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300" windowWidth="27795" windowHeight="11895"/>
  </bookViews>
  <sheets>
    <sheet name="cover" sheetId="54" r:id="rId1"/>
    <sheet name="index" sheetId="4" r:id="rId2"/>
    <sheet name="Ind_Summary" sheetId="6" r:id="rId3"/>
    <sheet name="Ind_Summary_fec" sheetId="7" r:id="rId4"/>
    <sheet name="Ind_Summary_ued" sheetId="8" r:id="rId5"/>
    <sheet name="Ind_Summary_emi" sheetId="9" r:id="rId6"/>
    <sheet name="ISI" sheetId="10" r:id="rId7"/>
    <sheet name="ISI_fec" sheetId="11" r:id="rId8"/>
    <sheet name="ISI_ued" sheetId="12" r:id="rId9"/>
    <sheet name="ISI_emi" sheetId="13" r:id="rId10"/>
    <sheet name="NFM" sheetId="14" r:id="rId11"/>
    <sheet name="NFM_fec" sheetId="15" r:id="rId12"/>
    <sheet name="NFM_ued" sheetId="16" r:id="rId13"/>
    <sheet name="NFM_emi" sheetId="17" r:id="rId14"/>
    <sheet name="CHI" sheetId="18" r:id="rId15"/>
    <sheet name="CHI_fec" sheetId="19" r:id="rId16"/>
    <sheet name="CHI_ued" sheetId="20" r:id="rId17"/>
    <sheet name="CHI_emi" sheetId="21" r:id="rId18"/>
    <sheet name="NMM" sheetId="22" r:id="rId19"/>
    <sheet name="NMM_fec" sheetId="23" r:id="rId20"/>
    <sheet name="NMM_ued" sheetId="24" r:id="rId21"/>
    <sheet name="NMM_emi" sheetId="25" r:id="rId22"/>
    <sheet name="PPA" sheetId="26" r:id="rId23"/>
    <sheet name="PPA_fec" sheetId="27" r:id="rId24"/>
    <sheet name="PPA_ued" sheetId="28" r:id="rId25"/>
    <sheet name="PPA_emi" sheetId="29" r:id="rId26"/>
    <sheet name="FBT" sheetId="30" r:id="rId27"/>
    <sheet name="FBT_fec" sheetId="31" r:id="rId28"/>
    <sheet name="FBT_ued" sheetId="32" r:id="rId29"/>
    <sheet name="FBT_emi" sheetId="33" r:id="rId30"/>
    <sheet name="TRE" sheetId="34" r:id="rId31"/>
    <sheet name="TRE_fec" sheetId="35" r:id="rId32"/>
    <sheet name="TRE_ued" sheetId="36" r:id="rId33"/>
    <sheet name="TRE_emi" sheetId="37" r:id="rId34"/>
    <sheet name="MAE" sheetId="38" r:id="rId35"/>
    <sheet name="MAE_fec" sheetId="39" r:id="rId36"/>
    <sheet name="MAE_ued" sheetId="40" r:id="rId37"/>
    <sheet name="MAE_emi" sheetId="41" r:id="rId38"/>
    <sheet name="TEL" sheetId="42" r:id="rId39"/>
    <sheet name="TEL_fec" sheetId="43" r:id="rId40"/>
    <sheet name="TEL_ued" sheetId="44" r:id="rId41"/>
    <sheet name="TEL_emi" sheetId="45" r:id="rId42"/>
    <sheet name="WWP" sheetId="46" r:id="rId43"/>
    <sheet name="WWP_fec" sheetId="47" r:id="rId44"/>
    <sheet name="WWP_ued" sheetId="48" r:id="rId45"/>
    <sheet name="WWP_emi" sheetId="49" r:id="rId46"/>
    <sheet name="OIS" sheetId="50" r:id="rId47"/>
    <sheet name="OIS_fec" sheetId="51" r:id="rId48"/>
    <sheet name="OIS_ued" sheetId="52" r:id="rId49"/>
    <sheet name="OIS_emi" sheetId="53" r:id="rId50"/>
  </sheets>
  <definedNames>
    <definedName name="_xlnm.Print_Area" localSheetId="2">Ind_Summary!$A$1:$L$127</definedName>
    <definedName name="_xlnm.Print_Titles" localSheetId="14">CHI!$1:$1</definedName>
    <definedName name="_xlnm.Print_Titles" localSheetId="17">CHI_emi!$1:$1</definedName>
    <definedName name="_xlnm.Print_Titles" localSheetId="15">CHI_fec!$1:$1</definedName>
    <definedName name="_xlnm.Print_Titles" localSheetId="16">CHI_ued!$1:$1</definedName>
    <definedName name="_xlnm.Print_Titles" localSheetId="26">FBT!$1:$1</definedName>
    <definedName name="_xlnm.Print_Titles" localSheetId="29">FBT_emi!$1:$1</definedName>
    <definedName name="_xlnm.Print_Titles" localSheetId="27">FBT_fec!$1:$1</definedName>
    <definedName name="_xlnm.Print_Titles" localSheetId="28">FBT_ued!$1:$1</definedName>
    <definedName name="_xlnm.Print_Titles" localSheetId="2">Ind_Summary!$1:$1</definedName>
    <definedName name="_xlnm.Print_Titles" localSheetId="5">Ind_Summary_emi!$1:$1</definedName>
    <definedName name="_xlnm.Print_Titles" localSheetId="3">Ind_Summary_fec!$1:$1</definedName>
    <definedName name="_xlnm.Print_Titles" localSheetId="4">Ind_Summary_ued!$1:$1</definedName>
    <definedName name="_xlnm.Print_Titles" localSheetId="6">ISI!$1:$1</definedName>
    <definedName name="_xlnm.Print_Titles" localSheetId="9">ISI_emi!$1:$1</definedName>
    <definedName name="_xlnm.Print_Titles" localSheetId="7">ISI_fec!$1:$1</definedName>
    <definedName name="_xlnm.Print_Titles" localSheetId="8">ISI_ued!$1:$1</definedName>
    <definedName name="_xlnm.Print_Titles" localSheetId="34">MAE!$1:$1</definedName>
    <definedName name="_xlnm.Print_Titles" localSheetId="37">MAE_emi!$1:$1</definedName>
    <definedName name="_xlnm.Print_Titles" localSheetId="35">MAE_fec!$1:$1</definedName>
    <definedName name="_xlnm.Print_Titles" localSheetId="36">MAE_ued!$1:$1</definedName>
    <definedName name="_xlnm.Print_Titles" localSheetId="10">NFM!$1:$1</definedName>
    <definedName name="_xlnm.Print_Titles" localSheetId="13">NFM_emi!$1:$1</definedName>
    <definedName name="_xlnm.Print_Titles" localSheetId="11">NFM_fec!$1:$1</definedName>
    <definedName name="_xlnm.Print_Titles" localSheetId="12">NFM_ued!$1:$1</definedName>
    <definedName name="_xlnm.Print_Titles" localSheetId="18">NMM!$1:$1</definedName>
    <definedName name="_xlnm.Print_Titles" localSheetId="21">NMM_emi!$1:$1</definedName>
    <definedName name="_xlnm.Print_Titles" localSheetId="19">NMM_fec!$1:$1</definedName>
    <definedName name="_xlnm.Print_Titles" localSheetId="20">NMM_ued!$1:$1</definedName>
    <definedName name="_xlnm.Print_Titles" localSheetId="46">OIS!$1:$1</definedName>
    <definedName name="_xlnm.Print_Titles" localSheetId="49">OIS_emi!$1:$1</definedName>
    <definedName name="_xlnm.Print_Titles" localSheetId="47">OIS_fec!$1:$1</definedName>
    <definedName name="_xlnm.Print_Titles" localSheetId="48">OIS_ued!$1:$1</definedName>
    <definedName name="_xlnm.Print_Titles" localSheetId="22">PPA!$1:$1</definedName>
    <definedName name="_xlnm.Print_Titles" localSheetId="25">PPA_emi!$1:$1</definedName>
    <definedName name="_xlnm.Print_Titles" localSheetId="23">PPA_fec!$1:$1</definedName>
    <definedName name="_xlnm.Print_Titles" localSheetId="24">PPA_ued!$1:$1</definedName>
    <definedName name="_xlnm.Print_Titles" localSheetId="38">TEL!$1:$1</definedName>
    <definedName name="_xlnm.Print_Titles" localSheetId="41">TEL_emi!$1:$1</definedName>
    <definedName name="_xlnm.Print_Titles" localSheetId="39">TEL_fec!$1:$1</definedName>
    <definedName name="_xlnm.Print_Titles" localSheetId="40">TEL_ued!$1:$1</definedName>
    <definedName name="_xlnm.Print_Titles" localSheetId="30">TRE!$1:$1</definedName>
    <definedName name="_xlnm.Print_Titles" localSheetId="33">TRE_emi!$1:$1</definedName>
    <definedName name="_xlnm.Print_Titles" localSheetId="31">TRE_fec!$1:$1</definedName>
    <definedName name="_xlnm.Print_Titles" localSheetId="32">TRE_ued!$1:$1</definedName>
    <definedName name="_xlnm.Print_Titles" localSheetId="42">WWP!$1:$1</definedName>
    <definedName name="_xlnm.Print_Titles" localSheetId="45">WWP_emi!$1:$1</definedName>
    <definedName name="_xlnm.Print_Titles" localSheetId="43">WWP_fec!$1:$1</definedName>
    <definedName name="_xlnm.Print_Titles" localSheetId="44">WWP_ued!$1:$1</definedName>
  </definedNames>
  <calcPr calcId="145621"/>
</workbook>
</file>

<file path=xl/calcChain.xml><?xml version="1.0" encoding="utf-8"?>
<calcChain xmlns="http://schemas.openxmlformats.org/spreadsheetml/2006/main">
  <c r="Q5" i="14" l="1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B3" i="10"/>
  <c r="P9" i="42" l="1"/>
  <c r="H8" i="42"/>
  <c r="P9" i="30"/>
  <c r="O8" i="30"/>
  <c r="B9" i="50"/>
  <c r="B9" i="46"/>
  <c r="B9" i="42"/>
  <c r="B9" i="38"/>
  <c r="E9" i="34"/>
  <c r="D9" i="34"/>
  <c r="B9" i="34"/>
  <c r="C9" i="50" l="1"/>
  <c r="C8" i="50"/>
  <c r="Q9" i="46"/>
  <c r="Q8" i="46"/>
  <c r="P8" i="46"/>
  <c r="E9" i="46"/>
  <c r="E8" i="46"/>
  <c r="I9" i="50"/>
  <c r="C8" i="46"/>
  <c r="C9" i="46"/>
  <c r="M9" i="50"/>
  <c r="G9" i="46"/>
  <c r="G8" i="46"/>
  <c r="J8" i="46"/>
  <c r="J9" i="46"/>
  <c r="J8" i="38"/>
  <c r="J9" i="38"/>
  <c r="L9" i="38"/>
  <c r="L8" i="38"/>
  <c r="F9" i="34"/>
  <c r="F8" i="34"/>
  <c r="O9" i="38"/>
  <c r="O8" i="38"/>
  <c r="Q9" i="38"/>
  <c r="Q8" i="38"/>
  <c r="Q9" i="42"/>
  <c r="Q8" i="42"/>
  <c r="K9" i="38"/>
  <c r="K8" i="38"/>
  <c r="M9" i="38"/>
  <c r="M8" i="38"/>
  <c r="N9" i="50"/>
  <c r="N8" i="50"/>
  <c r="P9" i="38"/>
  <c r="P8" i="38"/>
  <c r="I9" i="34"/>
  <c r="I8" i="34"/>
  <c r="Q9" i="50"/>
  <c r="J8" i="34"/>
  <c r="J9" i="34"/>
  <c r="C9" i="30"/>
  <c r="K9" i="46"/>
  <c r="K8" i="46"/>
  <c r="D8" i="42"/>
  <c r="D9" i="42"/>
  <c r="E8" i="30"/>
  <c r="E9" i="30"/>
  <c r="M9" i="46"/>
  <c r="M8" i="46"/>
  <c r="N8" i="34"/>
  <c r="N9" i="34"/>
  <c r="G9" i="30"/>
  <c r="G8" i="30"/>
  <c r="I8" i="42"/>
  <c r="I9" i="42"/>
  <c r="J9" i="30"/>
  <c r="J8" i="30"/>
  <c r="L8" i="42"/>
  <c r="L9" i="42"/>
  <c r="I8" i="38"/>
  <c r="I9" i="38"/>
  <c r="K8" i="50"/>
  <c r="J8" i="50"/>
  <c r="J9" i="50"/>
  <c r="L8" i="50"/>
  <c r="M8" i="50"/>
  <c r="L9" i="50"/>
  <c r="F9" i="46"/>
  <c r="F8" i="46"/>
  <c r="O9" i="50"/>
  <c r="O8" i="50"/>
  <c r="H9" i="46"/>
  <c r="H8" i="46"/>
  <c r="I9" i="46"/>
  <c r="I8" i="46"/>
  <c r="K9" i="34"/>
  <c r="K8" i="34"/>
  <c r="L8" i="34"/>
  <c r="L9" i="34"/>
  <c r="E8" i="42"/>
  <c r="E9" i="42"/>
  <c r="F8" i="42"/>
  <c r="F9" i="42"/>
  <c r="O8" i="34"/>
  <c r="O9" i="34"/>
  <c r="P8" i="34"/>
  <c r="P9" i="34"/>
  <c r="Q8" i="34"/>
  <c r="Q9" i="34"/>
  <c r="C9" i="38"/>
  <c r="C8" i="38"/>
  <c r="D8" i="38"/>
  <c r="D9" i="38"/>
  <c r="D8" i="50"/>
  <c r="D9" i="50"/>
  <c r="E9" i="38"/>
  <c r="E8" i="38"/>
  <c r="P8" i="42"/>
  <c r="O8" i="42"/>
  <c r="O9" i="42"/>
  <c r="Q8" i="30"/>
  <c r="Q9" i="30"/>
  <c r="C8" i="34"/>
  <c r="C9" i="34"/>
  <c r="D8" i="46"/>
  <c r="D9" i="46"/>
  <c r="N9" i="38"/>
  <c r="N8" i="38"/>
  <c r="G9" i="34"/>
  <c r="G8" i="34"/>
  <c r="H9" i="34"/>
  <c r="H8" i="34"/>
  <c r="Q8" i="50"/>
  <c r="P9" i="50"/>
  <c r="P8" i="50"/>
  <c r="C8" i="42"/>
  <c r="C9" i="42"/>
  <c r="D8" i="30"/>
  <c r="D9" i="30"/>
  <c r="L9" i="46"/>
  <c r="L8" i="46"/>
  <c r="M8" i="34"/>
  <c r="M9" i="34"/>
  <c r="F8" i="30"/>
  <c r="F9" i="30"/>
  <c r="N8" i="46"/>
  <c r="N9" i="46"/>
  <c r="G8" i="42"/>
  <c r="G9" i="42"/>
  <c r="H9" i="30"/>
  <c r="H8" i="30"/>
  <c r="I9" i="30"/>
  <c r="I8" i="30"/>
  <c r="O8" i="46"/>
  <c r="J9" i="42"/>
  <c r="J8" i="42"/>
  <c r="K8" i="30"/>
  <c r="K9" i="30"/>
  <c r="K9" i="42"/>
  <c r="K8" i="42"/>
  <c r="L8" i="30"/>
  <c r="L9" i="30"/>
  <c r="M8" i="30"/>
  <c r="M9" i="30"/>
  <c r="M9" i="42"/>
  <c r="M8" i="42"/>
  <c r="E8" i="50"/>
  <c r="E9" i="50"/>
  <c r="N9" i="30"/>
  <c r="N8" i="30"/>
  <c r="F9" i="38"/>
  <c r="F8" i="38"/>
  <c r="N8" i="42"/>
  <c r="N9" i="42"/>
  <c r="F8" i="50"/>
  <c r="F9" i="50"/>
  <c r="G9" i="38"/>
  <c r="G8" i="38"/>
  <c r="G8" i="50"/>
  <c r="G9" i="50"/>
  <c r="H8" i="38"/>
  <c r="H9" i="38"/>
  <c r="I8" i="50"/>
  <c r="H8" i="50"/>
  <c r="H9" i="50"/>
  <c r="O9" i="46"/>
  <c r="D8" i="34"/>
  <c r="O9" i="30"/>
  <c r="P8" i="30"/>
  <c r="E8" i="34"/>
  <c r="K9" i="50"/>
  <c r="H9" i="42"/>
  <c r="P9" i="46"/>
  <c r="G4" i="18"/>
  <c r="E4" i="18"/>
  <c r="E3" i="18" s="1"/>
  <c r="E12" i="14"/>
  <c r="I4" i="18" l="1"/>
  <c r="I3" i="18" s="1"/>
  <c r="K4" i="18"/>
  <c r="K3" i="18" s="1"/>
  <c r="M4" i="18"/>
  <c r="M3" i="18" s="1"/>
  <c r="N4" i="18"/>
  <c r="N3" i="18" s="1"/>
  <c r="J4" i="18"/>
  <c r="J3" i="18" s="1"/>
  <c r="O4" i="18"/>
  <c r="O3" i="18" s="1"/>
  <c r="P4" i="18"/>
  <c r="P3" i="18" s="1"/>
  <c r="L4" i="18"/>
  <c r="L3" i="18" s="1"/>
  <c r="Q4" i="18"/>
  <c r="Q3" i="18" s="1"/>
  <c r="C4" i="18"/>
  <c r="C3" i="18" s="1"/>
  <c r="G12" i="14"/>
  <c r="F12" i="14"/>
  <c r="H12" i="14"/>
  <c r="J12" i="14"/>
  <c r="B19" i="14"/>
  <c r="L12" i="14"/>
  <c r="I12" i="14"/>
  <c r="Q12" i="14"/>
  <c r="Q30" i="14"/>
  <c r="C12" i="14"/>
  <c r="P19" i="14"/>
  <c r="Q33" i="14"/>
  <c r="O19" i="14"/>
  <c r="I19" i="14"/>
  <c r="M33" i="14"/>
  <c r="E30" i="14"/>
  <c r="E33" i="14"/>
  <c r="K19" i="14"/>
  <c r="K25" i="14"/>
  <c r="M19" i="14"/>
  <c r="I30" i="14"/>
  <c r="M30" i="14"/>
  <c r="G33" i="14"/>
  <c r="J19" i="14"/>
  <c r="D19" i="14"/>
  <c r="N12" i="14"/>
  <c r="G3" i="18"/>
  <c r="K12" i="14"/>
  <c r="M12" i="14"/>
  <c r="D4" i="18"/>
  <c r="D3" i="18" s="1"/>
  <c r="O12" i="14"/>
  <c r="F4" i="18"/>
  <c r="F3" i="18" s="1"/>
  <c r="P12" i="14"/>
  <c r="D12" i="14"/>
  <c r="H4" i="18"/>
  <c r="H3" i="18" s="1"/>
  <c r="Q29" i="26"/>
  <c r="P29" i="26"/>
  <c r="O29" i="26"/>
  <c r="N29" i="26"/>
  <c r="M29" i="26"/>
  <c r="L29" i="26"/>
  <c r="K29" i="26"/>
  <c r="J29" i="26"/>
  <c r="I29" i="26"/>
  <c r="H29" i="26"/>
  <c r="G29" i="26"/>
  <c r="F29" i="26"/>
  <c r="K28" i="26"/>
  <c r="J28" i="26"/>
  <c r="I28" i="26"/>
  <c r="H28" i="26"/>
  <c r="G28" i="26"/>
  <c r="F28" i="26"/>
  <c r="E28" i="26"/>
  <c r="D28" i="26"/>
  <c r="C28" i="26"/>
  <c r="B28" i="26"/>
  <c r="Q27" i="26"/>
  <c r="P27" i="26"/>
  <c r="O27" i="26"/>
  <c r="N27" i="26"/>
  <c r="H27" i="26"/>
  <c r="G27" i="26"/>
  <c r="F27" i="26"/>
  <c r="E27" i="26"/>
  <c r="Q28" i="26"/>
  <c r="P28" i="26"/>
  <c r="O28" i="26"/>
  <c r="N28" i="26"/>
  <c r="M28" i="26"/>
  <c r="L28" i="26"/>
  <c r="D27" i="26"/>
  <c r="C27" i="26"/>
  <c r="B29" i="26"/>
  <c r="B27" i="26"/>
  <c r="Q4" i="26"/>
  <c r="Q3" i="26" s="1"/>
  <c r="P4" i="26"/>
  <c r="P3" i="26" s="1"/>
  <c r="O4" i="26"/>
  <c r="O3" i="26" s="1"/>
  <c r="N4" i="26"/>
  <c r="N3" i="26" s="1"/>
  <c r="M4" i="26"/>
  <c r="M3" i="26" s="1"/>
  <c r="L4" i="26"/>
  <c r="L3" i="26" s="1"/>
  <c r="K4" i="26"/>
  <c r="K3" i="26" s="1"/>
  <c r="J4" i="26"/>
  <c r="J3" i="26" s="1"/>
  <c r="I4" i="26"/>
  <c r="I3" i="26" s="1"/>
  <c r="H4" i="26"/>
  <c r="H3" i="26" s="1"/>
  <c r="G4" i="26"/>
  <c r="G3" i="26" s="1"/>
  <c r="F4" i="26"/>
  <c r="F3" i="26" s="1"/>
  <c r="E4" i="26"/>
  <c r="E3" i="26" s="1"/>
  <c r="D4" i="26"/>
  <c r="D3" i="26" s="1"/>
  <c r="C4" i="26"/>
  <c r="C3" i="26" s="1"/>
  <c r="B4" i="26"/>
  <c r="B3" i="26" s="1"/>
  <c r="Q28" i="22"/>
  <c r="Q27" i="22"/>
  <c r="E27" i="22"/>
  <c r="M26" i="22"/>
  <c r="E26" i="22"/>
  <c r="I27" i="22"/>
  <c r="H27" i="22"/>
  <c r="Q26" i="22"/>
  <c r="Q3" i="22"/>
  <c r="P3" i="22"/>
  <c r="O3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M29" i="18"/>
  <c r="L29" i="18"/>
  <c r="K29" i="18"/>
  <c r="J29" i="18"/>
  <c r="I29" i="18"/>
  <c r="H29" i="18"/>
  <c r="D28" i="18"/>
  <c r="C28" i="18"/>
  <c r="Q27" i="18"/>
  <c r="P27" i="18"/>
  <c r="O27" i="18"/>
  <c r="N27" i="18"/>
  <c r="M27" i="18"/>
  <c r="L27" i="18"/>
  <c r="K27" i="18"/>
  <c r="J27" i="18"/>
  <c r="I27" i="18"/>
  <c r="B4" i="18"/>
  <c r="B3" i="18" s="1"/>
  <c r="N29" i="18"/>
  <c r="G29" i="18"/>
  <c r="F29" i="18"/>
  <c r="E29" i="18"/>
  <c r="D29" i="18"/>
  <c r="C29" i="18"/>
  <c r="Q28" i="18"/>
  <c r="E28" i="18"/>
  <c r="B29" i="18"/>
  <c r="B27" i="18"/>
  <c r="P40" i="14"/>
  <c r="N40" i="14"/>
  <c r="L40" i="14"/>
  <c r="J40" i="14"/>
  <c r="H40" i="14"/>
  <c r="F40" i="14"/>
  <c r="D40" i="14"/>
  <c r="N36" i="14"/>
  <c r="H36" i="14"/>
  <c r="D36" i="14"/>
  <c r="O33" i="14"/>
  <c r="I33" i="14"/>
  <c r="C36" i="14"/>
  <c r="B39" i="14"/>
  <c r="B38" i="14"/>
  <c r="C30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B12" i="14"/>
  <c r="D22" i="10"/>
  <c r="C22" i="10"/>
  <c r="Q21" i="10"/>
  <c r="P21" i="10"/>
  <c r="O21" i="10"/>
  <c r="N21" i="10"/>
  <c r="M21" i="10"/>
  <c r="L21" i="10"/>
  <c r="K21" i="10"/>
  <c r="Q22" i="10"/>
  <c r="P22" i="10"/>
  <c r="O22" i="10"/>
  <c r="N22" i="10"/>
  <c r="M22" i="10"/>
  <c r="L22" i="10"/>
  <c r="K22" i="10"/>
  <c r="J22" i="10"/>
  <c r="H22" i="10"/>
  <c r="J21" i="10"/>
  <c r="I21" i="10"/>
  <c r="H21" i="10"/>
  <c r="G21" i="10"/>
  <c r="F21" i="10"/>
  <c r="E21" i="10"/>
  <c r="D21" i="10"/>
  <c r="C21" i="10"/>
  <c r="B22" i="10"/>
  <c r="B21" i="10"/>
  <c r="O25" i="18" l="1"/>
  <c r="F24" i="18"/>
  <c r="J25" i="14"/>
  <c r="E19" i="10"/>
  <c r="I23" i="26"/>
  <c r="C24" i="26"/>
  <c r="P25" i="14"/>
  <c r="D25" i="14"/>
  <c r="O25" i="14"/>
  <c r="B37" i="14"/>
  <c r="F19" i="10"/>
  <c r="C23" i="26"/>
  <c r="E25" i="14"/>
  <c r="E19" i="14"/>
  <c r="E25" i="26"/>
  <c r="P25" i="18"/>
  <c r="D25" i="26"/>
  <c r="H24" i="18"/>
  <c r="J23" i="26"/>
  <c r="K23" i="22"/>
  <c r="D18" i="10"/>
  <c r="Q23" i="26"/>
  <c r="M19" i="10"/>
  <c r="E24" i="26"/>
  <c r="J19" i="10"/>
  <c r="G25" i="26"/>
  <c r="O23" i="26"/>
  <c r="I24" i="18"/>
  <c r="L23" i="26"/>
  <c r="K24" i="18"/>
  <c r="K25" i="26"/>
  <c r="L25" i="26"/>
  <c r="I18" i="10"/>
  <c r="Q25" i="18"/>
  <c r="D22" i="22"/>
  <c r="K19" i="10"/>
  <c r="N23" i="26"/>
  <c r="C23" i="18"/>
  <c r="G23" i="18"/>
  <c r="K18" i="10"/>
  <c r="H24" i="26"/>
  <c r="M23" i="22"/>
  <c r="O19" i="10"/>
  <c r="I23" i="18"/>
  <c r="J24" i="22"/>
  <c r="M25" i="14"/>
  <c r="I22" i="10"/>
  <c r="H25" i="26"/>
  <c r="J25" i="26"/>
  <c r="D24" i="22"/>
  <c r="P19" i="10"/>
  <c r="E24" i="22"/>
  <c r="F24" i="26"/>
  <c r="F28" i="18"/>
  <c r="J24" i="26"/>
  <c r="N23" i="22"/>
  <c r="P23" i="22"/>
  <c r="N19" i="10"/>
  <c r="B28" i="18"/>
  <c r="Q19" i="10"/>
  <c r="O25" i="26"/>
  <c r="P25" i="26"/>
  <c r="O29" i="18"/>
  <c r="L18" i="10"/>
  <c r="M18" i="10"/>
  <c r="L24" i="22"/>
  <c r="K24" i="26"/>
  <c r="C25" i="26"/>
  <c r="B27" i="22"/>
  <c r="B9" i="30"/>
  <c r="C8" i="30"/>
  <c r="L19" i="10"/>
  <c r="O24" i="18"/>
  <c r="M25" i="26"/>
  <c r="Q24" i="18"/>
  <c r="N25" i="26"/>
  <c r="M22" i="22"/>
  <c r="J18" i="10"/>
  <c r="H24" i="22"/>
  <c r="F25" i="18"/>
  <c r="P22" i="22"/>
  <c r="N23" i="18"/>
  <c r="J28" i="18"/>
  <c r="L24" i="26"/>
  <c r="D23" i="26"/>
  <c r="H19" i="14"/>
  <c r="H25" i="14"/>
  <c r="I25" i="14"/>
  <c r="M23" i="26"/>
  <c r="P23" i="26"/>
  <c r="F23" i="18"/>
  <c r="D24" i="26"/>
  <c r="Q25" i="26"/>
  <c r="H28" i="18"/>
  <c r="Q22" i="22"/>
  <c r="C27" i="18"/>
  <c r="J24" i="18"/>
  <c r="E28" i="22"/>
  <c r="M24" i="26"/>
  <c r="I27" i="26"/>
  <c r="Q19" i="14"/>
  <c r="Q25" i="14"/>
  <c r="I25" i="26"/>
  <c r="E18" i="10"/>
  <c r="J22" i="22"/>
  <c r="G18" i="10"/>
  <c r="K23" i="18"/>
  <c r="P29" i="18"/>
  <c r="P27" i="22"/>
  <c r="K28" i="18"/>
  <c r="O24" i="22"/>
  <c r="E23" i="26"/>
  <c r="N24" i="26"/>
  <c r="F23" i="26"/>
  <c r="J27" i="26"/>
  <c r="L19" i="14"/>
  <c r="L25" i="14"/>
  <c r="G19" i="10"/>
  <c r="H19" i="10"/>
  <c r="K23" i="26"/>
  <c r="P24" i="18"/>
  <c r="I26" i="22"/>
  <c r="H23" i="18"/>
  <c r="G24" i="22"/>
  <c r="D25" i="18"/>
  <c r="G24" i="26"/>
  <c r="L23" i="18"/>
  <c r="G25" i="18"/>
  <c r="M27" i="22"/>
  <c r="J25" i="18"/>
  <c r="L28" i="18"/>
  <c r="Q23" i="18"/>
  <c r="M28" i="18"/>
  <c r="C19" i="10"/>
  <c r="I19" i="10"/>
  <c r="E22" i="10"/>
  <c r="C24" i="18"/>
  <c r="L25" i="18"/>
  <c r="L24" i="18"/>
  <c r="F27" i="18"/>
  <c r="N28" i="18"/>
  <c r="M28" i="22"/>
  <c r="G23" i="22"/>
  <c r="P24" i="22"/>
  <c r="O24" i="26"/>
  <c r="K27" i="26"/>
  <c r="C29" i="26"/>
  <c r="G24" i="18"/>
  <c r="L23" i="22"/>
  <c r="E22" i="22"/>
  <c r="C18" i="10"/>
  <c r="Q23" i="22"/>
  <c r="H18" i="10"/>
  <c r="C25" i="18"/>
  <c r="N22" i="22"/>
  <c r="E25" i="18"/>
  <c r="G28" i="18"/>
  <c r="I28" i="18"/>
  <c r="O18" i="10"/>
  <c r="I25" i="18"/>
  <c r="P23" i="18"/>
  <c r="Q18" i="10"/>
  <c r="D19" i="10"/>
  <c r="F22" i="10"/>
  <c r="D24" i="18"/>
  <c r="M25" i="18"/>
  <c r="M24" i="18"/>
  <c r="G27" i="18"/>
  <c r="O28" i="18"/>
  <c r="H23" i="22"/>
  <c r="G23" i="26"/>
  <c r="P24" i="26"/>
  <c r="L27" i="26"/>
  <c r="D29" i="26"/>
  <c r="F19" i="14"/>
  <c r="F25" i="14"/>
  <c r="C19" i="14"/>
  <c r="F25" i="26"/>
  <c r="E23" i="18"/>
  <c r="F18" i="10"/>
  <c r="N19" i="14"/>
  <c r="N25" i="14"/>
  <c r="J23" i="18"/>
  <c r="I24" i="26"/>
  <c r="M23" i="18"/>
  <c r="Q29" i="18"/>
  <c r="N18" i="10"/>
  <c r="H25" i="18"/>
  <c r="O23" i="18"/>
  <c r="P18" i="10"/>
  <c r="D27" i="18"/>
  <c r="K25" i="18"/>
  <c r="E27" i="18"/>
  <c r="I28" i="22"/>
  <c r="G22" i="10"/>
  <c r="E24" i="18"/>
  <c r="N25" i="18"/>
  <c r="D23" i="18"/>
  <c r="N24" i="18"/>
  <c r="H27" i="18"/>
  <c r="P28" i="18"/>
  <c r="I23" i="22"/>
  <c r="H23" i="26"/>
  <c r="Q24" i="26"/>
  <c r="M27" i="26"/>
  <c r="E29" i="26"/>
  <c r="G19" i="14"/>
  <c r="G25" i="14"/>
  <c r="C25" i="14"/>
  <c r="L36" i="14"/>
  <c r="P30" i="14"/>
  <c r="P36" i="14"/>
  <c r="D32" i="14"/>
  <c r="C38" i="14"/>
  <c r="G38" i="14"/>
  <c r="K38" i="14"/>
  <c r="P32" i="14"/>
  <c r="O38" i="14"/>
  <c r="D33" i="14"/>
  <c r="D39" i="14"/>
  <c r="H33" i="14"/>
  <c r="H39" i="14"/>
  <c r="L39" i="14"/>
  <c r="P33" i="14"/>
  <c r="P39" i="14"/>
  <c r="F34" i="14"/>
  <c r="E34" i="14"/>
  <c r="E40" i="14"/>
  <c r="J34" i="14"/>
  <c r="I34" i="14"/>
  <c r="I40" i="14"/>
  <c r="N34" i="14"/>
  <c r="M34" i="14"/>
  <c r="M40" i="14"/>
  <c r="Q34" i="14"/>
  <c r="Q40" i="14"/>
  <c r="K30" i="14"/>
  <c r="J36" i="14"/>
  <c r="C34" i="14"/>
  <c r="B40" i="14"/>
  <c r="E38" i="14"/>
  <c r="J32" i="14"/>
  <c r="I38" i="14"/>
  <c r="M38" i="14"/>
  <c r="Q38" i="14"/>
  <c r="F39" i="14"/>
  <c r="J39" i="14"/>
  <c r="J33" i="14"/>
  <c r="N39" i="14"/>
  <c r="C40" i="14"/>
  <c r="D34" i="14"/>
  <c r="G34" i="14"/>
  <c r="G40" i="14"/>
  <c r="H34" i="14"/>
  <c r="K34" i="14"/>
  <c r="K40" i="14"/>
  <c r="L34" i="14"/>
  <c r="O34" i="14"/>
  <c r="O40" i="14"/>
  <c r="P34" i="14"/>
  <c r="G30" i="14"/>
  <c r="O30" i="14"/>
  <c r="K33" i="14"/>
  <c r="F36" i="14"/>
  <c r="D30" i="14"/>
  <c r="H30" i="14"/>
  <c r="L30" i="14"/>
  <c r="L33" i="14"/>
  <c r="G36" i="14"/>
  <c r="K36" i="14"/>
  <c r="O36" i="14"/>
  <c r="D38" i="14"/>
  <c r="D37" i="14" s="1"/>
  <c r="H38" i="14"/>
  <c r="L38" i="14"/>
  <c r="P38" i="14"/>
  <c r="E39" i="14"/>
  <c r="I39" i="14"/>
  <c r="M39" i="14"/>
  <c r="Q39" i="14"/>
  <c r="F30" i="14"/>
  <c r="J30" i="14"/>
  <c r="N30" i="14"/>
  <c r="N33" i="14"/>
  <c r="E36" i="14"/>
  <c r="I36" i="14"/>
  <c r="M36" i="14"/>
  <c r="Q36" i="14"/>
  <c r="F38" i="14"/>
  <c r="J38" i="14"/>
  <c r="N38" i="14"/>
  <c r="C39" i="14"/>
  <c r="G39" i="14"/>
  <c r="K39" i="14"/>
  <c r="O39" i="14"/>
  <c r="C33" i="14"/>
  <c r="C32" i="14"/>
  <c r="B36" i="14"/>
  <c r="F24" i="22"/>
  <c r="F28" i="22"/>
  <c r="J28" i="22"/>
  <c r="N28" i="22"/>
  <c r="D28" i="22"/>
  <c r="H28" i="22"/>
  <c r="L28" i="22"/>
  <c r="P28" i="22"/>
  <c r="K24" i="22"/>
  <c r="N24" i="22"/>
  <c r="C28" i="22"/>
  <c r="G28" i="22"/>
  <c r="K28" i="22"/>
  <c r="O28" i="22"/>
  <c r="I24" i="22"/>
  <c r="M24" i="22"/>
  <c r="Q24" i="22"/>
  <c r="F23" i="22"/>
  <c r="F27" i="22"/>
  <c r="N27" i="22"/>
  <c r="C27" i="22"/>
  <c r="D23" i="22"/>
  <c r="O23" i="22"/>
  <c r="O27" i="22"/>
  <c r="J23" i="22"/>
  <c r="J27" i="22"/>
  <c r="G27" i="22"/>
  <c r="K27" i="22"/>
  <c r="E23" i="22"/>
  <c r="D27" i="22"/>
  <c r="L27" i="22"/>
  <c r="F22" i="22"/>
  <c r="F26" i="22"/>
  <c r="J26" i="22"/>
  <c r="N26" i="22"/>
  <c r="D26" i="22"/>
  <c r="H26" i="22"/>
  <c r="H22" i="22"/>
  <c r="L26" i="22"/>
  <c r="L22" i="22"/>
  <c r="P26" i="22"/>
  <c r="G22" i="22"/>
  <c r="K22" i="22"/>
  <c r="O22" i="22"/>
  <c r="C26" i="22"/>
  <c r="G26" i="22"/>
  <c r="K26" i="22"/>
  <c r="O26" i="22"/>
  <c r="I22" i="22"/>
  <c r="C22" i="22"/>
  <c r="C24" i="22"/>
  <c r="B26" i="22"/>
  <c r="B28" i="22"/>
  <c r="L37" i="14" l="1"/>
  <c r="H37" i="14"/>
  <c r="C23" i="22"/>
  <c r="P37" i="14"/>
  <c r="Q37" i="14"/>
  <c r="N32" i="14"/>
  <c r="I37" i="14"/>
  <c r="E37" i="14"/>
  <c r="F32" i="14"/>
  <c r="M37" i="14"/>
  <c r="L32" i="14"/>
  <c r="L31" i="14" s="1"/>
  <c r="O37" i="14"/>
  <c r="J37" i="14"/>
  <c r="F37" i="14"/>
  <c r="H32" i="14"/>
  <c r="H31" i="14" s="1"/>
  <c r="K37" i="14"/>
  <c r="G37" i="14"/>
  <c r="C37" i="14"/>
  <c r="N37" i="14"/>
  <c r="P31" i="14"/>
  <c r="J31" i="14"/>
  <c r="N31" i="14"/>
  <c r="F33" i="14"/>
  <c r="F31" i="14" s="1"/>
  <c r="C31" i="14"/>
  <c r="D31" i="14"/>
  <c r="Q32" i="14"/>
  <c r="Q31" i="14" s="1"/>
  <c r="M32" i="14"/>
  <c r="M31" i="14" s="1"/>
  <c r="I32" i="14"/>
  <c r="I31" i="14" s="1"/>
  <c r="E32" i="14"/>
  <c r="E31" i="14" s="1"/>
  <c r="O32" i="14"/>
  <c r="O31" i="14" s="1"/>
  <c r="K32" i="14"/>
  <c r="K31" i="14" s="1"/>
  <c r="G32" i="14"/>
  <c r="G31" i="14" s="1"/>
  <c r="Q20" i="10" l="1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1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7" i="10"/>
  <c r="G96" i="53" l="1"/>
  <c r="G97" i="53"/>
  <c r="G98" i="53"/>
  <c r="G99" i="53"/>
  <c r="C77" i="53"/>
  <c r="M77" i="53"/>
  <c r="C78" i="53"/>
  <c r="E78" i="53"/>
  <c r="G78" i="53"/>
  <c r="C79" i="53"/>
  <c r="E79" i="53"/>
  <c r="I79" i="53"/>
  <c r="K79" i="53"/>
  <c r="M79" i="53"/>
  <c r="O79" i="53"/>
  <c r="Q79" i="53"/>
  <c r="B80" i="53"/>
  <c r="C80" i="53"/>
  <c r="D80" i="53"/>
  <c r="E80" i="53"/>
  <c r="F80" i="53"/>
  <c r="G80" i="53"/>
  <c r="B81" i="53"/>
  <c r="C81" i="53"/>
  <c r="D81" i="53"/>
  <c r="E81" i="53"/>
  <c r="F81" i="53"/>
  <c r="G81" i="53"/>
  <c r="H81" i="53"/>
  <c r="I81" i="53"/>
  <c r="J81" i="53"/>
  <c r="K81" i="53"/>
  <c r="L81" i="53"/>
  <c r="M81" i="53"/>
  <c r="N81" i="53"/>
  <c r="O81" i="53"/>
  <c r="P81" i="53"/>
  <c r="Q81" i="53"/>
  <c r="B82" i="53"/>
  <c r="C82" i="53"/>
  <c r="E82" i="53"/>
  <c r="G82" i="53"/>
  <c r="K82" i="53"/>
  <c r="B83" i="53"/>
  <c r="C83" i="53"/>
  <c r="D83" i="53"/>
  <c r="E83" i="53"/>
  <c r="F83" i="53"/>
  <c r="G83" i="53"/>
  <c r="H83" i="53"/>
  <c r="J83" i="53"/>
  <c r="K83" i="53"/>
  <c r="M83" i="53"/>
  <c r="N83" i="53"/>
  <c r="O83" i="53"/>
  <c r="P83" i="53"/>
  <c r="Q83" i="53"/>
  <c r="B84" i="53"/>
  <c r="C84" i="53"/>
  <c r="D84" i="53"/>
  <c r="E84" i="53"/>
  <c r="F84" i="53"/>
  <c r="G84" i="53"/>
  <c r="H84" i="53"/>
  <c r="J84" i="53"/>
  <c r="K84" i="53"/>
  <c r="B85" i="53"/>
  <c r="C85" i="53"/>
  <c r="D85" i="53"/>
  <c r="E85" i="53"/>
  <c r="F85" i="53"/>
  <c r="G85" i="53"/>
  <c r="H85" i="53"/>
  <c r="I85" i="53"/>
  <c r="J85" i="53"/>
  <c r="K85" i="53"/>
  <c r="L85" i="53"/>
  <c r="M85" i="53"/>
  <c r="N85" i="53"/>
  <c r="O85" i="53"/>
  <c r="P85" i="53"/>
  <c r="Q85" i="53"/>
  <c r="C86" i="53"/>
  <c r="E86" i="53"/>
  <c r="G86" i="53"/>
  <c r="K86" i="53"/>
  <c r="M86" i="53"/>
  <c r="O86" i="53"/>
  <c r="B87" i="53"/>
  <c r="C87" i="53"/>
  <c r="D87" i="53"/>
  <c r="E87" i="53"/>
  <c r="F87" i="53"/>
  <c r="G87" i="53"/>
  <c r="B88" i="53"/>
  <c r="C88" i="53"/>
  <c r="D88" i="53"/>
  <c r="E88" i="53"/>
  <c r="F88" i="53"/>
  <c r="G88" i="53"/>
  <c r="H88" i="53"/>
  <c r="J88" i="53"/>
  <c r="K88" i="53"/>
  <c r="B89" i="53"/>
  <c r="C89" i="53"/>
  <c r="D89" i="53"/>
  <c r="E89" i="53"/>
  <c r="F89" i="53"/>
  <c r="G89" i="53"/>
  <c r="H89" i="53"/>
  <c r="I89" i="53"/>
  <c r="J89" i="53"/>
  <c r="K89" i="53"/>
  <c r="L89" i="53"/>
  <c r="M89" i="53"/>
  <c r="N89" i="53"/>
  <c r="O89" i="53"/>
  <c r="P89" i="53"/>
  <c r="Q89" i="53"/>
  <c r="C90" i="53"/>
  <c r="E90" i="53"/>
  <c r="K90" i="53"/>
  <c r="M90" i="53"/>
  <c r="O90" i="53"/>
  <c r="C106" i="53"/>
  <c r="G91" i="53"/>
  <c r="C91" i="53"/>
  <c r="P78" i="52"/>
  <c r="J73" i="52"/>
  <c r="L73" i="52"/>
  <c r="L74" i="52"/>
  <c r="E75" i="52"/>
  <c r="K75" i="52"/>
  <c r="L75" i="52"/>
  <c r="P75" i="52"/>
  <c r="Q75" i="52"/>
  <c r="B99" i="52"/>
  <c r="L76" i="52"/>
  <c r="H77" i="52"/>
  <c r="L77" i="52"/>
  <c r="M77" i="52"/>
  <c r="K78" i="52"/>
  <c r="L78" i="52"/>
  <c r="D79" i="52"/>
  <c r="E79" i="52"/>
  <c r="H79" i="52"/>
  <c r="I79" i="52"/>
  <c r="L79" i="52"/>
  <c r="P79" i="52"/>
  <c r="F80" i="52"/>
  <c r="H80" i="52"/>
  <c r="J80" i="52"/>
  <c r="K80" i="52"/>
  <c r="L80" i="52"/>
  <c r="M80" i="52"/>
  <c r="F81" i="52"/>
  <c r="G81" i="52"/>
  <c r="H81" i="52"/>
  <c r="I81" i="52"/>
  <c r="J81" i="52"/>
  <c r="K81" i="52"/>
  <c r="L81" i="52"/>
  <c r="M81" i="52"/>
  <c r="H82" i="52"/>
  <c r="L82" i="52"/>
  <c r="P82" i="52"/>
  <c r="B83" i="52"/>
  <c r="C83" i="52"/>
  <c r="D83" i="52"/>
  <c r="E83" i="52"/>
  <c r="K83" i="52"/>
  <c r="L83" i="52"/>
  <c r="M83" i="52"/>
  <c r="N83" i="52"/>
  <c r="O83" i="52"/>
  <c r="P83" i="52"/>
  <c r="Q83" i="52"/>
  <c r="B84" i="52"/>
  <c r="C84" i="52"/>
  <c r="E84" i="52"/>
  <c r="F84" i="52"/>
  <c r="I84" i="52"/>
  <c r="J84" i="52"/>
  <c r="K84" i="52"/>
  <c r="L84" i="52"/>
  <c r="M84" i="52"/>
  <c r="N84" i="52"/>
  <c r="O84" i="52"/>
  <c r="P84" i="52"/>
  <c r="Q84" i="52"/>
  <c r="G85" i="52"/>
  <c r="H85" i="52"/>
  <c r="I85" i="52"/>
  <c r="J85" i="52"/>
  <c r="K85" i="52"/>
  <c r="L85" i="52"/>
  <c r="M85" i="52"/>
  <c r="N85" i="52"/>
  <c r="O85" i="52"/>
  <c r="P85" i="52"/>
  <c r="Q85" i="52"/>
  <c r="B86" i="52"/>
  <c r="E86" i="52"/>
  <c r="L86" i="52"/>
  <c r="F87" i="52"/>
  <c r="G87" i="52"/>
  <c r="H87" i="52"/>
  <c r="I87" i="52"/>
  <c r="J87" i="52"/>
  <c r="K87" i="52"/>
  <c r="L87" i="52"/>
  <c r="M87" i="52"/>
  <c r="N87" i="52"/>
  <c r="F88" i="52"/>
  <c r="G88" i="52"/>
  <c r="H88" i="52"/>
  <c r="I88" i="52"/>
  <c r="J88" i="52"/>
  <c r="K88" i="52"/>
  <c r="L88" i="52"/>
  <c r="M88" i="52"/>
  <c r="N88" i="52"/>
  <c r="O88" i="52"/>
  <c r="Q88" i="52"/>
  <c r="G89" i="52"/>
  <c r="H89" i="52"/>
  <c r="I89" i="52"/>
  <c r="J89" i="52"/>
  <c r="K89" i="52"/>
  <c r="L89" i="52"/>
  <c r="M89" i="52"/>
  <c r="O89" i="52"/>
  <c r="L90" i="52"/>
  <c r="P90" i="52"/>
  <c r="D91" i="52"/>
  <c r="E91" i="52"/>
  <c r="G91" i="52"/>
  <c r="H91" i="52"/>
  <c r="L91" i="52"/>
  <c r="P91" i="52"/>
  <c r="H74" i="52"/>
  <c r="P74" i="52"/>
  <c r="J75" i="52"/>
  <c r="H76" i="52"/>
  <c r="P76" i="52"/>
  <c r="H78" i="52"/>
  <c r="J79" i="52"/>
  <c r="J83" i="52"/>
  <c r="H84" i="52"/>
  <c r="H86" i="52"/>
  <c r="P86" i="52"/>
  <c r="P88" i="52"/>
  <c r="N89" i="52"/>
  <c r="F91" i="52"/>
  <c r="J91" i="52"/>
  <c r="N91" i="52"/>
  <c r="A3" i="51"/>
  <c r="E73" i="51"/>
  <c r="F73" i="51"/>
  <c r="I73" i="51"/>
  <c r="J88" i="51"/>
  <c r="B74" i="51"/>
  <c r="C74" i="51"/>
  <c r="B75" i="51"/>
  <c r="E75" i="51"/>
  <c r="G75" i="51"/>
  <c r="N75" i="51"/>
  <c r="O98" i="51"/>
  <c r="E77" i="51"/>
  <c r="F77" i="51"/>
  <c r="I77" i="51"/>
  <c r="O100" i="51"/>
  <c r="B78" i="51"/>
  <c r="E79" i="51"/>
  <c r="F79" i="51"/>
  <c r="H102" i="51"/>
  <c r="I79" i="51"/>
  <c r="J79" i="51"/>
  <c r="L102" i="51"/>
  <c r="M79" i="51"/>
  <c r="N79" i="51"/>
  <c r="O79" i="51"/>
  <c r="Q79" i="51"/>
  <c r="L81" i="51"/>
  <c r="B103" i="53"/>
  <c r="E82" i="51"/>
  <c r="F82" i="51"/>
  <c r="G103" i="51"/>
  <c r="I82" i="51"/>
  <c r="C83" i="51"/>
  <c r="D83" i="51"/>
  <c r="E83" i="51"/>
  <c r="F83" i="51"/>
  <c r="G83" i="51"/>
  <c r="I83" i="51"/>
  <c r="J83" i="51"/>
  <c r="L83" i="51"/>
  <c r="M83" i="51"/>
  <c r="N83" i="51"/>
  <c r="O83" i="51"/>
  <c r="P83" i="51"/>
  <c r="Q83" i="51"/>
  <c r="C84" i="51"/>
  <c r="D84" i="51"/>
  <c r="E84" i="51"/>
  <c r="F84" i="51"/>
  <c r="G84" i="51"/>
  <c r="I84" i="51"/>
  <c r="J84" i="51"/>
  <c r="M84" i="51"/>
  <c r="N84" i="51"/>
  <c r="O84" i="51"/>
  <c r="C85" i="51"/>
  <c r="D85" i="51"/>
  <c r="E85" i="51"/>
  <c r="F85" i="51"/>
  <c r="G85" i="51"/>
  <c r="I85" i="51"/>
  <c r="B86" i="51"/>
  <c r="C104" i="51"/>
  <c r="E86" i="51"/>
  <c r="F86" i="51"/>
  <c r="G86" i="51"/>
  <c r="H104" i="51"/>
  <c r="I86" i="51"/>
  <c r="J86" i="51"/>
  <c r="M86" i="51"/>
  <c r="N86" i="51"/>
  <c r="C87" i="51"/>
  <c r="L87" i="51"/>
  <c r="P87" i="51"/>
  <c r="C88" i="51"/>
  <c r="D88" i="51"/>
  <c r="E88" i="51"/>
  <c r="F88" i="51"/>
  <c r="G88" i="51"/>
  <c r="I88" i="51"/>
  <c r="L89" i="51"/>
  <c r="P89" i="51"/>
  <c r="B105" i="52"/>
  <c r="E90" i="51"/>
  <c r="F90" i="51"/>
  <c r="G90" i="51"/>
  <c r="I105" i="52"/>
  <c r="B91" i="51"/>
  <c r="C91" i="51"/>
  <c r="M91" i="51"/>
  <c r="N91" i="51"/>
  <c r="Q91" i="51"/>
  <c r="A70" i="51"/>
  <c r="B73" i="51"/>
  <c r="F75" i="51"/>
  <c r="I75" i="51"/>
  <c r="J75" i="51"/>
  <c r="K75" i="51"/>
  <c r="B76" i="51"/>
  <c r="F76" i="51"/>
  <c r="J76" i="51"/>
  <c r="B77" i="51"/>
  <c r="B79" i="51"/>
  <c r="B80" i="51"/>
  <c r="C80" i="51"/>
  <c r="F80" i="51"/>
  <c r="J80" i="51"/>
  <c r="B81" i="51"/>
  <c r="C81" i="51"/>
  <c r="F81" i="51"/>
  <c r="J81" i="51"/>
  <c r="N81" i="51"/>
  <c r="B83" i="51"/>
  <c r="B84" i="51"/>
  <c r="B85" i="51"/>
  <c r="J85" i="51"/>
  <c r="B87" i="51"/>
  <c r="F87" i="51"/>
  <c r="J87" i="51"/>
  <c r="B88" i="51"/>
  <c r="B89" i="51"/>
  <c r="C89" i="51"/>
  <c r="B90" i="51"/>
  <c r="E91" i="51"/>
  <c r="F91" i="51"/>
  <c r="I91" i="51"/>
  <c r="J91" i="51"/>
  <c r="A93" i="51"/>
  <c r="K96" i="51"/>
  <c r="O97" i="51"/>
  <c r="K99" i="51"/>
  <c r="C102" i="51"/>
  <c r="F101" i="51"/>
  <c r="G101" i="51"/>
  <c r="K100" i="51"/>
  <c r="L105" i="51"/>
  <c r="N101" i="51"/>
  <c r="B37" i="50"/>
  <c r="E37" i="50"/>
  <c r="F34" i="50"/>
  <c r="H34" i="50"/>
  <c r="J37" i="50"/>
  <c r="J179" i="6" s="1"/>
  <c r="K35" i="50"/>
  <c r="O35" i="50"/>
  <c r="K34" i="50"/>
  <c r="C35" i="50"/>
  <c r="H35" i="50"/>
  <c r="I35" i="50"/>
  <c r="K36" i="50"/>
  <c r="H57" i="49"/>
  <c r="K57" i="49"/>
  <c r="M56" i="49"/>
  <c r="B52" i="49"/>
  <c r="D52" i="49"/>
  <c r="G52" i="49"/>
  <c r="I52" i="49"/>
  <c r="J52" i="49"/>
  <c r="N52" i="49"/>
  <c r="O52" i="49"/>
  <c r="P52" i="49"/>
  <c r="Q52" i="49"/>
  <c r="B53" i="49"/>
  <c r="D53" i="49"/>
  <c r="E53" i="49"/>
  <c r="G53" i="49"/>
  <c r="I53" i="49"/>
  <c r="J53" i="49"/>
  <c r="K53" i="49"/>
  <c r="M53" i="49"/>
  <c r="N53" i="49"/>
  <c r="O53" i="49"/>
  <c r="P53" i="49"/>
  <c r="Q53" i="49"/>
  <c r="D54" i="49"/>
  <c r="E54" i="49"/>
  <c r="F54" i="49"/>
  <c r="G54" i="49"/>
  <c r="H71" i="49"/>
  <c r="I54" i="49"/>
  <c r="J54" i="49"/>
  <c r="K71" i="49"/>
  <c r="L71" i="49"/>
  <c r="M71" i="49"/>
  <c r="N54" i="49"/>
  <c r="C72" i="49"/>
  <c r="E72" i="49"/>
  <c r="F55" i="49"/>
  <c r="G55" i="49"/>
  <c r="I55" i="49"/>
  <c r="J55" i="49"/>
  <c r="O55" i="49"/>
  <c r="Q55" i="49"/>
  <c r="F56" i="49"/>
  <c r="H56" i="49"/>
  <c r="I56" i="49"/>
  <c r="K56" i="49"/>
  <c r="C57" i="49"/>
  <c r="D57" i="49"/>
  <c r="E57" i="49"/>
  <c r="O57" i="49"/>
  <c r="B58" i="49"/>
  <c r="C75" i="49"/>
  <c r="E75" i="49"/>
  <c r="F58" i="49"/>
  <c r="H75" i="49"/>
  <c r="K75" i="49"/>
  <c r="L75" i="49"/>
  <c r="M75" i="49"/>
  <c r="N58" i="49"/>
  <c r="B59" i="49"/>
  <c r="D59" i="49"/>
  <c r="B60" i="49"/>
  <c r="C60" i="49"/>
  <c r="F60" i="49"/>
  <c r="H60" i="49"/>
  <c r="I60" i="49"/>
  <c r="K60" i="49"/>
  <c r="L60" i="49"/>
  <c r="B61" i="49"/>
  <c r="D61" i="49"/>
  <c r="E61" i="49"/>
  <c r="F61" i="49"/>
  <c r="H61" i="49"/>
  <c r="I61" i="49"/>
  <c r="L61" i="49"/>
  <c r="B62" i="49"/>
  <c r="C62" i="49"/>
  <c r="D62" i="49"/>
  <c r="F62" i="49"/>
  <c r="G62" i="49"/>
  <c r="I62" i="49"/>
  <c r="J62" i="49"/>
  <c r="K62" i="49"/>
  <c r="N62" i="49"/>
  <c r="O62" i="49"/>
  <c r="P62" i="49"/>
  <c r="Q62" i="49"/>
  <c r="B63" i="49"/>
  <c r="D63" i="49"/>
  <c r="E63" i="49"/>
  <c r="F63" i="49"/>
  <c r="G63" i="49"/>
  <c r="H63" i="49"/>
  <c r="I63" i="49"/>
  <c r="J63" i="49"/>
  <c r="K63" i="49"/>
  <c r="L63" i="49"/>
  <c r="M63" i="49"/>
  <c r="N63" i="49"/>
  <c r="O63" i="49"/>
  <c r="Q63" i="49"/>
  <c r="C77" i="49"/>
  <c r="H77" i="49"/>
  <c r="K77" i="49"/>
  <c r="L64" i="49"/>
  <c r="M77" i="49"/>
  <c r="P77" i="49"/>
  <c r="C52" i="49"/>
  <c r="E52" i="49"/>
  <c r="H52" i="49"/>
  <c r="K52" i="49"/>
  <c r="L52" i="49"/>
  <c r="M52" i="49"/>
  <c r="C54" i="49"/>
  <c r="L54" i="49"/>
  <c r="M54" i="49"/>
  <c r="C55" i="49"/>
  <c r="E55" i="49"/>
  <c r="H55" i="49"/>
  <c r="K55" i="49"/>
  <c r="L55" i="49"/>
  <c r="M55" i="49"/>
  <c r="P55" i="49"/>
  <c r="C56" i="49"/>
  <c r="D56" i="49"/>
  <c r="E56" i="49"/>
  <c r="C58" i="49"/>
  <c r="D58" i="49"/>
  <c r="E58" i="49"/>
  <c r="M58" i="49"/>
  <c r="C59" i="49"/>
  <c r="E59" i="49"/>
  <c r="H59" i="49"/>
  <c r="K59" i="49"/>
  <c r="L59" i="49"/>
  <c r="M59" i="49"/>
  <c r="D60" i="49"/>
  <c r="E60" i="49"/>
  <c r="C61" i="49"/>
  <c r="K61" i="49"/>
  <c r="E62" i="49"/>
  <c r="H62" i="49"/>
  <c r="L62" i="49"/>
  <c r="M62" i="49"/>
  <c r="C63" i="49"/>
  <c r="P63" i="49"/>
  <c r="C64" i="49"/>
  <c r="D64" i="49"/>
  <c r="E64" i="49"/>
  <c r="H64" i="49"/>
  <c r="K68" i="49"/>
  <c r="C69" i="49"/>
  <c r="D69" i="49"/>
  <c r="E69" i="49"/>
  <c r="G69" i="49"/>
  <c r="H69" i="49"/>
  <c r="I69" i="49"/>
  <c r="J69" i="49"/>
  <c r="K69" i="49"/>
  <c r="L69" i="49"/>
  <c r="M69" i="49"/>
  <c r="N69" i="49"/>
  <c r="P69" i="49"/>
  <c r="Q69" i="49"/>
  <c r="B70" i="49"/>
  <c r="D70" i="49"/>
  <c r="E70" i="49"/>
  <c r="K70" i="49"/>
  <c r="M70" i="49"/>
  <c r="N70" i="49"/>
  <c r="O70" i="49"/>
  <c r="P70" i="49"/>
  <c r="Q70" i="49"/>
  <c r="C71" i="49"/>
  <c r="D71" i="49"/>
  <c r="E71" i="49"/>
  <c r="F71" i="49"/>
  <c r="N71" i="49"/>
  <c r="G72" i="49"/>
  <c r="H72" i="49"/>
  <c r="I72" i="49"/>
  <c r="J72" i="49"/>
  <c r="K72" i="49"/>
  <c r="L72" i="49"/>
  <c r="M72" i="49"/>
  <c r="O72" i="49"/>
  <c r="P72" i="49"/>
  <c r="Q72" i="49"/>
  <c r="B75" i="49"/>
  <c r="D75" i="49"/>
  <c r="F75" i="49"/>
  <c r="D77" i="49"/>
  <c r="E77" i="49"/>
  <c r="D52" i="48"/>
  <c r="G52" i="48"/>
  <c r="H52" i="48"/>
  <c r="K68" i="48"/>
  <c r="M68" i="48"/>
  <c r="N36" i="46"/>
  <c r="O68" i="48"/>
  <c r="K69" i="48"/>
  <c r="Q52" i="48"/>
  <c r="D53" i="48"/>
  <c r="G53" i="48"/>
  <c r="H53" i="48"/>
  <c r="D54" i="48"/>
  <c r="E71" i="48"/>
  <c r="F54" i="48"/>
  <c r="G71" i="48"/>
  <c r="H54" i="48"/>
  <c r="I54" i="48"/>
  <c r="K54" i="48"/>
  <c r="L54" i="48"/>
  <c r="M71" i="48"/>
  <c r="O54" i="48"/>
  <c r="B56" i="48"/>
  <c r="G56" i="48"/>
  <c r="H56" i="48"/>
  <c r="K57" i="48"/>
  <c r="B58" i="48"/>
  <c r="C58" i="48"/>
  <c r="E58" i="48"/>
  <c r="G58" i="48"/>
  <c r="H58" i="48"/>
  <c r="J58" i="48"/>
  <c r="K58" i="48"/>
  <c r="L58" i="48"/>
  <c r="O58" i="48"/>
  <c r="P58" i="48"/>
  <c r="O59" i="48"/>
  <c r="Q59" i="48"/>
  <c r="B60" i="48"/>
  <c r="C60" i="48"/>
  <c r="D60" i="48"/>
  <c r="E60" i="48"/>
  <c r="F60" i="48"/>
  <c r="G60" i="48"/>
  <c r="H60" i="48"/>
  <c r="D61" i="48"/>
  <c r="H61" i="48"/>
  <c r="B62" i="48"/>
  <c r="K62" i="48"/>
  <c r="O62" i="48"/>
  <c r="Q62" i="48"/>
  <c r="B63" i="48"/>
  <c r="C63" i="48"/>
  <c r="D63" i="48"/>
  <c r="E63" i="48"/>
  <c r="F63" i="48"/>
  <c r="G63" i="48"/>
  <c r="H63" i="48"/>
  <c r="J63" i="48"/>
  <c r="K63" i="48"/>
  <c r="M63" i="48"/>
  <c r="N63" i="48"/>
  <c r="O63" i="48"/>
  <c r="Q63" i="48"/>
  <c r="B64" i="48"/>
  <c r="C64" i="48"/>
  <c r="D64" i="48"/>
  <c r="E64" i="48"/>
  <c r="G64" i="48"/>
  <c r="H64" i="48"/>
  <c r="J64" i="48"/>
  <c r="K64" i="48"/>
  <c r="L64" i="48"/>
  <c r="O64" i="48"/>
  <c r="P64" i="48"/>
  <c r="Q53" i="48"/>
  <c r="Q54" i="48"/>
  <c r="D55" i="48"/>
  <c r="G55" i="48"/>
  <c r="Q55" i="48"/>
  <c r="Q56" i="48"/>
  <c r="D57" i="48"/>
  <c r="G57" i="48"/>
  <c r="H57" i="48"/>
  <c r="I57" i="48"/>
  <c r="O57" i="48"/>
  <c r="Q57" i="48"/>
  <c r="D58" i="48"/>
  <c r="Q58" i="48"/>
  <c r="Q60" i="48"/>
  <c r="I61" i="48"/>
  <c r="Q61" i="48"/>
  <c r="D62" i="48"/>
  <c r="H62" i="48"/>
  <c r="I62" i="48"/>
  <c r="I63" i="48"/>
  <c r="L63" i="48"/>
  <c r="P63" i="48"/>
  <c r="I64" i="48"/>
  <c r="Q64" i="48"/>
  <c r="A3" i="47"/>
  <c r="C59" i="47"/>
  <c r="I60" i="47"/>
  <c r="E52" i="47"/>
  <c r="F69" i="48"/>
  <c r="H69" i="47"/>
  <c r="M52" i="47"/>
  <c r="N52" i="47"/>
  <c r="O52" i="47"/>
  <c r="B70" i="47"/>
  <c r="N70" i="47"/>
  <c r="B71" i="47"/>
  <c r="E54" i="47"/>
  <c r="F54" i="47"/>
  <c r="G54" i="47"/>
  <c r="H71" i="47"/>
  <c r="I54" i="47"/>
  <c r="K54" i="47"/>
  <c r="M54" i="47"/>
  <c r="N54" i="47"/>
  <c r="O54" i="47"/>
  <c r="Q71" i="48"/>
  <c r="G72" i="48"/>
  <c r="M55" i="47"/>
  <c r="O55" i="47"/>
  <c r="Q72" i="48"/>
  <c r="D73" i="47"/>
  <c r="M56" i="47"/>
  <c r="O56" i="47"/>
  <c r="B74" i="47"/>
  <c r="H74" i="48"/>
  <c r="K57" i="47"/>
  <c r="M57" i="47"/>
  <c r="N74" i="47"/>
  <c r="O57" i="47"/>
  <c r="B75" i="47"/>
  <c r="C58" i="47"/>
  <c r="E58" i="47"/>
  <c r="F58" i="47"/>
  <c r="G58" i="47"/>
  <c r="I58" i="47"/>
  <c r="J75" i="47"/>
  <c r="N58" i="47"/>
  <c r="E59" i="47"/>
  <c r="I59" i="47"/>
  <c r="J76" i="47"/>
  <c r="K59" i="47"/>
  <c r="L76" i="49"/>
  <c r="M59" i="47"/>
  <c r="O59" i="47"/>
  <c r="Q76" i="48"/>
  <c r="L60" i="47"/>
  <c r="M60" i="47"/>
  <c r="N60" i="47"/>
  <c r="P60" i="47"/>
  <c r="K61" i="47"/>
  <c r="L61" i="47"/>
  <c r="M61" i="47"/>
  <c r="N61" i="47"/>
  <c r="O61" i="47"/>
  <c r="P61" i="47"/>
  <c r="E62" i="47"/>
  <c r="L62" i="47"/>
  <c r="N62" i="47"/>
  <c r="O62" i="47"/>
  <c r="P62" i="47"/>
  <c r="B63" i="47"/>
  <c r="D63" i="47"/>
  <c r="E63" i="47"/>
  <c r="H63" i="47"/>
  <c r="I63" i="47"/>
  <c r="J63" i="47"/>
  <c r="K63" i="47"/>
  <c r="L63" i="47"/>
  <c r="M63" i="47"/>
  <c r="N63" i="47"/>
  <c r="O63" i="47"/>
  <c r="P63" i="47"/>
  <c r="Q63" i="47"/>
  <c r="B77" i="47"/>
  <c r="C64" i="47"/>
  <c r="D77" i="47"/>
  <c r="E64" i="47"/>
  <c r="G64" i="47"/>
  <c r="I64" i="47"/>
  <c r="J77" i="47"/>
  <c r="O64" i="47"/>
  <c r="Q64" i="47"/>
  <c r="A49" i="47"/>
  <c r="I52" i="47"/>
  <c r="K52" i="47"/>
  <c r="E53" i="47"/>
  <c r="I53" i="47"/>
  <c r="K53" i="47"/>
  <c r="O53" i="47"/>
  <c r="F55" i="47"/>
  <c r="K55" i="47"/>
  <c r="I56" i="47"/>
  <c r="K56" i="47"/>
  <c r="K58" i="47"/>
  <c r="M58" i="47"/>
  <c r="O58" i="47"/>
  <c r="K60" i="47"/>
  <c r="O60" i="47"/>
  <c r="I61" i="47"/>
  <c r="I62" i="47"/>
  <c r="K62" i="47"/>
  <c r="M62" i="47"/>
  <c r="C63" i="47"/>
  <c r="F63" i="47"/>
  <c r="G63" i="47"/>
  <c r="F64" i="47"/>
  <c r="K64" i="47"/>
  <c r="M64" i="47"/>
  <c r="N64" i="47"/>
  <c r="A66" i="47"/>
  <c r="B72" i="47"/>
  <c r="J73" i="47"/>
  <c r="N77" i="47"/>
  <c r="H34" i="46"/>
  <c r="I34" i="46"/>
  <c r="J34" i="46"/>
  <c r="L34" i="46"/>
  <c r="E72" i="47"/>
  <c r="H70" i="47"/>
  <c r="O36" i="46"/>
  <c r="P72" i="47"/>
  <c r="B37" i="46"/>
  <c r="P34" i="46"/>
  <c r="H37" i="46"/>
  <c r="H178" i="6" s="1"/>
  <c r="J37" i="46"/>
  <c r="J178" i="6" s="1"/>
  <c r="L37" i="46"/>
  <c r="L178" i="6" s="1"/>
  <c r="K34" i="46"/>
  <c r="H35" i="46"/>
  <c r="J35" i="46"/>
  <c r="L35" i="46"/>
  <c r="B36" i="46"/>
  <c r="D36" i="46"/>
  <c r="F36" i="46"/>
  <c r="H36" i="46"/>
  <c r="J36" i="46"/>
  <c r="P37" i="46"/>
  <c r="C67" i="45"/>
  <c r="D67" i="45"/>
  <c r="O72" i="45"/>
  <c r="P68" i="45"/>
  <c r="Q72" i="45"/>
  <c r="I81" i="45"/>
  <c r="K81" i="45"/>
  <c r="L81" i="45"/>
  <c r="G64" i="45"/>
  <c r="L64" i="45"/>
  <c r="M64" i="45"/>
  <c r="E83" i="45"/>
  <c r="P65" i="45"/>
  <c r="Q65" i="45"/>
  <c r="B84" i="45"/>
  <c r="C84" i="45"/>
  <c r="D84" i="45"/>
  <c r="E66" i="45"/>
  <c r="F84" i="45"/>
  <c r="G84" i="45"/>
  <c r="Q84" i="45"/>
  <c r="K67" i="45"/>
  <c r="P67" i="45"/>
  <c r="Q67" i="45"/>
  <c r="E68" i="45"/>
  <c r="B69" i="45"/>
  <c r="D69" i="45"/>
  <c r="H69" i="45"/>
  <c r="L69" i="45"/>
  <c r="O69" i="45"/>
  <c r="P69" i="45"/>
  <c r="Q69" i="45"/>
  <c r="D70" i="45"/>
  <c r="E70" i="45"/>
  <c r="F70" i="45"/>
  <c r="G70" i="45"/>
  <c r="H70" i="45"/>
  <c r="I70" i="45"/>
  <c r="J70" i="45"/>
  <c r="K70" i="45"/>
  <c r="L70" i="45"/>
  <c r="M70" i="45"/>
  <c r="N70" i="45"/>
  <c r="O70" i="45"/>
  <c r="P70" i="45"/>
  <c r="Q70" i="45"/>
  <c r="B71" i="45"/>
  <c r="D71" i="45"/>
  <c r="H71" i="45"/>
  <c r="K71" i="45"/>
  <c r="N71" i="45"/>
  <c r="P71" i="45"/>
  <c r="Q71" i="45"/>
  <c r="C72" i="45"/>
  <c r="E72" i="45"/>
  <c r="G72" i="45"/>
  <c r="H72" i="45"/>
  <c r="I72" i="45"/>
  <c r="J72" i="45"/>
  <c r="F73" i="45"/>
  <c r="H73" i="45"/>
  <c r="J73" i="45"/>
  <c r="K73" i="45"/>
  <c r="B74" i="45"/>
  <c r="C74" i="45"/>
  <c r="D74" i="45"/>
  <c r="F74" i="45"/>
  <c r="G74" i="45"/>
  <c r="H74" i="45"/>
  <c r="I74" i="45"/>
  <c r="J74" i="45"/>
  <c r="K74" i="45"/>
  <c r="L74" i="45"/>
  <c r="M74" i="45"/>
  <c r="N74" i="45"/>
  <c r="O74" i="45"/>
  <c r="P74" i="45"/>
  <c r="Q74" i="45"/>
  <c r="B75" i="45"/>
  <c r="C75" i="45"/>
  <c r="D75" i="45"/>
  <c r="E75" i="45"/>
  <c r="F75" i="45"/>
  <c r="G75" i="45"/>
  <c r="H75" i="45"/>
  <c r="I75" i="45"/>
  <c r="J75" i="45"/>
  <c r="L75" i="45"/>
  <c r="O75" i="45"/>
  <c r="P75" i="45"/>
  <c r="B90" i="45"/>
  <c r="C90" i="45"/>
  <c r="D76" i="45"/>
  <c r="E90" i="45"/>
  <c r="F90" i="45"/>
  <c r="G90" i="45"/>
  <c r="H76" i="45"/>
  <c r="I90" i="45"/>
  <c r="J90" i="45"/>
  <c r="K90" i="45"/>
  <c r="L76" i="45"/>
  <c r="M90" i="45"/>
  <c r="N90" i="45"/>
  <c r="O90" i="45"/>
  <c r="P76" i="45"/>
  <c r="J63" i="45"/>
  <c r="K63" i="45"/>
  <c r="L63" i="45"/>
  <c r="M63" i="45"/>
  <c r="N63" i="45"/>
  <c r="O63" i="45"/>
  <c r="P63" i="45"/>
  <c r="Q63" i="45"/>
  <c r="B64" i="45"/>
  <c r="D64" i="45"/>
  <c r="E64" i="45"/>
  <c r="F64" i="45"/>
  <c r="H64" i="45"/>
  <c r="I64" i="45"/>
  <c r="J64" i="45"/>
  <c r="K64" i="45"/>
  <c r="E65" i="45"/>
  <c r="F65" i="45"/>
  <c r="G65" i="45"/>
  <c r="H65" i="45"/>
  <c r="I65" i="45"/>
  <c r="J65" i="45"/>
  <c r="K65" i="45"/>
  <c r="L65" i="45"/>
  <c r="M65" i="45"/>
  <c r="N65" i="45"/>
  <c r="Q66" i="45"/>
  <c r="E67" i="45"/>
  <c r="F67" i="45"/>
  <c r="H67" i="45"/>
  <c r="I67" i="45"/>
  <c r="J67" i="45"/>
  <c r="L67" i="45"/>
  <c r="M67" i="45"/>
  <c r="N67" i="45"/>
  <c r="O67" i="45"/>
  <c r="C68" i="45"/>
  <c r="F68" i="45"/>
  <c r="H68" i="45"/>
  <c r="I68" i="45"/>
  <c r="Q68" i="45"/>
  <c r="C69" i="45"/>
  <c r="E69" i="45"/>
  <c r="F69" i="45"/>
  <c r="I69" i="45"/>
  <c r="J69" i="45"/>
  <c r="K69" i="45"/>
  <c r="M69" i="45"/>
  <c r="N69" i="45"/>
  <c r="B70" i="45"/>
  <c r="C70" i="45"/>
  <c r="C71" i="45"/>
  <c r="E71" i="45"/>
  <c r="F71" i="45"/>
  <c r="I71" i="45"/>
  <c r="F72" i="45"/>
  <c r="B73" i="45"/>
  <c r="C73" i="45"/>
  <c r="E73" i="45"/>
  <c r="I73" i="45"/>
  <c r="M73" i="45"/>
  <c r="N73" i="45"/>
  <c r="E74" i="45"/>
  <c r="K75" i="45"/>
  <c r="M75" i="45"/>
  <c r="N75" i="45"/>
  <c r="Q75" i="45"/>
  <c r="B76" i="45"/>
  <c r="C76" i="45"/>
  <c r="E76" i="45"/>
  <c r="F76" i="45"/>
  <c r="I76" i="45"/>
  <c r="M76" i="45"/>
  <c r="O76" i="45"/>
  <c r="J81" i="45"/>
  <c r="M81" i="45"/>
  <c r="N81" i="45"/>
  <c r="O81" i="45"/>
  <c r="P81" i="45"/>
  <c r="Q81" i="45"/>
  <c r="B82" i="45"/>
  <c r="D82" i="45"/>
  <c r="E82" i="45"/>
  <c r="F82" i="45"/>
  <c r="G82" i="45"/>
  <c r="H82" i="45"/>
  <c r="I82" i="45"/>
  <c r="J82" i="45"/>
  <c r="K82" i="45"/>
  <c r="L82" i="45"/>
  <c r="M82" i="45"/>
  <c r="F83" i="45"/>
  <c r="G83" i="45"/>
  <c r="H83" i="45"/>
  <c r="I83" i="45"/>
  <c r="J83" i="45"/>
  <c r="K83" i="45"/>
  <c r="L83" i="45"/>
  <c r="M83" i="45"/>
  <c r="N83" i="45"/>
  <c r="B88" i="45"/>
  <c r="C88" i="45"/>
  <c r="E88" i="45"/>
  <c r="F88" i="45"/>
  <c r="G88" i="45"/>
  <c r="I88" i="45"/>
  <c r="J88" i="45"/>
  <c r="K88" i="45"/>
  <c r="M88" i="45"/>
  <c r="N88" i="45"/>
  <c r="O88" i="45"/>
  <c r="Q88" i="45"/>
  <c r="G89" i="45"/>
  <c r="I36" i="42"/>
  <c r="M36" i="42"/>
  <c r="O36" i="42"/>
  <c r="P63" i="44"/>
  <c r="G63" i="44"/>
  <c r="J63" i="44"/>
  <c r="F64" i="44"/>
  <c r="G64" i="44"/>
  <c r="H64" i="44"/>
  <c r="J64" i="44"/>
  <c r="K64" i="44"/>
  <c r="L64" i="44"/>
  <c r="Q65" i="44"/>
  <c r="D66" i="44"/>
  <c r="E66" i="44"/>
  <c r="F66" i="44"/>
  <c r="G66" i="44"/>
  <c r="H66" i="44"/>
  <c r="J67" i="44"/>
  <c r="O67" i="44"/>
  <c r="P67" i="44"/>
  <c r="Q67" i="44"/>
  <c r="G68" i="44"/>
  <c r="H68" i="44"/>
  <c r="K68" i="44"/>
  <c r="B69" i="44"/>
  <c r="C69" i="44"/>
  <c r="D69" i="44"/>
  <c r="E69" i="44"/>
  <c r="F69" i="44"/>
  <c r="G69" i="44"/>
  <c r="H69" i="44"/>
  <c r="I69" i="44"/>
  <c r="J69" i="44"/>
  <c r="K69" i="44"/>
  <c r="L69" i="44"/>
  <c r="M69" i="44"/>
  <c r="N69" i="44"/>
  <c r="O69" i="44"/>
  <c r="P69" i="44"/>
  <c r="Q69" i="44"/>
  <c r="E70" i="44"/>
  <c r="F70" i="44"/>
  <c r="G70" i="44"/>
  <c r="H70" i="44"/>
  <c r="Q70" i="44"/>
  <c r="B71" i="44"/>
  <c r="C71" i="44"/>
  <c r="J71" i="44"/>
  <c r="M71" i="44"/>
  <c r="Q71" i="44"/>
  <c r="B72" i="44"/>
  <c r="D72" i="44"/>
  <c r="H72" i="44"/>
  <c r="K72" i="44"/>
  <c r="D73" i="44"/>
  <c r="G73" i="44"/>
  <c r="H73" i="44"/>
  <c r="J73" i="44"/>
  <c r="M73" i="44"/>
  <c r="B74" i="44"/>
  <c r="C74" i="44"/>
  <c r="D74" i="44"/>
  <c r="E74" i="44"/>
  <c r="G74" i="44"/>
  <c r="H74" i="44"/>
  <c r="J74" i="44"/>
  <c r="K74" i="44"/>
  <c r="L74" i="44"/>
  <c r="Q74" i="44"/>
  <c r="B75" i="44"/>
  <c r="C75" i="44"/>
  <c r="D75" i="44"/>
  <c r="E75" i="44"/>
  <c r="F75" i="44"/>
  <c r="G75" i="44"/>
  <c r="H75" i="44"/>
  <c r="I75" i="44"/>
  <c r="J75" i="44"/>
  <c r="K75" i="44"/>
  <c r="M75" i="44"/>
  <c r="N75" i="44"/>
  <c r="Q75" i="44"/>
  <c r="D76" i="44"/>
  <c r="E76" i="44"/>
  <c r="F76" i="44"/>
  <c r="G76" i="44"/>
  <c r="N76" i="44"/>
  <c r="O76" i="44"/>
  <c r="Q76" i="44"/>
  <c r="D63" i="44"/>
  <c r="L63" i="44"/>
  <c r="D64" i="44"/>
  <c r="D65" i="44"/>
  <c r="H65" i="44"/>
  <c r="J65" i="44"/>
  <c r="K65" i="44"/>
  <c r="L65" i="44"/>
  <c r="N65" i="44"/>
  <c r="O65" i="44"/>
  <c r="P65" i="44"/>
  <c r="B66" i="44"/>
  <c r="B68" i="44"/>
  <c r="D68" i="44"/>
  <c r="J68" i="44"/>
  <c r="L68" i="44"/>
  <c r="D70" i="44"/>
  <c r="D71" i="44"/>
  <c r="G71" i="44"/>
  <c r="J72" i="44"/>
  <c r="L72" i="44"/>
  <c r="N72" i="44"/>
  <c r="O72" i="44"/>
  <c r="P72" i="44"/>
  <c r="B73" i="44"/>
  <c r="F73" i="44"/>
  <c r="L75" i="44"/>
  <c r="O75" i="44"/>
  <c r="P75" i="44"/>
  <c r="B76" i="44"/>
  <c r="M81" i="44"/>
  <c r="E83" i="44"/>
  <c r="M83" i="44"/>
  <c r="E84" i="44"/>
  <c r="E86" i="44"/>
  <c r="A3" i="43"/>
  <c r="E80" i="45"/>
  <c r="I80" i="45"/>
  <c r="M80" i="45"/>
  <c r="Q80" i="45"/>
  <c r="B63" i="43"/>
  <c r="F63" i="43"/>
  <c r="B64" i="43"/>
  <c r="E64" i="43"/>
  <c r="F64" i="43"/>
  <c r="G82" i="44"/>
  <c r="I64" i="43"/>
  <c r="B65" i="43"/>
  <c r="E65" i="43"/>
  <c r="F65" i="43"/>
  <c r="G83" i="44"/>
  <c r="O83" i="44"/>
  <c r="B66" i="43"/>
  <c r="E66" i="43"/>
  <c r="F66" i="43"/>
  <c r="H66" i="43"/>
  <c r="I66" i="43"/>
  <c r="O84" i="44"/>
  <c r="C85" i="44"/>
  <c r="D85" i="44"/>
  <c r="E85" i="44"/>
  <c r="G67" i="43"/>
  <c r="L85" i="44"/>
  <c r="D86" i="44"/>
  <c r="O86" i="44"/>
  <c r="P86" i="44"/>
  <c r="L87" i="44"/>
  <c r="B70" i="43"/>
  <c r="D88" i="43"/>
  <c r="F70" i="43"/>
  <c r="H70" i="43"/>
  <c r="J70" i="43"/>
  <c r="L88" i="43"/>
  <c r="D89" i="44"/>
  <c r="L89" i="44"/>
  <c r="B72" i="43"/>
  <c r="C72" i="43"/>
  <c r="E72" i="43"/>
  <c r="F72" i="43"/>
  <c r="G72" i="43"/>
  <c r="B73" i="43"/>
  <c r="C73" i="43"/>
  <c r="E73" i="43"/>
  <c r="F73" i="43"/>
  <c r="H73" i="43"/>
  <c r="B74" i="43"/>
  <c r="C74" i="43"/>
  <c r="E74" i="43"/>
  <c r="F74" i="43"/>
  <c r="G74" i="43"/>
  <c r="H74" i="43"/>
  <c r="I74" i="43"/>
  <c r="K74" i="43"/>
  <c r="L74" i="43"/>
  <c r="M74" i="43"/>
  <c r="N74" i="43"/>
  <c r="O74" i="43"/>
  <c r="B75" i="43"/>
  <c r="C75" i="43"/>
  <c r="D75" i="43"/>
  <c r="E75" i="43"/>
  <c r="F75" i="43"/>
  <c r="H75" i="43"/>
  <c r="I75" i="43"/>
  <c r="J75" i="43"/>
  <c r="L75" i="43"/>
  <c r="M75" i="43"/>
  <c r="N75" i="43"/>
  <c r="O75" i="43"/>
  <c r="P75" i="43"/>
  <c r="Q75" i="43"/>
  <c r="B76" i="43"/>
  <c r="F76" i="43"/>
  <c r="H76" i="43"/>
  <c r="J76" i="43"/>
  <c r="A60" i="43"/>
  <c r="C65" i="43"/>
  <c r="G65" i="43"/>
  <c r="K68" i="43"/>
  <c r="O68" i="43"/>
  <c r="C69" i="43"/>
  <c r="C71" i="43"/>
  <c r="G71" i="43"/>
  <c r="G75" i="43"/>
  <c r="K75" i="43"/>
  <c r="A78" i="43"/>
  <c r="L84" i="43"/>
  <c r="D89" i="43"/>
  <c r="G36" i="42"/>
  <c r="H81" i="43"/>
  <c r="B37" i="42"/>
  <c r="C37" i="42"/>
  <c r="C177" i="6" s="1"/>
  <c r="D37" i="42"/>
  <c r="E37" i="42"/>
  <c r="F37" i="42"/>
  <c r="G37" i="42"/>
  <c r="G177" i="6" s="1"/>
  <c r="B34" i="42"/>
  <c r="C34" i="42"/>
  <c r="Q35" i="42"/>
  <c r="K36" i="42"/>
  <c r="C56" i="41"/>
  <c r="F65" i="41"/>
  <c r="G56" i="41"/>
  <c r="H55" i="41"/>
  <c r="J65" i="41"/>
  <c r="L65" i="41"/>
  <c r="N65" i="41"/>
  <c r="P55" i="41"/>
  <c r="B51" i="41"/>
  <c r="D72" i="41"/>
  <c r="E51" i="41"/>
  <c r="I51" i="41"/>
  <c r="J72" i="41"/>
  <c r="K72" i="41"/>
  <c r="L72" i="41"/>
  <c r="M51" i="41"/>
  <c r="N72" i="41"/>
  <c r="O72" i="41"/>
  <c r="P72" i="41"/>
  <c r="B73" i="41"/>
  <c r="C73" i="41"/>
  <c r="D73" i="41"/>
  <c r="F73" i="41"/>
  <c r="G52" i="41"/>
  <c r="H52" i="41"/>
  <c r="I52" i="41"/>
  <c r="J52" i="41"/>
  <c r="K52" i="41"/>
  <c r="L52" i="41"/>
  <c r="M52" i="41"/>
  <c r="N52" i="41"/>
  <c r="P52" i="41"/>
  <c r="Q52" i="41"/>
  <c r="C53" i="41"/>
  <c r="D53" i="41"/>
  <c r="E53" i="41"/>
  <c r="F74" i="41"/>
  <c r="G74" i="41"/>
  <c r="H74" i="41"/>
  <c r="I53" i="41"/>
  <c r="J74" i="41"/>
  <c r="N74" i="41"/>
  <c r="B75" i="41"/>
  <c r="E54" i="41"/>
  <c r="H54" i="41"/>
  <c r="I54" i="41"/>
  <c r="L54" i="41"/>
  <c r="M54" i="41"/>
  <c r="Q54" i="41"/>
  <c r="J56" i="41"/>
  <c r="K56" i="41"/>
  <c r="L56" i="41"/>
  <c r="M56" i="41"/>
  <c r="N56" i="41"/>
  <c r="P56" i="41"/>
  <c r="Q56" i="41"/>
  <c r="B57" i="41"/>
  <c r="C57" i="41"/>
  <c r="D57" i="41"/>
  <c r="G57" i="41"/>
  <c r="B58" i="41"/>
  <c r="C58" i="41"/>
  <c r="D58" i="41"/>
  <c r="E58" i="41"/>
  <c r="G58" i="41"/>
  <c r="I58" i="41"/>
  <c r="J58" i="41"/>
  <c r="M58" i="41"/>
  <c r="N58" i="41"/>
  <c r="O58" i="41"/>
  <c r="P58" i="41"/>
  <c r="Q58" i="41"/>
  <c r="B59" i="41"/>
  <c r="C59" i="41"/>
  <c r="D59" i="41"/>
  <c r="H59" i="41"/>
  <c r="J59" i="41"/>
  <c r="K59" i="41"/>
  <c r="L59" i="41"/>
  <c r="J60" i="41"/>
  <c r="K60" i="41"/>
  <c r="L60" i="41"/>
  <c r="M60" i="41"/>
  <c r="N60" i="41"/>
  <c r="P60" i="41"/>
  <c r="Q60" i="41"/>
  <c r="B61" i="41"/>
  <c r="C61" i="41"/>
  <c r="D61" i="41"/>
  <c r="E61" i="41"/>
  <c r="F61" i="41"/>
  <c r="G61" i="41"/>
  <c r="H61" i="41"/>
  <c r="I61" i="41"/>
  <c r="M61" i="41"/>
  <c r="Q61" i="41"/>
  <c r="B62" i="41"/>
  <c r="E62" i="41"/>
  <c r="F62" i="41"/>
  <c r="G62" i="41"/>
  <c r="H62" i="41"/>
  <c r="I62" i="41"/>
  <c r="K62" i="41"/>
  <c r="L62" i="41"/>
  <c r="M62" i="41"/>
  <c r="P62" i="41"/>
  <c r="Q62" i="41"/>
  <c r="J63" i="41"/>
  <c r="K63" i="41"/>
  <c r="L63" i="41"/>
  <c r="N63" i="41"/>
  <c r="P63" i="41"/>
  <c r="Q63" i="41"/>
  <c r="B64" i="41"/>
  <c r="E64" i="41"/>
  <c r="F64" i="41"/>
  <c r="G64" i="41"/>
  <c r="H64" i="41"/>
  <c r="I64" i="41"/>
  <c r="J64" i="41"/>
  <c r="K64" i="41"/>
  <c r="L64" i="41"/>
  <c r="M64" i="41"/>
  <c r="N64" i="41"/>
  <c r="O64" i="41"/>
  <c r="P64" i="41"/>
  <c r="Q64" i="41"/>
  <c r="C65" i="41"/>
  <c r="D65" i="41"/>
  <c r="G65" i="41"/>
  <c r="K65" i="41"/>
  <c r="Q65" i="41"/>
  <c r="E66" i="41"/>
  <c r="F81" i="41"/>
  <c r="I66" i="41"/>
  <c r="M66" i="41"/>
  <c r="Q66" i="41"/>
  <c r="B67" i="41"/>
  <c r="C67" i="41"/>
  <c r="D82" i="41"/>
  <c r="E67" i="41"/>
  <c r="F67" i="41"/>
  <c r="H67" i="41"/>
  <c r="I67" i="41"/>
  <c r="L82" i="41"/>
  <c r="M67" i="41"/>
  <c r="N82" i="41"/>
  <c r="Q67" i="41"/>
  <c r="D51" i="41"/>
  <c r="F51" i="41"/>
  <c r="G51" i="41"/>
  <c r="H51" i="41"/>
  <c r="J51" i="41"/>
  <c r="K51" i="41"/>
  <c r="L51" i="41"/>
  <c r="O51" i="41"/>
  <c r="P51" i="41"/>
  <c r="C52" i="41"/>
  <c r="D52" i="41"/>
  <c r="F52" i="41"/>
  <c r="B53" i="41"/>
  <c r="P53" i="41"/>
  <c r="B54" i="41"/>
  <c r="C54" i="41"/>
  <c r="D54" i="41"/>
  <c r="F54" i="41"/>
  <c r="G54" i="41"/>
  <c r="J54" i="41"/>
  <c r="N54" i="41"/>
  <c r="O54" i="41"/>
  <c r="P54" i="41"/>
  <c r="C55" i="41"/>
  <c r="D55" i="41"/>
  <c r="N55" i="41"/>
  <c r="O55" i="41"/>
  <c r="D56" i="41"/>
  <c r="F58" i="41"/>
  <c r="H58" i="41"/>
  <c r="K58" i="41"/>
  <c r="L58" i="41"/>
  <c r="G59" i="41"/>
  <c r="C60" i="41"/>
  <c r="D60" i="41"/>
  <c r="J61" i="41"/>
  <c r="K61" i="41"/>
  <c r="L61" i="41"/>
  <c r="N61" i="41"/>
  <c r="O61" i="41"/>
  <c r="P61" i="41"/>
  <c r="C62" i="41"/>
  <c r="D62" i="41"/>
  <c r="J62" i="41"/>
  <c r="N62" i="41"/>
  <c r="O62" i="41"/>
  <c r="D63" i="41"/>
  <c r="G63" i="41"/>
  <c r="H63" i="41"/>
  <c r="C64" i="41"/>
  <c r="D64" i="41"/>
  <c r="B66" i="41"/>
  <c r="C66" i="41"/>
  <c r="D66" i="41"/>
  <c r="G66" i="41"/>
  <c r="H66" i="41"/>
  <c r="J67" i="41"/>
  <c r="K67" i="41"/>
  <c r="L67" i="41"/>
  <c r="N67" i="41"/>
  <c r="O67" i="41"/>
  <c r="P67" i="41"/>
  <c r="B72" i="41"/>
  <c r="E72" i="41"/>
  <c r="F72" i="41"/>
  <c r="G72" i="41"/>
  <c r="H72" i="41"/>
  <c r="I72" i="41"/>
  <c r="H73" i="41"/>
  <c r="I73" i="41"/>
  <c r="J73" i="41"/>
  <c r="K73" i="41"/>
  <c r="L73" i="41"/>
  <c r="M73" i="41"/>
  <c r="N73" i="41"/>
  <c r="P73" i="41"/>
  <c r="Q73" i="41"/>
  <c r="B74" i="41"/>
  <c r="D74" i="41"/>
  <c r="P74" i="41"/>
  <c r="C75" i="41"/>
  <c r="D75" i="41"/>
  <c r="E75" i="41"/>
  <c r="F75" i="41"/>
  <c r="G75" i="41"/>
  <c r="I75" i="41"/>
  <c r="J75" i="41"/>
  <c r="L75" i="41"/>
  <c r="M75" i="41"/>
  <c r="N75" i="41"/>
  <c r="O75" i="41"/>
  <c r="P75" i="41"/>
  <c r="Q75" i="41"/>
  <c r="B81" i="41"/>
  <c r="C81" i="41"/>
  <c r="D81" i="41"/>
  <c r="G81" i="41"/>
  <c r="H81" i="41"/>
  <c r="H82" i="41"/>
  <c r="J82" i="41"/>
  <c r="K82" i="41"/>
  <c r="O82" i="41"/>
  <c r="P82" i="41"/>
  <c r="B36" i="38"/>
  <c r="D64" i="40"/>
  <c r="F36" i="38"/>
  <c r="J36" i="38"/>
  <c r="L57" i="40"/>
  <c r="J51" i="40"/>
  <c r="K51" i="40"/>
  <c r="L51" i="40"/>
  <c r="M51" i="40"/>
  <c r="N51" i="40"/>
  <c r="O51" i="40"/>
  <c r="P51" i="40"/>
  <c r="P52" i="40"/>
  <c r="Q52" i="40"/>
  <c r="B53" i="40"/>
  <c r="E53" i="40"/>
  <c r="F53" i="40"/>
  <c r="G53" i="40"/>
  <c r="H53" i="40"/>
  <c r="I53" i="40"/>
  <c r="J53" i="40"/>
  <c r="K53" i="40"/>
  <c r="L53" i="40"/>
  <c r="J54" i="40"/>
  <c r="K54" i="40"/>
  <c r="L54" i="40"/>
  <c r="M54" i="40"/>
  <c r="N54" i="40"/>
  <c r="O54" i="40"/>
  <c r="P54" i="40"/>
  <c r="Q54" i="40"/>
  <c r="J56" i="40"/>
  <c r="K56" i="40"/>
  <c r="L56" i="40"/>
  <c r="M56" i="40"/>
  <c r="O56" i="40"/>
  <c r="P56" i="40"/>
  <c r="Q56" i="40"/>
  <c r="P57" i="40"/>
  <c r="Q57" i="40"/>
  <c r="D59" i="40"/>
  <c r="E59" i="40"/>
  <c r="F59" i="40"/>
  <c r="G59" i="40"/>
  <c r="H59" i="40"/>
  <c r="I59" i="40"/>
  <c r="J59" i="40"/>
  <c r="L59" i="40"/>
  <c r="N59" i="40"/>
  <c r="Q59" i="40"/>
  <c r="J60" i="40"/>
  <c r="K60" i="40"/>
  <c r="L60" i="40"/>
  <c r="M60" i="40"/>
  <c r="O60" i="40"/>
  <c r="P60" i="40"/>
  <c r="N61" i="40"/>
  <c r="P61" i="40"/>
  <c r="Q61" i="40"/>
  <c r="B62" i="40"/>
  <c r="C62" i="40"/>
  <c r="D62" i="40"/>
  <c r="E62" i="40"/>
  <c r="F62" i="40"/>
  <c r="G62" i="40"/>
  <c r="H62" i="40"/>
  <c r="I62" i="40"/>
  <c r="J62" i="40"/>
  <c r="N62" i="40"/>
  <c r="Q62" i="40"/>
  <c r="J63" i="40"/>
  <c r="K63" i="40"/>
  <c r="L63" i="40"/>
  <c r="M63" i="40"/>
  <c r="N63" i="40"/>
  <c r="O63" i="40"/>
  <c r="P63" i="40"/>
  <c r="Q63" i="40"/>
  <c r="J64" i="40"/>
  <c r="K64" i="40"/>
  <c r="L64" i="40"/>
  <c r="N64" i="40"/>
  <c r="O64" i="40"/>
  <c r="P64" i="40"/>
  <c r="Q64" i="40"/>
  <c r="N65" i="40"/>
  <c r="O65" i="40"/>
  <c r="P65" i="40"/>
  <c r="H66" i="40"/>
  <c r="J66" i="40"/>
  <c r="K66" i="40"/>
  <c r="L66" i="40"/>
  <c r="M66" i="40"/>
  <c r="O66" i="40"/>
  <c r="P66" i="40"/>
  <c r="Q66" i="40"/>
  <c r="N67" i="40"/>
  <c r="O67" i="40"/>
  <c r="P67" i="40"/>
  <c r="Q67" i="40"/>
  <c r="C51" i="40"/>
  <c r="H52" i="40"/>
  <c r="K52" i="40"/>
  <c r="L52" i="40"/>
  <c r="M52" i="40"/>
  <c r="O52" i="40"/>
  <c r="M53" i="40"/>
  <c r="O53" i="40"/>
  <c r="P53" i="40"/>
  <c r="K55" i="40"/>
  <c r="L55" i="40"/>
  <c r="M55" i="40"/>
  <c r="O55" i="40"/>
  <c r="P55" i="40"/>
  <c r="O57" i="40"/>
  <c r="M58" i="40"/>
  <c r="O58" i="40"/>
  <c r="P58" i="40"/>
  <c r="K59" i="40"/>
  <c r="M59" i="40"/>
  <c r="O59" i="40"/>
  <c r="P59" i="40"/>
  <c r="L61" i="40"/>
  <c r="O61" i="40"/>
  <c r="K62" i="40"/>
  <c r="L62" i="40"/>
  <c r="M62" i="40"/>
  <c r="O62" i="40"/>
  <c r="P62" i="40"/>
  <c r="E63" i="40"/>
  <c r="M64" i="40"/>
  <c r="A3" i="39"/>
  <c r="J71" i="40"/>
  <c r="N71" i="40"/>
  <c r="Q72" i="39"/>
  <c r="I73" i="39"/>
  <c r="L73" i="40"/>
  <c r="E74" i="39"/>
  <c r="O74" i="40"/>
  <c r="E75" i="39"/>
  <c r="E76" i="39"/>
  <c r="I77" i="39"/>
  <c r="B57" i="39"/>
  <c r="P57" i="39"/>
  <c r="Q57" i="39"/>
  <c r="B58" i="39"/>
  <c r="C58" i="39"/>
  <c r="E78" i="39"/>
  <c r="I78" i="39"/>
  <c r="O78" i="40"/>
  <c r="P59" i="39"/>
  <c r="Q78" i="39"/>
  <c r="L60" i="39"/>
  <c r="N60" i="39"/>
  <c r="Q60" i="39"/>
  <c r="B61" i="39"/>
  <c r="C61" i="39"/>
  <c r="N61" i="39"/>
  <c r="O61" i="39"/>
  <c r="P61" i="39"/>
  <c r="E79" i="39"/>
  <c r="H79" i="41"/>
  <c r="I79" i="39"/>
  <c r="L62" i="39"/>
  <c r="Q79" i="39"/>
  <c r="L63" i="39"/>
  <c r="L64" i="39"/>
  <c r="M64" i="39"/>
  <c r="N64" i="39"/>
  <c r="O64" i="39"/>
  <c r="P64" i="39"/>
  <c r="Q64" i="39"/>
  <c r="E80" i="39"/>
  <c r="Q66" i="39"/>
  <c r="B82" i="40"/>
  <c r="I82" i="39"/>
  <c r="A48" i="39"/>
  <c r="D57" i="39"/>
  <c r="D63" i="39"/>
  <c r="A69" i="39"/>
  <c r="E72" i="39"/>
  <c r="E73" i="39"/>
  <c r="M73" i="39"/>
  <c r="I74" i="39"/>
  <c r="I75" i="39"/>
  <c r="M75" i="39"/>
  <c r="I76" i="39"/>
  <c r="M76" i="39"/>
  <c r="E77" i="39"/>
  <c r="E81" i="39"/>
  <c r="K34" i="38"/>
  <c r="L34" i="38"/>
  <c r="O34" i="38"/>
  <c r="P34" i="38"/>
  <c r="M77" i="39"/>
  <c r="G34" i="38"/>
  <c r="H34" i="38"/>
  <c r="M34" i="38"/>
  <c r="H37" i="38"/>
  <c r="J37" i="38"/>
  <c r="K37" i="38"/>
  <c r="K176" i="6" s="1"/>
  <c r="O37" i="38"/>
  <c r="O176" i="6" s="1"/>
  <c r="N36" i="38"/>
  <c r="F37" i="38"/>
  <c r="G37" i="38"/>
  <c r="D57" i="37"/>
  <c r="E57" i="37"/>
  <c r="G55" i="37"/>
  <c r="C51" i="37"/>
  <c r="F72" i="37"/>
  <c r="G51" i="37"/>
  <c r="I72" i="37"/>
  <c r="L72" i="37"/>
  <c r="M72" i="37"/>
  <c r="N72" i="37"/>
  <c r="C52" i="37"/>
  <c r="G52" i="37"/>
  <c r="K52" i="37"/>
  <c r="M52" i="37"/>
  <c r="O52" i="37"/>
  <c r="D74" i="37"/>
  <c r="E53" i="37"/>
  <c r="F74" i="37"/>
  <c r="K53" i="37"/>
  <c r="O53" i="37"/>
  <c r="H54" i="37"/>
  <c r="I54" i="37"/>
  <c r="K75" i="37"/>
  <c r="O75" i="37"/>
  <c r="P54" i="37"/>
  <c r="J55" i="37"/>
  <c r="K55" i="37"/>
  <c r="L55" i="37"/>
  <c r="N55" i="37"/>
  <c r="O55" i="37"/>
  <c r="Q55" i="37"/>
  <c r="B56" i="37"/>
  <c r="C56" i="37"/>
  <c r="D56" i="37"/>
  <c r="H56" i="37"/>
  <c r="N56" i="37"/>
  <c r="J57" i="37"/>
  <c r="K57" i="37"/>
  <c r="L57" i="37"/>
  <c r="M57" i="37"/>
  <c r="N57" i="37"/>
  <c r="O57" i="37"/>
  <c r="P57" i="37"/>
  <c r="Q57" i="37"/>
  <c r="B58" i="37"/>
  <c r="C58" i="37"/>
  <c r="D58" i="37"/>
  <c r="F58" i="37"/>
  <c r="J58" i="37"/>
  <c r="K58" i="37"/>
  <c r="L58" i="37"/>
  <c r="N58" i="37"/>
  <c r="Q58" i="37"/>
  <c r="B59" i="37"/>
  <c r="C59" i="37"/>
  <c r="D59" i="37"/>
  <c r="G59" i="37"/>
  <c r="H59" i="37"/>
  <c r="J59" i="37"/>
  <c r="L59" i="37"/>
  <c r="M59" i="37"/>
  <c r="N59" i="37"/>
  <c r="O59" i="37"/>
  <c r="P59" i="37"/>
  <c r="B60" i="37"/>
  <c r="D60" i="37"/>
  <c r="E60" i="37"/>
  <c r="H60" i="37"/>
  <c r="I60" i="37"/>
  <c r="J60" i="37"/>
  <c r="K60" i="37"/>
  <c r="L60" i="37"/>
  <c r="M60" i="37"/>
  <c r="N60" i="37"/>
  <c r="O60" i="37"/>
  <c r="P60" i="37"/>
  <c r="Q60" i="37"/>
  <c r="B61" i="37"/>
  <c r="C61" i="37"/>
  <c r="D61" i="37"/>
  <c r="E61" i="37"/>
  <c r="F61" i="37"/>
  <c r="G61" i="37"/>
  <c r="H61" i="37"/>
  <c r="I61" i="37"/>
  <c r="J61" i="37"/>
  <c r="K61" i="37"/>
  <c r="L61" i="37"/>
  <c r="M61" i="37"/>
  <c r="N61" i="37"/>
  <c r="B62" i="37"/>
  <c r="C62" i="37"/>
  <c r="D62" i="37"/>
  <c r="E62" i="37"/>
  <c r="F62" i="37"/>
  <c r="G62" i="37"/>
  <c r="J62" i="37"/>
  <c r="N62" i="37"/>
  <c r="B63" i="37"/>
  <c r="C63" i="37"/>
  <c r="D63" i="37"/>
  <c r="E63" i="37"/>
  <c r="F63" i="37"/>
  <c r="H63" i="37"/>
  <c r="B64" i="37"/>
  <c r="C64" i="37"/>
  <c r="D64" i="37"/>
  <c r="E64" i="37"/>
  <c r="F64" i="37"/>
  <c r="G64" i="37"/>
  <c r="H64" i="37"/>
  <c r="I64" i="37"/>
  <c r="J64" i="37"/>
  <c r="K64" i="37"/>
  <c r="L64" i="37"/>
  <c r="M64" i="37"/>
  <c r="N64" i="37"/>
  <c r="O64" i="37"/>
  <c r="H65" i="37"/>
  <c r="C81" i="37"/>
  <c r="F66" i="37"/>
  <c r="I81" i="37"/>
  <c r="L81" i="37"/>
  <c r="N66" i="37"/>
  <c r="O81" i="37"/>
  <c r="B67" i="37"/>
  <c r="C67" i="37"/>
  <c r="E67" i="37"/>
  <c r="F67" i="37"/>
  <c r="H67" i="37"/>
  <c r="I82" i="37"/>
  <c r="K82" i="37"/>
  <c r="L82" i="37"/>
  <c r="M67" i="37"/>
  <c r="N67" i="37"/>
  <c r="O67" i="37"/>
  <c r="P67" i="37"/>
  <c r="Q67" i="37"/>
  <c r="I51" i="37"/>
  <c r="L51" i="37"/>
  <c r="M51" i="37"/>
  <c r="N51" i="37"/>
  <c r="P51" i="37"/>
  <c r="Q51" i="37"/>
  <c r="D52" i="37"/>
  <c r="H52" i="37"/>
  <c r="I52" i="37"/>
  <c r="H53" i="37"/>
  <c r="I53" i="37"/>
  <c r="L53" i="37"/>
  <c r="M53" i="37"/>
  <c r="P53" i="37"/>
  <c r="K54" i="37"/>
  <c r="O54" i="37"/>
  <c r="Q54" i="37"/>
  <c r="C55" i="37"/>
  <c r="D55" i="37"/>
  <c r="E55" i="37"/>
  <c r="H55" i="37"/>
  <c r="M55" i="37"/>
  <c r="P55" i="37"/>
  <c r="P56" i="37"/>
  <c r="H57" i="37"/>
  <c r="E58" i="37"/>
  <c r="G58" i="37"/>
  <c r="H58" i="37"/>
  <c r="I58" i="37"/>
  <c r="M58" i="37"/>
  <c r="O58" i="37"/>
  <c r="P58" i="37"/>
  <c r="E59" i="37"/>
  <c r="I59" i="37"/>
  <c r="K59" i="37"/>
  <c r="Q59" i="37"/>
  <c r="C60" i="37"/>
  <c r="O61" i="37"/>
  <c r="P61" i="37"/>
  <c r="Q61" i="37"/>
  <c r="H62" i="37"/>
  <c r="K62" i="37"/>
  <c r="L62" i="37"/>
  <c r="M62" i="37"/>
  <c r="O62" i="37"/>
  <c r="P62" i="37"/>
  <c r="Q62" i="37"/>
  <c r="P63" i="37"/>
  <c r="P64" i="37"/>
  <c r="Q64" i="37"/>
  <c r="C65" i="37"/>
  <c r="E66" i="37"/>
  <c r="G66" i="37"/>
  <c r="H66" i="37"/>
  <c r="I66" i="37"/>
  <c r="K66" i="37"/>
  <c r="L66" i="37"/>
  <c r="P66" i="37"/>
  <c r="Q66" i="37"/>
  <c r="D67" i="37"/>
  <c r="G67" i="37"/>
  <c r="P72" i="37"/>
  <c r="Q72" i="37"/>
  <c r="C73" i="37"/>
  <c r="D73" i="37"/>
  <c r="G73" i="37"/>
  <c r="H73" i="37"/>
  <c r="I73" i="37"/>
  <c r="M73" i="37"/>
  <c r="O73" i="37"/>
  <c r="E74" i="37"/>
  <c r="H74" i="37"/>
  <c r="I74" i="37"/>
  <c r="K74" i="37"/>
  <c r="L74" i="37"/>
  <c r="M74" i="37"/>
  <c r="O74" i="37"/>
  <c r="P74" i="37"/>
  <c r="H75" i="37"/>
  <c r="I75" i="37"/>
  <c r="Q75" i="37"/>
  <c r="E81" i="37"/>
  <c r="F81" i="37"/>
  <c r="G81" i="37"/>
  <c r="H81" i="37"/>
  <c r="K81" i="37"/>
  <c r="P81" i="37"/>
  <c r="Q81" i="37"/>
  <c r="B82" i="37"/>
  <c r="D82" i="37"/>
  <c r="E82" i="37"/>
  <c r="F82" i="37"/>
  <c r="G82" i="37"/>
  <c r="M82" i="37"/>
  <c r="N82" i="37"/>
  <c r="P82" i="37"/>
  <c r="Q82" i="37"/>
  <c r="I36" i="34"/>
  <c r="M51" i="36"/>
  <c r="K52" i="36"/>
  <c r="M52" i="36"/>
  <c r="O52" i="36"/>
  <c r="B53" i="36"/>
  <c r="C53" i="36"/>
  <c r="I53" i="36"/>
  <c r="M53" i="36"/>
  <c r="N53" i="36"/>
  <c r="E54" i="36"/>
  <c r="G54" i="36"/>
  <c r="I54" i="36"/>
  <c r="K54" i="36"/>
  <c r="B55" i="36"/>
  <c r="K55" i="36"/>
  <c r="M55" i="36"/>
  <c r="N55" i="36"/>
  <c r="E56" i="36"/>
  <c r="I56" i="36"/>
  <c r="M56" i="36"/>
  <c r="B57" i="36"/>
  <c r="K57" i="36"/>
  <c r="B58" i="36"/>
  <c r="L58" i="36"/>
  <c r="M58" i="36"/>
  <c r="N58" i="36"/>
  <c r="Q58" i="36"/>
  <c r="B59" i="36"/>
  <c r="C59" i="36"/>
  <c r="E59" i="36"/>
  <c r="G59" i="36"/>
  <c r="I59" i="36"/>
  <c r="K59" i="36"/>
  <c r="E60" i="36"/>
  <c r="H60" i="36"/>
  <c r="I60" i="36"/>
  <c r="K60" i="36"/>
  <c r="L60" i="36"/>
  <c r="M60" i="36"/>
  <c r="N60" i="36"/>
  <c r="Q60" i="36"/>
  <c r="B61" i="36"/>
  <c r="Q61" i="36"/>
  <c r="C62" i="36"/>
  <c r="E62" i="36"/>
  <c r="G62" i="36"/>
  <c r="I62" i="36"/>
  <c r="J62" i="36"/>
  <c r="K62" i="36"/>
  <c r="M62" i="36"/>
  <c r="O62" i="36"/>
  <c r="M63" i="36"/>
  <c r="P63" i="36"/>
  <c r="Q63" i="36"/>
  <c r="E64" i="36"/>
  <c r="F64" i="36"/>
  <c r="G64" i="36"/>
  <c r="H64" i="36"/>
  <c r="I64" i="36"/>
  <c r="K64" i="36"/>
  <c r="L64" i="36"/>
  <c r="M64" i="36"/>
  <c r="N64" i="36"/>
  <c r="O64" i="36"/>
  <c r="P64" i="36"/>
  <c r="Q64" i="36"/>
  <c r="B65" i="36"/>
  <c r="M65" i="36"/>
  <c r="Q65" i="36"/>
  <c r="E66" i="36"/>
  <c r="I66" i="36"/>
  <c r="K66" i="36"/>
  <c r="M66" i="36"/>
  <c r="O66" i="36"/>
  <c r="Q66" i="36"/>
  <c r="B67" i="36"/>
  <c r="Q67" i="36"/>
  <c r="I57" i="36"/>
  <c r="I61" i="36"/>
  <c r="Q62" i="36"/>
  <c r="I65" i="36"/>
  <c r="J73" i="36"/>
  <c r="J77" i="36"/>
  <c r="A3" i="35"/>
  <c r="H71" i="37"/>
  <c r="O56" i="35"/>
  <c r="P71" i="37"/>
  <c r="B72" i="36"/>
  <c r="C51" i="35"/>
  <c r="E51" i="35"/>
  <c r="E52" i="35"/>
  <c r="C53" i="35"/>
  <c r="E53" i="35"/>
  <c r="I53" i="35"/>
  <c r="K53" i="35"/>
  <c r="Q54" i="35"/>
  <c r="C55" i="35"/>
  <c r="E55" i="35"/>
  <c r="G55" i="35"/>
  <c r="I76" i="37"/>
  <c r="B77" i="35"/>
  <c r="E77" i="37"/>
  <c r="C57" i="35"/>
  <c r="D57" i="35"/>
  <c r="E57" i="35"/>
  <c r="F57" i="35"/>
  <c r="H57" i="35"/>
  <c r="B58" i="35"/>
  <c r="C58" i="35"/>
  <c r="D58" i="35"/>
  <c r="E58" i="35"/>
  <c r="F58" i="35"/>
  <c r="G58" i="35"/>
  <c r="H58" i="35"/>
  <c r="E59" i="35"/>
  <c r="I59" i="35"/>
  <c r="J78" i="35"/>
  <c r="K59" i="35"/>
  <c r="M59" i="35"/>
  <c r="N78" i="36"/>
  <c r="Q78" i="37"/>
  <c r="B60" i="35"/>
  <c r="C60" i="35"/>
  <c r="D60" i="35"/>
  <c r="F60" i="35"/>
  <c r="H60" i="35"/>
  <c r="D61" i="35"/>
  <c r="E61" i="35"/>
  <c r="F61" i="35"/>
  <c r="G61" i="35"/>
  <c r="H61" i="35"/>
  <c r="C62" i="35"/>
  <c r="I62" i="35"/>
  <c r="K62" i="35"/>
  <c r="M62" i="35"/>
  <c r="Q62" i="35"/>
  <c r="B63" i="35"/>
  <c r="C63" i="35"/>
  <c r="D63" i="35"/>
  <c r="E63" i="35"/>
  <c r="F63" i="35"/>
  <c r="G63" i="35"/>
  <c r="H63" i="35"/>
  <c r="Q63" i="35"/>
  <c r="B64" i="35"/>
  <c r="D64" i="35"/>
  <c r="E64" i="35"/>
  <c r="F64" i="35"/>
  <c r="H64" i="35"/>
  <c r="Q64" i="35"/>
  <c r="C65" i="35"/>
  <c r="E65" i="35"/>
  <c r="G65" i="35"/>
  <c r="C66" i="35"/>
  <c r="G66" i="35"/>
  <c r="N66" i="35"/>
  <c r="Q66" i="35"/>
  <c r="C67" i="35"/>
  <c r="E67" i="35"/>
  <c r="G67" i="35"/>
  <c r="A48" i="35"/>
  <c r="G52" i="35"/>
  <c r="G53" i="35"/>
  <c r="M53" i="35"/>
  <c r="O53" i="35"/>
  <c r="Q53" i="35"/>
  <c r="C54" i="35"/>
  <c r="E54" i="35"/>
  <c r="G54" i="35"/>
  <c r="C56" i="35"/>
  <c r="G56" i="35"/>
  <c r="G57" i="35"/>
  <c r="O58" i="35"/>
  <c r="G59" i="35"/>
  <c r="O59" i="35"/>
  <c r="E60" i="35"/>
  <c r="G60" i="35"/>
  <c r="M60" i="35"/>
  <c r="O60" i="35"/>
  <c r="Q60" i="35"/>
  <c r="C61" i="35"/>
  <c r="E62" i="35"/>
  <c r="G62" i="35"/>
  <c r="O62" i="35"/>
  <c r="C64" i="35"/>
  <c r="G64" i="35"/>
  <c r="E66" i="35"/>
  <c r="O66" i="35"/>
  <c r="A69" i="35"/>
  <c r="N75" i="35"/>
  <c r="I34" i="34"/>
  <c r="M34" i="34"/>
  <c r="O34" i="34"/>
  <c r="Q34" i="34"/>
  <c r="B75" i="35"/>
  <c r="N77" i="35"/>
  <c r="C34" i="34"/>
  <c r="G34" i="34"/>
  <c r="H34" i="34"/>
  <c r="H37" i="34"/>
  <c r="H175" i="6" s="1"/>
  <c r="H35" i="34"/>
  <c r="J35" i="34"/>
  <c r="K35" i="34"/>
  <c r="N35" i="34"/>
  <c r="O35" i="34"/>
  <c r="P35" i="34"/>
  <c r="L37" i="34"/>
  <c r="G93" i="33"/>
  <c r="C113" i="33"/>
  <c r="G113" i="33"/>
  <c r="I113" i="33"/>
  <c r="K113" i="33"/>
  <c r="O113" i="33"/>
  <c r="Q113" i="33"/>
  <c r="K85" i="33"/>
  <c r="M85" i="33"/>
  <c r="O85" i="33"/>
  <c r="E86" i="33"/>
  <c r="G86" i="33"/>
  <c r="I86" i="33"/>
  <c r="K86" i="33"/>
  <c r="M86" i="33"/>
  <c r="C87" i="33"/>
  <c r="E116" i="33"/>
  <c r="G116" i="33"/>
  <c r="I116" i="33"/>
  <c r="O116" i="33"/>
  <c r="I88" i="33"/>
  <c r="L88" i="33"/>
  <c r="N88" i="33"/>
  <c r="I89" i="33"/>
  <c r="J89" i="33"/>
  <c r="K89" i="33"/>
  <c r="L89" i="33"/>
  <c r="M89" i="33"/>
  <c r="N89" i="33"/>
  <c r="G90" i="33"/>
  <c r="K90" i="33"/>
  <c r="L90" i="33"/>
  <c r="M90" i="33"/>
  <c r="N90" i="33"/>
  <c r="O90" i="33"/>
  <c r="P90" i="33"/>
  <c r="Q90" i="33"/>
  <c r="B91" i="33"/>
  <c r="C91" i="33"/>
  <c r="D91" i="33"/>
  <c r="E91" i="33"/>
  <c r="F91" i="33"/>
  <c r="G91" i="33"/>
  <c r="H91" i="33"/>
  <c r="I91" i="33"/>
  <c r="J91" i="33"/>
  <c r="K91" i="33"/>
  <c r="L91" i="33"/>
  <c r="M91" i="33"/>
  <c r="N91" i="33"/>
  <c r="O91" i="33"/>
  <c r="P91" i="33"/>
  <c r="Q91" i="33"/>
  <c r="B92" i="33"/>
  <c r="C92" i="33"/>
  <c r="D92" i="33"/>
  <c r="E92" i="33"/>
  <c r="F92" i="33"/>
  <c r="G92" i="33"/>
  <c r="H92" i="33"/>
  <c r="J92" i="33"/>
  <c r="K92" i="33"/>
  <c r="L92" i="33"/>
  <c r="M92" i="33"/>
  <c r="N92" i="33"/>
  <c r="O92" i="33"/>
  <c r="P92" i="33"/>
  <c r="Q92" i="33"/>
  <c r="I93" i="33"/>
  <c r="J93" i="33"/>
  <c r="K93" i="33"/>
  <c r="L93" i="33"/>
  <c r="M93" i="33"/>
  <c r="N93" i="33"/>
  <c r="O93" i="33"/>
  <c r="J94" i="33"/>
  <c r="L94" i="33"/>
  <c r="N94" i="33"/>
  <c r="O94" i="33"/>
  <c r="P94" i="33"/>
  <c r="Q94" i="33"/>
  <c r="B95" i="33"/>
  <c r="C95" i="33"/>
  <c r="D95" i="33"/>
  <c r="E95" i="33"/>
  <c r="F95" i="33"/>
  <c r="G95" i="33"/>
  <c r="H95" i="33"/>
  <c r="I95" i="33"/>
  <c r="J95" i="33"/>
  <c r="L95" i="33"/>
  <c r="N95" i="33"/>
  <c r="O95" i="33"/>
  <c r="P95" i="33"/>
  <c r="Q95" i="33"/>
  <c r="B96" i="33"/>
  <c r="C96" i="33"/>
  <c r="D96" i="33"/>
  <c r="E96" i="33"/>
  <c r="F96" i="33"/>
  <c r="G96" i="33"/>
  <c r="H96" i="33"/>
  <c r="I96" i="33"/>
  <c r="J96" i="33"/>
  <c r="K96" i="33"/>
  <c r="L96" i="33"/>
  <c r="M96" i="33"/>
  <c r="N96" i="33"/>
  <c r="O96" i="33"/>
  <c r="P96" i="33"/>
  <c r="Q96" i="33"/>
  <c r="G97" i="33"/>
  <c r="I97" i="33"/>
  <c r="J97" i="33"/>
  <c r="K97" i="33"/>
  <c r="L97" i="33"/>
  <c r="M97" i="33"/>
  <c r="O97" i="33"/>
  <c r="P97" i="33"/>
  <c r="C98" i="33"/>
  <c r="E98" i="33"/>
  <c r="G98" i="33"/>
  <c r="H98" i="33"/>
  <c r="J98" i="33"/>
  <c r="L98" i="33"/>
  <c r="N98" i="33"/>
  <c r="P98" i="33"/>
  <c r="I99" i="33"/>
  <c r="J99" i="33"/>
  <c r="L99" i="33"/>
  <c r="N99" i="33"/>
  <c r="I100" i="33"/>
  <c r="J100" i="33"/>
  <c r="K100" i="33"/>
  <c r="L100" i="33"/>
  <c r="M100" i="33"/>
  <c r="N100" i="33"/>
  <c r="O100" i="33"/>
  <c r="P100" i="33"/>
  <c r="Q100" i="33"/>
  <c r="B101" i="33"/>
  <c r="C101" i="33"/>
  <c r="D101" i="33"/>
  <c r="E101" i="33"/>
  <c r="F101" i="33"/>
  <c r="G101" i="33"/>
  <c r="H101" i="33"/>
  <c r="J101" i="33"/>
  <c r="L101" i="33"/>
  <c r="M101" i="33"/>
  <c r="N101" i="33"/>
  <c r="O101" i="33"/>
  <c r="P101" i="33"/>
  <c r="Q101" i="33"/>
  <c r="B102" i="33"/>
  <c r="C102" i="33"/>
  <c r="D102" i="33"/>
  <c r="E102" i="33"/>
  <c r="F102" i="33"/>
  <c r="G102" i="33"/>
  <c r="H102" i="33"/>
  <c r="I102" i="33"/>
  <c r="J102" i="33"/>
  <c r="K102" i="33"/>
  <c r="L102" i="33"/>
  <c r="M102" i="33"/>
  <c r="N102" i="33"/>
  <c r="O102" i="33"/>
  <c r="P102" i="33"/>
  <c r="Q102" i="33"/>
  <c r="B103" i="33"/>
  <c r="C103" i="33"/>
  <c r="D103" i="33"/>
  <c r="E103" i="33"/>
  <c r="F103" i="33"/>
  <c r="G103" i="33"/>
  <c r="H103" i="33"/>
  <c r="I103" i="33"/>
  <c r="J103" i="33"/>
  <c r="K103" i="33"/>
  <c r="L103" i="33"/>
  <c r="M103" i="33"/>
  <c r="N103" i="33"/>
  <c r="P103" i="33"/>
  <c r="E104" i="33"/>
  <c r="G104" i="33"/>
  <c r="H104" i="33"/>
  <c r="J104" i="33"/>
  <c r="L104" i="33"/>
  <c r="M104" i="33"/>
  <c r="N104" i="33"/>
  <c r="O104" i="33"/>
  <c r="P104" i="33"/>
  <c r="Q104" i="33"/>
  <c r="I105" i="33"/>
  <c r="J105" i="33"/>
  <c r="K105" i="33"/>
  <c r="L105" i="33"/>
  <c r="N105" i="33"/>
  <c r="I106" i="33"/>
  <c r="J106" i="33"/>
  <c r="K106" i="33"/>
  <c r="L106" i="33"/>
  <c r="M106" i="33"/>
  <c r="N106" i="33"/>
  <c r="O106" i="33"/>
  <c r="P106" i="33"/>
  <c r="Q106" i="33"/>
  <c r="B107" i="33"/>
  <c r="C107" i="33"/>
  <c r="D107" i="33"/>
  <c r="E107" i="33"/>
  <c r="F107" i="33"/>
  <c r="H107" i="33"/>
  <c r="I107" i="33"/>
  <c r="J107" i="33"/>
  <c r="K107" i="33"/>
  <c r="L107" i="33"/>
  <c r="M107" i="33"/>
  <c r="N107" i="33"/>
  <c r="P107" i="33"/>
  <c r="G108" i="33"/>
  <c r="K123" i="33"/>
  <c r="M123" i="33"/>
  <c r="O123" i="33"/>
  <c r="Q123" i="33"/>
  <c r="C84" i="33"/>
  <c r="E84" i="33"/>
  <c r="G84" i="33"/>
  <c r="I84" i="33"/>
  <c r="K84" i="33"/>
  <c r="O84" i="33"/>
  <c r="Q84" i="33"/>
  <c r="C85" i="33"/>
  <c r="E85" i="33"/>
  <c r="G85" i="33"/>
  <c r="I85" i="33"/>
  <c r="O86" i="33"/>
  <c r="Q86" i="33"/>
  <c r="E87" i="33"/>
  <c r="G87" i="33"/>
  <c r="I87" i="33"/>
  <c r="Q87" i="33"/>
  <c r="G88" i="33"/>
  <c r="K88" i="33"/>
  <c r="M88" i="33"/>
  <c r="O88" i="33"/>
  <c r="Q88" i="33"/>
  <c r="O89" i="33"/>
  <c r="Q89" i="33"/>
  <c r="I90" i="33"/>
  <c r="I92" i="33"/>
  <c r="Q93" i="33"/>
  <c r="G94" i="33"/>
  <c r="I94" i="33"/>
  <c r="K94" i="33"/>
  <c r="M94" i="33"/>
  <c r="K95" i="33"/>
  <c r="M95" i="33"/>
  <c r="Q97" i="33"/>
  <c r="I98" i="33"/>
  <c r="K98" i="33"/>
  <c r="M98" i="33"/>
  <c r="O98" i="33"/>
  <c r="Q98" i="33"/>
  <c r="K99" i="33"/>
  <c r="M99" i="33"/>
  <c r="O99" i="33"/>
  <c r="Q99" i="33"/>
  <c r="G100" i="33"/>
  <c r="I101" i="33"/>
  <c r="K101" i="33"/>
  <c r="O103" i="33"/>
  <c r="Q103" i="33"/>
  <c r="I104" i="33"/>
  <c r="K104" i="33"/>
  <c r="M105" i="33"/>
  <c r="O105" i="33"/>
  <c r="Q105" i="33"/>
  <c r="C106" i="33"/>
  <c r="G107" i="33"/>
  <c r="O107" i="33"/>
  <c r="Q107" i="33"/>
  <c r="C108" i="33"/>
  <c r="E108" i="33"/>
  <c r="I108" i="33"/>
  <c r="E113" i="33"/>
  <c r="C114" i="33"/>
  <c r="E114" i="33"/>
  <c r="G114" i="33"/>
  <c r="I114" i="33"/>
  <c r="K114" i="33"/>
  <c r="M114" i="33"/>
  <c r="O114" i="33"/>
  <c r="I115" i="33"/>
  <c r="K115" i="33"/>
  <c r="M115" i="33"/>
  <c r="O115" i="33"/>
  <c r="Q115" i="33"/>
  <c r="C116" i="33"/>
  <c r="Q116" i="33"/>
  <c r="C123" i="33"/>
  <c r="E123" i="33"/>
  <c r="G123" i="33"/>
  <c r="I123" i="33"/>
  <c r="B87" i="32"/>
  <c r="C97" i="32"/>
  <c r="D97" i="32"/>
  <c r="E97" i="32"/>
  <c r="F102" i="32"/>
  <c r="N84" i="32"/>
  <c r="B85" i="32"/>
  <c r="C85" i="32"/>
  <c r="D85" i="32"/>
  <c r="M85" i="32"/>
  <c r="O85" i="32"/>
  <c r="P85" i="32"/>
  <c r="E86" i="32"/>
  <c r="F86" i="32"/>
  <c r="G86" i="32"/>
  <c r="H86" i="32"/>
  <c r="I86" i="32"/>
  <c r="J86" i="32"/>
  <c r="L86" i="32"/>
  <c r="B88" i="32"/>
  <c r="C88" i="32"/>
  <c r="D88" i="32"/>
  <c r="O88" i="32"/>
  <c r="Q88" i="32"/>
  <c r="M89" i="32"/>
  <c r="C90" i="32"/>
  <c r="D90" i="32"/>
  <c r="C91" i="32"/>
  <c r="D91" i="32"/>
  <c r="C92" i="32"/>
  <c r="D92" i="32"/>
  <c r="E92" i="32"/>
  <c r="F92" i="32"/>
  <c r="G92" i="32"/>
  <c r="H92" i="32"/>
  <c r="I92" i="32"/>
  <c r="J92" i="32"/>
  <c r="L92" i="32"/>
  <c r="N93" i="32"/>
  <c r="O93" i="32"/>
  <c r="P93" i="32"/>
  <c r="Q93" i="32"/>
  <c r="B94" i="32"/>
  <c r="C94" i="32"/>
  <c r="D94" i="32"/>
  <c r="Q94" i="32"/>
  <c r="B95" i="32"/>
  <c r="C95" i="32"/>
  <c r="D95" i="32"/>
  <c r="O95" i="32"/>
  <c r="Q95" i="32"/>
  <c r="B96" i="32"/>
  <c r="C96" i="32"/>
  <c r="D96" i="32"/>
  <c r="E96" i="32"/>
  <c r="F96" i="32"/>
  <c r="G96" i="32"/>
  <c r="H96" i="32"/>
  <c r="M97" i="32"/>
  <c r="N97" i="32"/>
  <c r="O97" i="32"/>
  <c r="P97" i="32"/>
  <c r="Q97" i="32"/>
  <c r="C98" i="32"/>
  <c r="D98" i="32"/>
  <c r="E98" i="32"/>
  <c r="F98" i="32"/>
  <c r="G98" i="32"/>
  <c r="H98" i="32"/>
  <c r="I98" i="32"/>
  <c r="J98" i="32"/>
  <c r="L98" i="32"/>
  <c r="O99" i="32"/>
  <c r="P99" i="32"/>
  <c r="Q99" i="32"/>
  <c r="B101" i="32"/>
  <c r="C101" i="32"/>
  <c r="D101" i="32"/>
  <c r="N101" i="32"/>
  <c r="Q101" i="32"/>
  <c r="M102" i="32"/>
  <c r="N102" i="32"/>
  <c r="O102" i="32"/>
  <c r="P102" i="32"/>
  <c r="C103" i="32"/>
  <c r="D103" i="32"/>
  <c r="P103" i="32"/>
  <c r="B104" i="32"/>
  <c r="C104" i="32"/>
  <c r="D104" i="32"/>
  <c r="E104" i="32"/>
  <c r="F104" i="32"/>
  <c r="G104" i="32"/>
  <c r="H104" i="32"/>
  <c r="I104" i="32"/>
  <c r="J104" i="32"/>
  <c r="L104" i="32"/>
  <c r="O105" i="32"/>
  <c r="Q105" i="32"/>
  <c r="B106" i="32"/>
  <c r="C106" i="32"/>
  <c r="D106" i="32"/>
  <c r="F107" i="32"/>
  <c r="M107" i="32"/>
  <c r="N107" i="32"/>
  <c r="O107" i="32"/>
  <c r="P107" i="32"/>
  <c r="Q107" i="32"/>
  <c r="B108" i="32"/>
  <c r="C108" i="32"/>
  <c r="D108" i="32"/>
  <c r="F84" i="32"/>
  <c r="E85" i="32"/>
  <c r="F85" i="32"/>
  <c r="H85" i="32"/>
  <c r="B86" i="32"/>
  <c r="C86" i="32"/>
  <c r="D86" i="32"/>
  <c r="M86" i="32"/>
  <c r="E88" i="32"/>
  <c r="F88" i="32"/>
  <c r="M88" i="32"/>
  <c r="N88" i="32"/>
  <c r="P88" i="32"/>
  <c r="C89" i="32"/>
  <c r="D89" i="32"/>
  <c r="J89" i="32"/>
  <c r="M91" i="32"/>
  <c r="N91" i="32"/>
  <c r="O91" i="32"/>
  <c r="P91" i="32"/>
  <c r="Q91" i="32"/>
  <c r="B92" i="32"/>
  <c r="C93" i="32"/>
  <c r="D93" i="32"/>
  <c r="E93" i="32"/>
  <c r="I93" i="32"/>
  <c r="J93" i="32"/>
  <c r="M93" i="32"/>
  <c r="N94" i="32"/>
  <c r="E95" i="32"/>
  <c r="F95" i="32"/>
  <c r="P95" i="32"/>
  <c r="J96" i="32"/>
  <c r="M96" i="32"/>
  <c r="N96" i="32"/>
  <c r="O96" i="32"/>
  <c r="P96" i="32"/>
  <c r="Q96" i="32"/>
  <c r="Q98" i="32"/>
  <c r="B99" i="32"/>
  <c r="C99" i="32"/>
  <c r="D99" i="32"/>
  <c r="E99" i="32"/>
  <c r="F99" i="32"/>
  <c r="B100" i="32"/>
  <c r="E100" i="32"/>
  <c r="B102" i="32"/>
  <c r="C102" i="32"/>
  <c r="D102" i="32"/>
  <c r="E102" i="32"/>
  <c r="C105" i="32"/>
  <c r="D105" i="32"/>
  <c r="F105" i="32"/>
  <c r="M105" i="32"/>
  <c r="N105" i="32"/>
  <c r="P105" i="32"/>
  <c r="B107" i="32"/>
  <c r="C107" i="32"/>
  <c r="D107" i="32"/>
  <c r="E107" i="32"/>
  <c r="N108" i="32"/>
  <c r="B99" i="31"/>
  <c r="C88" i="31"/>
  <c r="D85" i="31"/>
  <c r="K112" i="33"/>
  <c r="O112" i="33"/>
  <c r="I113" i="32"/>
  <c r="M113" i="32"/>
  <c r="N84" i="31"/>
  <c r="O84" i="31"/>
  <c r="P84" i="31"/>
  <c r="M85" i="31"/>
  <c r="N85" i="31"/>
  <c r="O85" i="31"/>
  <c r="Q114" i="32"/>
  <c r="E86" i="31"/>
  <c r="F86" i="31"/>
  <c r="K86" i="31"/>
  <c r="L86" i="31"/>
  <c r="M115" i="32"/>
  <c r="O86" i="31"/>
  <c r="Q115" i="32"/>
  <c r="K87" i="31"/>
  <c r="L87" i="31"/>
  <c r="N87" i="31"/>
  <c r="O87" i="31"/>
  <c r="P87" i="31"/>
  <c r="B88" i="31"/>
  <c r="M117" i="33"/>
  <c r="N88" i="31"/>
  <c r="O117" i="33"/>
  <c r="L89" i="31"/>
  <c r="M89" i="31"/>
  <c r="N89" i="31"/>
  <c r="P89" i="31"/>
  <c r="Q118" i="33"/>
  <c r="B90" i="31"/>
  <c r="M90" i="31"/>
  <c r="B91" i="31"/>
  <c r="M91" i="31"/>
  <c r="N91" i="31"/>
  <c r="O91" i="31"/>
  <c r="P91" i="31"/>
  <c r="Q91" i="31"/>
  <c r="B92" i="31"/>
  <c r="D92" i="31"/>
  <c r="E92" i="31"/>
  <c r="F92" i="31"/>
  <c r="L92" i="31"/>
  <c r="M93" i="31"/>
  <c r="N93" i="31"/>
  <c r="O119" i="33"/>
  <c r="P93" i="31"/>
  <c r="B94" i="31"/>
  <c r="M94" i="31"/>
  <c r="N94" i="31"/>
  <c r="O94" i="31"/>
  <c r="P94" i="31"/>
  <c r="Q94" i="31"/>
  <c r="B95" i="31"/>
  <c r="K95" i="31"/>
  <c r="N95" i="31"/>
  <c r="F96" i="31"/>
  <c r="H96" i="31"/>
  <c r="I120" i="33"/>
  <c r="M97" i="31"/>
  <c r="N97" i="31"/>
  <c r="O120" i="33"/>
  <c r="F98" i="31"/>
  <c r="G121" i="33"/>
  <c r="L98" i="31"/>
  <c r="E99" i="31"/>
  <c r="K99" i="31"/>
  <c r="M99" i="31"/>
  <c r="N99" i="31"/>
  <c r="O99" i="31"/>
  <c r="P99" i="31"/>
  <c r="Q99" i="31"/>
  <c r="L100" i="31"/>
  <c r="M100" i="31"/>
  <c r="O100" i="31"/>
  <c r="P100" i="31"/>
  <c r="Q100" i="31"/>
  <c r="B101" i="31"/>
  <c r="D101" i="31"/>
  <c r="H101" i="31"/>
  <c r="I101" i="31"/>
  <c r="J101" i="31"/>
  <c r="L101" i="31"/>
  <c r="M102" i="31"/>
  <c r="P102" i="31"/>
  <c r="I103" i="31"/>
  <c r="M103" i="31"/>
  <c r="N103" i="31"/>
  <c r="O103" i="31"/>
  <c r="P103" i="31"/>
  <c r="Q103" i="31"/>
  <c r="B104" i="31"/>
  <c r="D104" i="31"/>
  <c r="F104" i="31"/>
  <c r="G122" i="33"/>
  <c r="L104" i="31"/>
  <c r="Q122" i="32"/>
  <c r="I105" i="31"/>
  <c r="K105" i="31"/>
  <c r="L105" i="31"/>
  <c r="M105" i="31"/>
  <c r="N105" i="31"/>
  <c r="O105" i="31"/>
  <c r="P105" i="31"/>
  <c r="Q105" i="31"/>
  <c r="B106" i="31"/>
  <c r="N106" i="31"/>
  <c r="K107" i="31"/>
  <c r="M107" i="31"/>
  <c r="N107" i="31"/>
  <c r="O107" i="31"/>
  <c r="P107" i="31"/>
  <c r="Q107" i="31"/>
  <c r="D108" i="31"/>
  <c r="L108" i="31"/>
  <c r="M123" i="32"/>
  <c r="N108" i="31"/>
  <c r="O108" i="31"/>
  <c r="P108" i="31"/>
  <c r="Q123" i="32"/>
  <c r="B84" i="31"/>
  <c r="C84" i="31"/>
  <c r="F84" i="31"/>
  <c r="K84" i="31"/>
  <c r="L84" i="31"/>
  <c r="M84" i="31"/>
  <c r="Q84" i="31"/>
  <c r="K85" i="31"/>
  <c r="L85" i="31"/>
  <c r="P85" i="31"/>
  <c r="Q85" i="31"/>
  <c r="B86" i="31"/>
  <c r="C86" i="31"/>
  <c r="D86" i="31"/>
  <c r="M86" i="31"/>
  <c r="N86" i="31"/>
  <c r="P86" i="31"/>
  <c r="Q86" i="31"/>
  <c r="B87" i="31"/>
  <c r="D87" i="31"/>
  <c r="I87" i="31"/>
  <c r="D88" i="31"/>
  <c r="O88" i="31"/>
  <c r="P88" i="31"/>
  <c r="Q88" i="31"/>
  <c r="C89" i="31"/>
  <c r="D89" i="31"/>
  <c r="E89" i="31"/>
  <c r="F89" i="31"/>
  <c r="H89" i="31"/>
  <c r="I89" i="31"/>
  <c r="K89" i="31"/>
  <c r="K90" i="31"/>
  <c r="N90" i="31"/>
  <c r="O90" i="31"/>
  <c r="P90" i="31"/>
  <c r="Q90" i="31"/>
  <c r="C91" i="31"/>
  <c r="D91" i="31"/>
  <c r="F91" i="31"/>
  <c r="H91" i="31"/>
  <c r="I91" i="31"/>
  <c r="J91" i="31"/>
  <c r="K91" i="31"/>
  <c r="L91" i="31"/>
  <c r="K92" i="31"/>
  <c r="M92" i="31"/>
  <c r="N92" i="31"/>
  <c r="O92" i="31"/>
  <c r="P92" i="31"/>
  <c r="Q92" i="31"/>
  <c r="B93" i="31"/>
  <c r="C93" i="31"/>
  <c r="D93" i="31"/>
  <c r="I93" i="31"/>
  <c r="J93" i="31"/>
  <c r="L93" i="31"/>
  <c r="Q93" i="31"/>
  <c r="K94" i="31"/>
  <c r="L94" i="31"/>
  <c r="D95" i="31"/>
  <c r="I95" i="31"/>
  <c r="L95" i="31"/>
  <c r="M95" i="31"/>
  <c r="O95" i="31"/>
  <c r="P95" i="31"/>
  <c r="Q95" i="31"/>
  <c r="C96" i="31"/>
  <c r="D96" i="31"/>
  <c r="E96" i="31"/>
  <c r="K96" i="31"/>
  <c r="L96" i="31"/>
  <c r="M96" i="31"/>
  <c r="N96" i="31"/>
  <c r="O96" i="31"/>
  <c r="P96" i="31"/>
  <c r="Q96" i="31"/>
  <c r="I97" i="31"/>
  <c r="K97" i="31"/>
  <c r="L97" i="31"/>
  <c r="P97" i="31"/>
  <c r="Q97" i="31"/>
  <c r="B98" i="31"/>
  <c r="C98" i="31"/>
  <c r="D98" i="31"/>
  <c r="K98" i="31"/>
  <c r="M98" i="31"/>
  <c r="N98" i="31"/>
  <c r="P98" i="31"/>
  <c r="Q98" i="31"/>
  <c r="L99" i="31"/>
  <c r="C100" i="31"/>
  <c r="D100" i="31"/>
  <c r="E100" i="31"/>
  <c r="F100" i="31"/>
  <c r="K100" i="31"/>
  <c r="N100" i="31"/>
  <c r="K101" i="31"/>
  <c r="M101" i="31"/>
  <c r="N101" i="31"/>
  <c r="O101" i="31"/>
  <c r="P101" i="31"/>
  <c r="Q101" i="31"/>
  <c r="B102" i="31"/>
  <c r="K102" i="31"/>
  <c r="L102" i="31"/>
  <c r="N102" i="31"/>
  <c r="O102" i="31"/>
  <c r="Q102" i="31"/>
  <c r="C103" i="31"/>
  <c r="D103" i="31"/>
  <c r="E103" i="31"/>
  <c r="K103" i="31"/>
  <c r="L103" i="31"/>
  <c r="K104" i="31"/>
  <c r="M104" i="31"/>
  <c r="N104" i="31"/>
  <c r="O104" i="31"/>
  <c r="P104" i="31"/>
  <c r="Q104" i="31"/>
  <c r="B105" i="31"/>
  <c r="C105" i="31"/>
  <c r="D105" i="31"/>
  <c r="E105" i="31"/>
  <c r="H105" i="31"/>
  <c r="K106" i="31"/>
  <c r="L106" i="31"/>
  <c r="M106" i="31"/>
  <c r="O106" i="31"/>
  <c r="P106" i="31"/>
  <c r="Q106" i="31"/>
  <c r="B107" i="31"/>
  <c r="C107" i="31"/>
  <c r="D107" i="31"/>
  <c r="E107" i="31"/>
  <c r="F107" i="31"/>
  <c r="H107" i="31"/>
  <c r="I107" i="31"/>
  <c r="L107" i="31"/>
  <c r="K108" i="31"/>
  <c r="B115" i="31"/>
  <c r="B116" i="31"/>
  <c r="B118" i="31"/>
  <c r="B119" i="31"/>
  <c r="B122" i="31"/>
  <c r="C34" i="30"/>
  <c r="D34" i="30"/>
  <c r="B113" i="31"/>
  <c r="D35" i="30"/>
  <c r="F35" i="30"/>
  <c r="O36" i="30"/>
  <c r="H34" i="30"/>
  <c r="J34" i="30"/>
  <c r="L34" i="30"/>
  <c r="M37" i="30"/>
  <c r="M174" i="6" s="1"/>
  <c r="N35" i="30"/>
  <c r="C37" i="30"/>
  <c r="C174" i="6" s="1"/>
  <c r="D37" i="30"/>
  <c r="D174" i="6" s="1"/>
  <c r="F37" i="30"/>
  <c r="F174" i="6" s="1"/>
  <c r="G37" i="30"/>
  <c r="G174" i="6" s="1"/>
  <c r="B34" i="30"/>
  <c r="F34" i="30"/>
  <c r="N34" i="30"/>
  <c r="P34" i="30"/>
  <c r="B35" i="30"/>
  <c r="P35" i="30"/>
  <c r="C36" i="30"/>
  <c r="H37" i="30"/>
  <c r="H174" i="6" s="1"/>
  <c r="L37" i="30"/>
  <c r="N37" i="30"/>
  <c r="B57" i="26"/>
  <c r="E57" i="26"/>
  <c r="E74" i="26" s="1"/>
  <c r="E171" i="6" s="1"/>
  <c r="G96" i="29"/>
  <c r="H96" i="29"/>
  <c r="I96" i="29"/>
  <c r="K96" i="29"/>
  <c r="L96" i="29"/>
  <c r="M96" i="29"/>
  <c r="O96" i="29"/>
  <c r="P96" i="29"/>
  <c r="D97" i="29"/>
  <c r="E135" i="29"/>
  <c r="H97" i="29"/>
  <c r="K97" i="29"/>
  <c r="O97" i="29"/>
  <c r="P97" i="29"/>
  <c r="Q97" i="29"/>
  <c r="D98" i="29"/>
  <c r="E98" i="29"/>
  <c r="H98" i="29"/>
  <c r="L98" i="29"/>
  <c r="M98" i="29"/>
  <c r="O98" i="29"/>
  <c r="P98" i="29"/>
  <c r="Q98" i="29"/>
  <c r="C99" i="29"/>
  <c r="G99" i="29"/>
  <c r="H99" i="29"/>
  <c r="I99" i="29"/>
  <c r="L99" i="29"/>
  <c r="P99" i="29"/>
  <c r="Q99" i="29"/>
  <c r="B100" i="29"/>
  <c r="E100" i="29"/>
  <c r="G100" i="29"/>
  <c r="C139" i="29"/>
  <c r="D101" i="29"/>
  <c r="G139" i="29"/>
  <c r="H101" i="29"/>
  <c r="L101" i="29"/>
  <c r="P101" i="29"/>
  <c r="B102" i="29"/>
  <c r="E102" i="29"/>
  <c r="G102" i="29"/>
  <c r="M102" i="29"/>
  <c r="O102" i="29"/>
  <c r="Q102" i="29"/>
  <c r="B103" i="29"/>
  <c r="C103" i="29"/>
  <c r="D103" i="29"/>
  <c r="E103" i="29"/>
  <c r="G103" i="29"/>
  <c r="H103" i="29"/>
  <c r="I103" i="29"/>
  <c r="J103" i="29"/>
  <c r="K103" i="29"/>
  <c r="M103" i="29"/>
  <c r="N103" i="29"/>
  <c r="O103" i="29"/>
  <c r="P103" i="29"/>
  <c r="B104" i="29"/>
  <c r="D104" i="29"/>
  <c r="F104" i="29"/>
  <c r="H104" i="29"/>
  <c r="J104" i="29"/>
  <c r="L104" i="29"/>
  <c r="M104" i="29"/>
  <c r="N104" i="29"/>
  <c r="O104" i="29"/>
  <c r="P104" i="29"/>
  <c r="O105" i="29"/>
  <c r="Q105" i="29"/>
  <c r="C114" i="29"/>
  <c r="B108" i="29"/>
  <c r="C108" i="29"/>
  <c r="E108" i="29"/>
  <c r="F108" i="29"/>
  <c r="G108" i="29"/>
  <c r="H144" i="29"/>
  <c r="I144" i="29"/>
  <c r="J108" i="29"/>
  <c r="K144" i="29"/>
  <c r="M144" i="29"/>
  <c r="N108" i="29"/>
  <c r="O144" i="29"/>
  <c r="Q108" i="29"/>
  <c r="B109" i="29"/>
  <c r="F109" i="29"/>
  <c r="H145" i="29"/>
  <c r="J109" i="29"/>
  <c r="M109" i="29"/>
  <c r="N109" i="29"/>
  <c r="O145" i="29"/>
  <c r="P145" i="29"/>
  <c r="Q145" i="29"/>
  <c r="B110" i="29"/>
  <c r="C146" i="29"/>
  <c r="F110" i="29"/>
  <c r="H146" i="29"/>
  <c r="J110" i="29"/>
  <c r="N110" i="29"/>
  <c r="P146" i="29"/>
  <c r="B111" i="29"/>
  <c r="F111" i="29"/>
  <c r="H147" i="29"/>
  <c r="J111" i="29"/>
  <c r="K147" i="29"/>
  <c r="M147" i="29"/>
  <c r="N111" i="29"/>
  <c r="O147" i="29"/>
  <c r="P147" i="29"/>
  <c r="M112" i="29"/>
  <c r="O112" i="29"/>
  <c r="P112" i="29"/>
  <c r="K113" i="29"/>
  <c r="M113" i="29"/>
  <c r="O113" i="29"/>
  <c r="J114" i="29"/>
  <c r="L114" i="29"/>
  <c r="M114" i="29"/>
  <c r="N114" i="29"/>
  <c r="B115" i="29"/>
  <c r="D115" i="29"/>
  <c r="E115" i="29"/>
  <c r="F115" i="29"/>
  <c r="G115" i="29"/>
  <c r="H115" i="29"/>
  <c r="I115" i="29"/>
  <c r="J115" i="29"/>
  <c r="K115" i="29"/>
  <c r="L115" i="29"/>
  <c r="M115" i="29"/>
  <c r="N115" i="29"/>
  <c r="O115" i="29"/>
  <c r="P115" i="29"/>
  <c r="Q115" i="29"/>
  <c r="M116" i="29"/>
  <c r="O116" i="29"/>
  <c r="P116" i="29"/>
  <c r="Q116" i="29"/>
  <c r="B117" i="29"/>
  <c r="C117" i="29"/>
  <c r="E117" i="29"/>
  <c r="F117" i="29"/>
  <c r="G117" i="29"/>
  <c r="H117" i="29"/>
  <c r="I117" i="29"/>
  <c r="J117" i="29"/>
  <c r="L117" i="29"/>
  <c r="N117" i="29"/>
  <c r="B118" i="29"/>
  <c r="D118" i="29"/>
  <c r="F118" i="29"/>
  <c r="I118" i="29"/>
  <c r="J118" i="29"/>
  <c r="L118" i="29"/>
  <c r="N118" i="29"/>
  <c r="O118" i="29"/>
  <c r="P118" i="29"/>
  <c r="Q118" i="29"/>
  <c r="B119" i="29"/>
  <c r="C119" i="29"/>
  <c r="E119" i="29"/>
  <c r="G119" i="29"/>
  <c r="H119" i="29"/>
  <c r="I119" i="29"/>
  <c r="K119" i="29"/>
  <c r="M119" i="29"/>
  <c r="O119" i="29"/>
  <c r="P119" i="29"/>
  <c r="E120" i="29"/>
  <c r="G120" i="29"/>
  <c r="H120" i="29"/>
  <c r="J120" i="29"/>
  <c r="K120" i="29"/>
  <c r="L120" i="29"/>
  <c r="M120" i="29"/>
  <c r="N120" i="29"/>
  <c r="O120" i="29"/>
  <c r="P120" i="29"/>
  <c r="B121" i="29"/>
  <c r="C121" i="29"/>
  <c r="D121" i="29"/>
  <c r="E121" i="29"/>
  <c r="F121" i="29"/>
  <c r="G121" i="29"/>
  <c r="I121" i="29"/>
  <c r="J121" i="29"/>
  <c r="L121" i="29"/>
  <c r="N121" i="29"/>
  <c r="B59" i="26"/>
  <c r="E59" i="26"/>
  <c r="G59" i="26"/>
  <c r="G118" i="6" s="1"/>
  <c r="I59" i="26"/>
  <c r="I76" i="26" s="1"/>
  <c r="I173" i="6" s="1"/>
  <c r="K59" i="26"/>
  <c r="K76" i="26" s="1"/>
  <c r="M59" i="26"/>
  <c r="M76" i="26" s="1"/>
  <c r="O128" i="29"/>
  <c r="Q128" i="29"/>
  <c r="E124" i="29"/>
  <c r="I154" i="29"/>
  <c r="K124" i="29"/>
  <c r="M124" i="29"/>
  <c r="O124" i="29"/>
  <c r="B125" i="29"/>
  <c r="E125" i="29"/>
  <c r="F125" i="29"/>
  <c r="G125" i="29"/>
  <c r="I155" i="29"/>
  <c r="J125" i="29"/>
  <c r="M125" i="29"/>
  <c r="O125" i="29"/>
  <c r="Q125" i="29"/>
  <c r="B126" i="29"/>
  <c r="C126" i="29"/>
  <c r="F126" i="29"/>
  <c r="G156" i="29"/>
  <c r="I156" i="29"/>
  <c r="J126" i="29"/>
  <c r="K156" i="29"/>
  <c r="O156" i="29"/>
  <c r="B127" i="29"/>
  <c r="E127" i="29"/>
  <c r="F127" i="29"/>
  <c r="I127" i="29"/>
  <c r="J127" i="29"/>
  <c r="M127" i="29"/>
  <c r="N127" i="29"/>
  <c r="O127" i="29"/>
  <c r="Q127" i="29"/>
  <c r="B128" i="29"/>
  <c r="C128" i="29"/>
  <c r="E128" i="29"/>
  <c r="G128" i="29"/>
  <c r="I128" i="29"/>
  <c r="B159" i="29"/>
  <c r="D129" i="29"/>
  <c r="E129" i="29"/>
  <c r="F159" i="29"/>
  <c r="G129" i="29"/>
  <c r="H129" i="29"/>
  <c r="I129" i="29"/>
  <c r="J159" i="29"/>
  <c r="K129" i="29"/>
  <c r="L129" i="29"/>
  <c r="M129" i="29"/>
  <c r="N159" i="29"/>
  <c r="P129" i="29"/>
  <c r="C96" i="29"/>
  <c r="Q96" i="29"/>
  <c r="C97" i="29"/>
  <c r="E97" i="29"/>
  <c r="G97" i="29"/>
  <c r="I97" i="29"/>
  <c r="C98" i="29"/>
  <c r="G98" i="29"/>
  <c r="I98" i="29"/>
  <c r="K98" i="29"/>
  <c r="K99" i="29"/>
  <c r="M99" i="29"/>
  <c r="O99" i="29"/>
  <c r="I100" i="29"/>
  <c r="K100" i="29"/>
  <c r="M100" i="29"/>
  <c r="O100" i="29"/>
  <c r="Q100" i="29"/>
  <c r="C101" i="29"/>
  <c r="G101" i="29"/>
  <c r="K101" i="29"/>
  <c r="M101" i="29"/>
  <c r="O101" i="29"/>
  <c r="Q101" i="29"/>
  <c r="C102" i="29"/>
  <c r="Q103" i="29"/>
  <c r="C104" i="29"/>
  <c r="E104" i="29"/>
  <c r="G104" i="29"/>
  <c r="I104" i="29"/>
  <c r="K104" i="29"/>
  <c r="Q104" i="29"/>
  <c r="C105" i="29"/>
  <c r="G105" i="29"/>
  <c r="I105" i="29"/>
  <c r="K105" i="29"/>
  <c r="M105" i="29"/>
  <c r="C109" i="29"/>
  <c r="E109" i="29"/>
  <c r="G109" i="29"/>
  <c r="H109" i="29"/>
  <c r="I109" i="29"/>
  <c r="K109" i="29"/>
  <c r="Q109" i="29"/>
  <c r="C110" i="29"/>
  <c r="H110" i="29"/>
  <c r="K110" i="29"/>
  <c r="M110" i="29"/>
  <c r="O110" i="29"/>
  <c r="P110" i="29"/>
  <c r="Q110" i="29"/>
  <c r="C111" i="29"/>
  <c r="E111" i="29"/>
  <c r="G111" i="29"/>
  <c r="K112" i="29"/>
  <c r="C113" i="29"/>
  <c r="H113" i="29"/>
  <c r="P113" i="29"/>
  <c r="E114" i="29"/>
  <c r="G114" i="29"/>
  <c r="H114" i="29"/>
  <c r="O114" i="29"/>
  <c r="P114" i="29"/>
  <c r="Q114" i="29"/>
  <c r="C115" i="29"/>
  <c r="K116" i="29"/>
  <c r="K117" i="29"/>
  <c r="M117" i="29"/>
  <c r="O117" i="29"/>
  <c r="P117" i="29"/>
  <c r="C118" i="29"/>
  <c r="E118" i="29"/>
  <c r="G118" i="29"/>
  <c r="H118" i="29"/>
  <c r="K118" i="29"/>
  <c r="M118" i="29"/>
  <c r="H121" i="29"/>
  <c r="K121" i="29"/>
  <c r="M121" i="29"/>
  <c r="O121" i="29"/>
  <c r="P121" i="29"/>
  <c r="Q121" i="29"/>
  <c r="I124" i="29"/>
  <c r="Q124" i="29"/>
  <c r="C125" i="29"/>
  <c r="I125" i="29"/>
  <c r="K125" i="29"/>
  <c r="K126" i="29"/>
  <c r="O126" i="29"/>
  <c r="C127" i="29"/>
  <c r="G127" i="29"/>
  <c r="K127" i="29"/>
  <c r="C129" i="29"/>
  <c r="O129" i="29"/>
  <c r="Q129" i="29"/>
  <c r="B134" i="29"/>
  <c r="C134" i="29"/>
  <c r="F134" i="29"/>
  <c r="H134" i="29"/>
  <c r="I134" i="29"/>
  <c r="J134" i="29"/>
  <c r="K134" i="29"/>
  <c r="L134" i="29"/>
  <c r="M134" i="29"/>
  <c r="N134" i="29"/>
  <c r="O134" i="29"/>
  <c r="P134" i="29"/>
  <c r="Q134" i="29"/>
  <c r="B135" i="29"/>
  <c r="C135" i="29"/>
  <c r="F135" i="29"/>
  <c r="G135" i="29"/>
  <c r="H135" i="29"/>
  <c r="I135" i="29"/>
  <c r="J135" i="29"/>
  <c r="K135" i="29"/>
  <c r="N135" i="29"/>
  <c r="O135" i="29"/>
  <c r="P135" i="29"/>
  <c r="Q135" i="29"/>
  <c r="B136" i="29"/>
  <c r="C136" i="29"/>
  <c r="D136" i="29"/>
  <c r="E136" i="29"/>
  <c r="F136" i="29"/>
  <c r="G136" i="29"/>
  <c r="H136" i="29"/>
  <c r="I136" i="29"/>
  <c r="J136" i="29"/>
  <c r="K136" i="29"/>
  <c r="N136" i="29"/>
  <c r="O136" i="29"/>
  <c r="P136" i="29"/>
  <c r="Q136" i="29"/>
  <c r="B137" i="29"/>
  <c r="C137" i="29"/>
  <c r="F137" i="29"/>
  <c r="G137" i="29"/>
  <c r="H137" i="29"/>
  <c r="I137" i="29"/>
  <c r="J137" i="29"/>
  <c r="K137" i="29"/>
  <c r="L137" i="29"/>
  <c r="M137" i="29"/>
  <c r="N137" i="29"/>
  <c r="O137" i="29"/>
  <c r="P137" i="29"/>
  <c r="Q137" i="29"/>
  <c r="K139" i="29"/>
  <c r="M139" i="29"/>
  <c r="O139" i="29"/>
  <c r="Q139" i="29"/>
  <c r="C141" i="29"/>
  <c r="G141" i="29"/>
  <c r="I141" i="29"/>
  <c r="K141" i="29"/>
  <c r="M141" i="29"/>
  <c r="O141" i="29"/>
  <c r="Q144" i="29"/>
  <c r="C145" i="29"/>
  <c r="E145" i="29"/>
  <c r="G145" i="29"/>
  <c r="I145" i="29"/>
  <c r="K145" i="29"/>
  <c r="K146" i="29"/>
  <c r="M146" i="29"/>
  <c r="O146" i="29"/>
  <c r="Q146" i="29"/>
  <c r="C147" i="29"/>
  <c r="E147" i="29"/>
  <c r="G147" i="29"/>
  <c r="O154" i="29"/>
  <c r="Q154" i="29"/>
  <c r="C155" i="29"/>
  <c r="E155" i="29"/>
  <c r="G155" i="29"/>
  <c r="J155" i="29"/>
  <c r="K155" i="29"/>
  <c r="M155" i="29"/>
  <c r="O155" i="29"/>
  <c r="Q155" i="29"/>
  <c r="C156" i="29"/>
  <c r="C157" i="29"/>
  <c r="E157" i="29"/>
  <c r="G157" i="29"/>
  <c r="K157" i="29"/>
  <c r="M157" i="29"/>
  <c r="N157" i="29"/>
  <c r="O157" i="29"/>
  <c r="Q157" i="29"/>
  <c r="C159" i="29"/>
  <c r="G159" i="29"/>
  <c r="I159" i="29"/>
  <c r="K159" i="29"/>
  <c r="O159" i="29"/>
  <c r="Q159" i="29"/>
  <c r="B97" i="28"/>
  <c r="K96" i="28"/>
  <c r="L96" i="28"/>
  <c r="M96" i="28"/>
  <c r="N96" i="28"/>
  <c r="O96" i="28"/>
  <c r="Q104" i="28"/>
  <c r="C134" i="28"/>
  <c r="E134" i="28"/>
  <c r="G134" i="28"/>
  <c r="D97" i="28"/>
  <c r="E97" i="28"/>
  <c r="F97" i="28"/>
  <c r="G97" i="28"/>
  <c r="M135" i="28"/>
  <c r="O135" i="28"/>
  <c r="H98" i="28"/>
  <c r="L98" i="28"/>
  <c r="M98" i="28"/>
  <c r="N98" i="28"/>
  <c r="O98" i="28"/>
  <c r="D99" i="28"/>
  <c r="E99" i="28"/>
  <c r="F99" i="28"/>
  <c r="G99" i="28"/>
  <c r="H99" i="28"/>
  <c r="D100" i="28"/>
  <c r="F100" i="28"/>
  <c r="N100" i="28"/>
  <c r="O100" i="28"/>
  <c r="B101" i="28"/>
  <c r="D101" i="28"/>
  <c r="E101" i="28"/>
  <c r="F101" i="28"/>
  <c r="G101" i="28"/>
  <c r="H101" i="28"/>
  <c r="H102" i="28"/>
  <c r="J102" i="28"/>
  <c r="L102" i="28"/>
  <c r="N102" i="28"/>
  <c r="P102" i="28"/>
  <c r="K103" i="28"/>
  <c r="L103" i="28"/>
  <c r="M103" i="28"/>
  <c r="E104" i="28"/>
  <c r="F104" i="28"/>
  <c r="G104" i="28"/>
  <c r="I104" i="28"/>
  <c r="N104" i="28"/>
  <c r="O104" i="28"/>
  <c r="P104" i="28"/>
  <c r="K105" i="28"/>
  <c r="M105" i="28"/>
  <c r="N105" i="28"/>
  <c r="O105" i="28"/>
  <c r="D118" i="28"/>
  <c r="D108" i="28"/>
  <c r="F108" i="28"/>
  <c r="H108" i="28"/>
  <c r="I108" i="28"/>
  <c r="L109" i="28"/>
  <c r="N109" i="28"/>
  <c r="P109" i="28"/>
  <c r="B110" i="28"/>
  <c r="D110" i="28"/>
  <c r="E110" i="28"/>
  <c r="F110" i="28"/>
  <c r="G110" i="28"/>
  <c r="H110" i="28"/>
  <c r="C147" i="28"/>
  <c r="D111" i="28"/>
  <c r="F111" i="28"/>
  <c r="H111" i="28"/>
  <c r="L111" i="28"/>
  <c r="N111" i="28"/>
  <c r="K112" i="28"/>
  <c r="L112" i="28"/>
  <c r="M148" i="28"/>
  <c r="N112" i="28"/>
  <c r="P112" i="28"/>
  <c r="G113" i="28"/>
  <c r="M113" i="28"/>
  <c r="O113" i="28"/>
  <c r="P113" i="28"/>
  <c r="K114" i="28"/>
  <c r="L114" i="28"/>
  <c r="M114" i="28"/>
  <c r="N114" i="28"/>
  <c r="O114" i="28"/>
  <c r="C115" i="28"/>
  <c r="D115" i="28"/>
  <c r="E115" i="28"/>
  <c r="F115" i="28"/>
  <c r="G115" i="28"/>
  <c r="H115" i="28"/>
  <c r="I115" i="28"/>
  <c r="J115" i="28"/>
  <c r="L115" i="28"/>
  <c r="N116" i="28"/>
  <c r="P116" i="28"/>
  <c r="B117" i="28"/>
  <c r="C117" i="28"/>
  <c r="E117" i="28"/>
  <c r="F117" i="28"/>
  <c r="G117" i="28"/>
  <c r="H117" i="28"/>
  <c r="I118" i="28"/>
  <c r="J118" i="28"/>
  <c r="K118" i="28"/>
  <c r="L118" i="28"/>
  <c r="M118" i="28"/>
  <c r="N118" i="28"/>
  <c r="O118" i="28"/>
  <c r="P118" i="28"/>
  <c r="Q118" i="28"/>
  <c r="D119" i="28"/>
  <c r="E151" i="28"/>
  <c r="F119" i="28"/>
  <c r="G119" i="28"/>
  <c r="C120" i="28"/>
  <c r="D120" i="28"/>
  <c r="E120" i="28"/>
  <c r="F120" i="28"/>
  <c r="G120" i="28"/>
  <c r="H120" i="28"/>
  <c r="I120" i="28"/>
  <c r="J120" i="28"/>
  <c r="K120" i="28"/>
  <c r="L120" i="28"/>
  <c r="M120" i="28"/>
  <c r="N120" i="28"/>
  <c r="O120" i="28"/>
  <c r="P120" i="28"/>
  <c r="Q120" i="28"/>
  <c r="C121" i="28"/>
  <c r="H121" i="28"/>
  <c r="I121" i="28"/>
  <c r="J121" i="28"/>
  <c r="K121" i="28"/>
  <c r="C127" i="28"/>
  <c r="D153" i="28"/>
  <c r="E129" i="28"/>
  <c r="J128" i="28"/>
  <c r="N72" i="26"/>
  <c r="O128" i="28"/>
  <c r="K124" i="28"/>
  <c r="L124" i="28"/>
  <c r="N124" i="28"/>
  <c r="O124" i="28"/>
  <c r="P124" i="28"/>
  <c r="Q124" i="28"/>
  <c r="B125" i="28"/>
  <c r="B126" i="28"/>
  <c r="D126" i="28"/>
  <c r="E126" i="28"/>
  <c r="F126" i="28"/>
  <c r="G126" i="28"/>
  <c r="H126" i="28"/>
  <c r="I126" i="28"/>
  <c r="P126" i="28"/>
  <c r="N127" i="28"/>
  <c r="P127" i="28"/>
  <c r="B128" i="28"/>
  <c r="L159" i="28"/>
  <c r="M129" i="28"/>
  <c r="N129" i="28"/>
  <c r="O129" i="28"/>
  <c r="P129" i="28"/>
  <c r="B96" i="28"/>
  <c r="D96" i="28"/>
  <c r="E96" i="28"/>
  <c r="F96" i="28"/>
  <c r="G96" i="28"/>
  <c r="H96" i="28"/>
  <c r="I96" i="28"/>
  <c r="J96" i="28"/>
  <c r="H97" i="28"/>
  <c r="I97" i="28"/>
  <c r="J97" i="28"/>
  <c r="K97" i="28"/>
  <c r="L97" i="28"/>
  <c r="M97" i="28"/>
  <c r="N97" i="28"/>
  <c r="P97" i="28"/>
  <c r="Q97" i="28"/>
  <c r="B98" i="28"/>
  <c r="D98" i="28"/>
  <c r="E98" i="28"/>
  <c r="F98" i="28"/>
  <c r="J98" i="28"/>
  <c r="I99" i="28"/>
  <c r="J99" i="28"/>
  <c r="K99" i="28"/>
  <c r="L99" i="28"/>
  <c r="M99" i="28"/>
  <c r="N99" i="28"/>
  <c r="P99" i="28"/>
  <c r="Q99" i="28"/>
  <c r="B100" i="28"/>
  <c r="H100" i="28"/>
  <c r="I100" i="28"/>
  <c r="J100" i="28"/>
  <c r="K100" i="28"/>
  <c r="L100" i="28"/>
  <c r="M100" i="28"/>
  <c r="I101" i="28"/>
  <c r="J101" i="28"/>
  <c r="L101" i="28"/>
  <c r="M101" i="28"/>
  <c r="N101" i="28"/>
  <c r="O101" i="28"/>
  <c r="P101" i="28"/>
  <c r="Q101" i="28"/>
  <c r="B102" i="28"/>
  <c r="D102" i="28"/>
  <c r="E102" i="28"/>
  <c r="F102" i="28"/>
  <c r="G102" i="28"/>
  <c r="Q102" i="28"/>
  <c r="B103" i="28"/>
  <c r="D103" i="28"/>
  <c r="E103" i="28"/>
  <c r="F103" i="28"/>
  <c r="G103" i="28"/>
  <c r="H103" i="28"/>
  <c r="I103" i="28"/>
  <c r="J103" i="28"/>
  <c r="N103" i="28"/>
  <c r="O103" i="28"/>
  <c r="D104" i="28"/>
  <c r="H104" i="28"/>
  <c r="J104" i="28"/>
  <c r="K104" i="28"/>
  <c r="L104" i="28"/>
  <c r="M104" i="28"/>
  <c r="B105" i="28"/>
  <c r="D105" i="28"/>
  <c r="E105" i="28"/>
  <c r="F105" i="28"/>
  <c r="G105" i="28"/>
  <c r="H105" i="28"/>
  <c r="I105" i="28"/>
  <c r="J105" i="28"/>
  <c r="L105" i="28"/>
  <c r="J108" i="28"/>
  <c r="L108" i="28"/>
  <c r="M108" i="28"/>
  <c r="N108" i="28"/>
  <c r="O108" i="28"/>
  <c r="P108" i="28"/>
  <c r="Q108" i="28"/>
  <c r="I110" i="28"/>
  <c r="J110" i="28"/>
  <c r="K110" i="28"/>
  <c r="L110" i="28"/>
  <c r="M110" i="28"/>
  <c r="N110" i="28"/>
  <c r="O110" i="28"/>
  <c r="P110" i="28"/>
  <c r="Q110" i="28"/>
  <c r="B111" i="28"/>
  <c r="P111" i="28"/>
  <c r="Q111" i="28"/>
  <c r="B112" i="28"/>
  <c r="I112" i="28"/>
  <c r="J112" i="28"/>
  <c r="D113" i="28"/>
  <c r="E113" i="28"/>
  <c r="F113" i="28"/>
  <c r="L113" i="28"/>
  <c r="N113" i="28"/>
  <c r="Q113" i="28"/>
  <c r="B114" i="28"/>
  <c r="I114" i="28"/>
  <c r="J114" i="28"/>
  <c r="K115" i="28"/>
  <c r="M115" i="28"/>
  <c r="N115" i="28"/>
  <c r="O115" i="28"/>
  <c r="P115" i="28"/>
  <c r="Q115" i="28"/>
  <c r="B116" i="28"/>
  <c r="C116" i="28"/>
  <c r="D116" i="28"/>
  <c r="E116" i="28"/>
  <c r="F116" i="28"/>
  <c r="G116" i="28"/>
  <c r="D117" i="28"/>
  <c r="I117" i="28"/>
  <c r="J117" i="28"/>
  <c r="K117" i="28"/>
  <c r="L117" i="28"/>
  <c r="M117" i="28"/>
  <c r="N117" i="28"/>
  <c r="O117" i="28"/>
  <c r="P117" i="28"/>
  <c r="Q117" i="28"/>
  <c r="B118" i="28"/>
  <c r="C118" i="28"/>
  <c r="E118" i="28"/>
  <c r="F118" i="28"/>
  <c r="G118" i="28"/>
  <c r="B119" i="28"/>
  <c r="C119" i="28"/>
  <c r="H119" i="28"/>
  <c r="I119" i="28"/>
  <c r="J119" i="28"/>
  <c r="L119" i="28"/>
  <c r="M119" i="28"/>
  <c r="N119" i="28"/>
  <c r="O119" i="28"/>
  <c r="B121" i="28"/>
  <c r="D121" i="28"/>
  <c r="E121" i="28"/>
  <c r="F121" i="28"/>
  <c r="G121" i="28"/>
  <c r="J126" i="28"/>
  <c r="K126" i="28"/>
  <c r="L126" i="28"/>
  <c r="M126" i="28"/>
  <c r="N126" i="28"/>
  <c r="O126" i="28"/>
  <c r="Q126" i="28"/>
  <c r="B127" i="28"/>
  <c r="K128" i="28"/>
  <c r="M128" i="28"/>
  <c r="N128" i="28"/>
  <c r="Q140" i="28"/>
  <c r="B133" i="28"/>
  <c r="C101" i="27"/>
  <c r="D133" i="28"/>
  <c r="E101" i="27"/>
  <c r="F133" i="28"/>
  <c r="H133" i="28"/>
  <c r="J133" i="28"/>
  <c r="L133" i="28"/>
  <c r="N133" i="28"/>
  <c r="M96" i="27"/>
  <c r="E135" i="27"/>
  <c r="G97" i="27"/>
  <c r="E136" i="27"/>
  <c r="I98" i="27"/>
  <c r="K98" i="27"/>
  <c r="M98" i="27"/>
  <c r="O98" i="27"/>
  <c r="M99" i="27"/>
  <c r="G100" i="27"/>
  <c r="K101" i="27"/>
  <c r="M101" i="27"/>
  <c r="E140" i="29"/>
  <c r="G103" i="27"/>
  <c r="H103" i="27"/>
  <c r="I103" i="27"/>
  <c r="J103" i="27"/>
  <c r="K103" i="27"/>
  <c r="L103" i="27"/>
  <c r="M103" i="27"/>
  <c r="N103" i="27"/>
  <c r="O103" i="27"/>
  <c r="P103" i="27"/>
  <c r="B104" i="27"/>
  <c r="G104" i="27"/>
  <c r="C105" i="27"/>
  <c r="G105" i="27"/>
  <c r="I105" i="27"/>
  <c r="K105" i="27"/>
  <c r="M141" i="27"/>
  <c r="O105" i="27"/>
  <c r="M143" i="29"/>
  <c r="P108" i="27"/>
  <c r="Q143" i="29"/>
  <c r="E108" i="27"/>
  <c r="G108" i="27"/>
  <c r="I108" i="27"/>
  <c r="B145" i="28"/>
  <c r="D109" i="27"/>
  <c r="E109" i="27"/>
  <c r="G109" i="27"/>
  <c r="H109" i="27"/>
  <c r="C110" i="27"/>
  <c r="E110" i="27"/>
  <c r="G110" i="27"/>
  <c r="I110" i="27"/>
  <c r="K110" i="27"/>
  <c r="E111" i="27"/>
  <c r="I111" i="27"/>
  <c r="B148" i="28"/>
  <c r="C112" i="27"/>
  <c r="D148" i="28"/>
  <c r="E148" i="29"/>
  <c r="F148" i="28"/>
  <c r="G112" i="27"/>
  <c r="I148" i="29"/>
  <c r="M148" i="29"/>
  <c r="O112" i="27"/>
  <c r="C113" i="27"/>
  <c r="E149" i="29"/>
  <c r="G113" i="27"/>
  <c r="D114" i="27"/>
  <c r="E114" i="27"/>
  <c r="F114" i="27"/>
  <c r="I114" i="27"/>
  <c r="L114" i="27"/>
  <c r="E115" i="27"/>
  <c r="F115" i="27"/>
  <c r="G115" i="27"/>
  <c r="H115" i="27"/>
  <c r="I115" i="27"/>
  <c r="B150" i="28"/>
  <c r="D116" i="27"/>
  <c r="E150" i="29"/>
  <c r="G116" i="27"/>
  <c r="I150" i="29"/>
  <c r="J116" i="27"/>
  <c r="M150" i="29"/>
  <c r="O116" i="27"/>
  <c r="B117" i="27"/>
  <c r="C117" i="27"/>
  <c r="D117" i="27"/>
  <c r="E117" i="27"/>
  <c r="F117" i="27"/>
  <c r="G117" i="27"/>
  <c r="H117" i="27"/>
  <c r="I117" i="27"/>
  <c r="J117" i="27"/>
  <c r="K117" i="27"/>
  <c r="L117" i="27"/>
  <c r="M117" i="27"/>
  <c r="N117" i="27"/>
  <c r="O117" i="27"/>
  <c r="P117" i="27"/>
  <c r="B118" i="27"/>
  <c r="C118" i="27"/>
  <c r="D118" i="27"/>
  <c r="E118" i="27"/>
  <c r="F118" i="27"/>
  <c r="G118" i="27"/>
  <c r="H118" i="27"/>
  <c r="I118" i="27"/>
  <c r="J118" i="27"/>
  <c r="G119" i="27"/>
  <c r="J151" i="28"/>
  <c r="K119" i="27"/>
  <c r="L151" i="28"/>
  <c r="M151" i="29"/>
  <c r="N151" i="28"/>
  <c r="O119" i="27"/>
  <c r="P151" i="28"/>
  <c r="Q151" i="29"/>
  <c r="E120" i="27"/>
  <c r="F120" i="27"/>
  <c r="I120" i="27"/>
  <c r="D121" i="27"/>
  <c r="E121" i="27"/>
  <c r="F121" i="27"/>
  <c r="G121" i="27"/>
  <c r="H121" i="27"/>
  <c r="I121" i="27"/>
  <c r="J121" i="27"/>
  <c r="K121" i="27"/>
  <c r="M121" i="27"/>
  <c r="N121" i="27"/>
  <c r="O121" i="27"/>
  <c r="P121" i="27"/>
  <c r="Q121" i="27"/>
  <c r="B153" i="28"/>
  <c r="C153" i="29"/>
  <c r="G153" i="29"/>
  <c r="C124" i="27"/>
  <c r="D124" i="27"/>
  <c r="E124" i="27"/>
  <c r="I124" i="27"/>
  <c r="K124" i="27"/>
  <c r="M154" i="27"/>
  <c r="O124" i="27"/>
  <c r="K125" i="27"/>
  <c r="L125" i="27"/>
  <c r="O125" i="27"/>
  <c r="Q125" i="27"/>
  <c r="C126" i="27"/>
  <c r="E126" i="27"/>
  <c r="G126" i="27"/>
  <c r="K126" i="27"/>
  <c r="L126" i="27"/>
  <c r="M126" i="27"/>
  <c r="E127" i="27"/>
  <c r="H127" i="27"/>
  <c r="K127" i="27"/>
  <c r="L127" i="27"/>
  <c r="M127" i="27"/>
  <c r="O127" i="27"/>
  <c r="P127" i="27"/>
  <c r="Q127" i="27"/>
  <c r="K128" i="27"/>
  <c r="M158" i="29"/>
  <c r="Q158" i="29"/>
  <c r="C129" i="27"/>
  <c r="D129" i="27"/>
  <c r="E129" i="27"/>
  <c r="H129" i="27"/>
  <c r="K129" i="27"/>
  <c r="L129" i="27"/>
  <c r="M129" i="27"/>
  <c r="O129" i="27"/>
  <c r="Q97" i="27"/>
  <c r="I100" i="27"/>
  <c r="K100" i="27"/>
  <c r="M100" i="27"/>
  <c r="O100" i="27"/>
  <c r="Q100" i="27"/>
  <c r="G101" i="27"/>
  <c r="I101" i="27"/>
  <c r="M102" i="27"/>
  <c r="O102" i="27"/>
  <c r="Q103" i="27"/>
  <c r="I104" i="27"/>
  <c r="K104" i="27"/>
  <c r="O104" i="27"/>
  <c r="Q104" i="27"/>
  <c r="B109" i="27"/>
  <c r="J109" i="27"/>
  <c r="O109" i="27"/>
  <c r="O110" i="27"/>
  <c r="D111" i="27"/>
  <c r="G111" i="27"/>
  <c r="J111" i="27"/>
  <c r="O113" i="27"/>
  <c r="G114" i="27"/>
  <c r="H114" i="27"/>
  <c r="J114" i="27"/>
  <c r="K114" i="27"/>
  <c r="O114" i="27"/>
  <c r="P114" i="27"/>
  <c r="B115" i="27"/>
  <c r="C115" i="27"/>
  <c r="D115" i="27"/>
  <c r="O118" i="27"/>
  <c r="C119" i="27"/>
  <c r="D119" i="27"/>
  <c r="D120" i="27"/>
  <c r="G120" i="27"/>
  <c r="H120" i="27"/>
  <c r="J120" i="27"/>
  <c r="K120" i="27"/>
  <c r="L121" i="27"/>
  <c r="Q124" i="27"/>
  <c r="O126" i="27"/>
  <c r="I127" i="27"/>
  <c r="G128" i="27"/>
  <c r="I128" i="27"/>
  <c r="O128" i="27"/>
  <c r="E137" i="27"/>
  <c r="E138" i="27"/>
  <c r="E139" i="27"/>
  <c r="E140" i="27"/>
  <c r="I147" i="27"/>
  <c r="H63" i="26"/>
  <c r="J63" i="26"/>
  <c r="B70" i="26"/>
  <c r="E134" i="27"/>
  <c r="F70" i="26"/>
  <c r="H62" i="26"/>
  <c r="J70" i="26"/>
  <c r="K62" i="26"/>
  <c r="M135" i="27"/>
  <c r="N70" i="26"/>
  <c r="O62" i="26"/>
  <c r="G64" i="26"/>
  <c r="H64" i="26"/>
  <c r="J64" i="26"/>
  <c r="K64" i="26"/>
  <c r="M156" i="27"/>
  <c r="B66" i="26"/>
  <c r="H66" i="26"/>
  <c r="J51" i="26"/>
  <c r="J68" i="6" s="1"/>
  <c r="D67" i="26"/>
  <c r="F67" i="26"/>
  <c r="L67" i="26"/>
  <c r="N67" i="26"/>
  <c r="P67" i="26"/>
  <c r="B68" i="26"/>
  <c r="D68" i="26"/>
  <c r="N68" i="26"/>
  <c r="C57" i="26"/>
  <c r="G57" i="26"/>
  <c r="I57" i="26"/>
  <c r="I116" i="6" s="1"/>
  <c r="K57" i="26"/>
  <c r="K116" i="6" s="1"/>
  <c r="M57" i="26"/>
  <c r="M116" i="6" s="1"/>
  <c r="O57" i="26"/>
  <c r="Q57" i="26"/>
  <c r="Q116" i="6" s="1"/>
  <c r="E58" i="26"/>
  <c r="E75" i="26" s="1"/>
  <c r="E172" i="6" s="1"/>
  <c r="G58" i="26"/>
  <c r="G75" i="26" s="1"/>
  <c r="G172" i="6" s="1"/>
  <c r="I58" i="26"/>
  <c r="K58" i="26"/>
  <c r="K117" i="6" s="1"/>
  <c r="M58" i="26"/>
  <c r="M75" i="26" s="1"/>
  <c r="M172" i="6" s="1"/>
  <c r="O58" i="26"/>
  <c r="O75" i="26" s="1"/>
  <c r="O172" i="6" s="1"/>
  <c r="Q58" i="26"/>
  <c r="Q75" i="26" s="1"/>
  <c r="Q172" i="6" s="1"/>
  <c r="C59" i="26"/>
  <c r="C118" i="6" s="1"/>
  <c r="O59" i="26"/>
  <c r="O118" i="6" s="1"/>
  <c r="Q59" i="26"/>
  <c r="Q76" i="26" s="1"/>
  <c r="B62" i="26"/>
  <c r="J62" i="26"/>
  <c r="P62" i="26"/>
  <c r="B63" i="26"/>
  <c r="P64" i="26"/>
  <c r="B67" i="26"/>
  <c r="H67" i="26"/>
  <c r="J67" i="26"/>
  <c r="P68" i="26"/>
  <c r="B71" i="26"/>
  <c r="F71" i="26"/>
  <c r="J71" i="26"/>
  <c r="N71" i="26"/>
  <c r="B72" i="26"/>
  <c r="B130" i="25"/>
  <c r="F130" i="25"/>
  <c r="G130" i="25"/>
  <c r="I130" i="25"/>
  <c r="J130" i="25"/>
  <c r="K130" i="25"/>
  <c r="N181" i="25"/>
  <c r="O181" i="25"/>
  <c r="Q181" i="25"/>
  <c r="I182" i="25"/>
  <c r="J182" i="25"/>
  <c r="K182" i="25"/>
  <c r="M131" i="25"/>
  <c r="N131" i="25"/>
  <c r="O182" i="25"/>
  <c r="Q131" i="25"/>
  <c r="B183" i="25"/>
  <c r="C132" i="25"/>
  <c r="F132" i="25"/>
  <c r="G132" i="25"/>
  <c r="E184" i="25"/>
  <c r="F133" i="25"/>
  <c r="G133" i="25"/>
  <c r="I184" i="25"/>
  <c r="J184" i="25"/>
  <c r="K184" i="25"/>
  <c r="M184" i="25"/>
  <c r="N184" i="25"/>
  <c r="O184" i="25"/>
  <c r="Q184" i="25"/>
  <c r="B186" i="25"/>
  <c r="C186" i="25"/>
  <c r="F186" i="25"/>
  <c r="G135" i="25"/>
  <c r="I135" i="25"/>
  <c r="J186" i="25"/>
  <c r="K135" i="25"/>
  <c r="N135" i="25"/>
  <c r="B189" i="25"/>
  <c r="C140" i="25"/>
  <c r="F189" i="25"/>
  <c r="I140" i="25"/>
  <c r="J140" i="25"/>
  <c r="K140" i="25"/>
  <c r="M140" i="25"/>
  <c r="N189" i="25"/>
  <c r="O140" i="25"/>
  <c r="Q189" i="25"/>
  <c r="F59" i="22"/>
  <c r="F76" i="22" s="1"/>
  <c r="F167" i="6" s="1"/>
  <c r="L59" i="22"/>
  <c r="L76" i="22" s="1"/>
  <c r="N59" i="22"/>
  <c r="B192" i="25"/>
  <c r="C192" i="25"/>
  <c r="D192" i="25"/>
  <c r="E144" i="25"/>
  <c r="F192" i="25"/>
  <c r="G192" i="25"/>
  <c r="H144" i="25"/>
  <c r="I144" i="25"/>
  <c r="J144" i="25"/>
  <c r="K144" i="25"/>
  <c r="L144" i="25"/>
  <c r="N144" i="25"/>
  <c r="O192" i="25"/>
  <c r="Q144" i="25"/>
  <c r="B193" i="25"/>
  <c r="C193" i="25"/>
  <c r="F193" i="25"/>
  <c r="H145" i="25"/>
  <c r="I145" i="25"/>
  <c r="M145" i="25"/>
  <c r="N145" i="25"/>
  <c r="O145" i="25"/>
  <c r="P193" i="25"/>
  <c r="Q145" i="25"/>
  <c r="B146" i="25"/>
  <c r="C194" i="25"/>
  <c r="D194" i="25"/>
  <c r="E146" i="25"/>
  <c r="F194" i="25"/>
  <c r="G194" i="25"/>
  <c r="H146" i="25"/>
  <c r="J146" i="25"/>
  <c r="K194" i="25"/>
  <c r="N146" i="25"/>
  <c r="Q146" i="25"/>
  <c r="E147" i="25"/>
  <c r="H147" i="25"/>
  <c r="I147" i="25"/>
  <c r="J147" i="25"/>
  <c r="K147" i="25"/>
  <c r="L147" i="25"/>
  <c r="M147" i="25"/>
  <c r="N147" i="25"/>
  <c r="O147" i="25"/>
  <c r="P147" i="25"/>
  <c r="Q147" i="25"/>
  <c r="B149" i="25"/>
  <c r="C197" i="25"/>
  <c r="F197" i="25"/>
  <c r="H197" i="25"/>
  <c r="I197" i="25"/>
  <c r="L197" i="25"/>
  <c r="P197" i="25"/>
  <c r="Q197" i="25"/>
  <c r="B153" i="25"/>
  <c r="C153" i="25"/>
  <c r="D153" i="25"/>
  <c r="E153" i="25"/>
  <c r="F153" i="25"/>
  <c r="G153" i="25"/>
  <c r="H153" i="25"/>
  <c r="I153" i="25"/>
  <c r="J153" i="25"/>
  <c r="K153" i="25"/>
  <c r="L153" i="25"/>
  <c r="M153" i="25"/>
  <c r="N153" i="25"/>
  <c r="O153" i="25"/>
  <c r="P153" i="25"/>
  <c r="B156" i="25"/>
  <c r="D156" i="25"/>
  <c r="E156" i="25"/>
  <c r="F156" i="25"/>
  <c r="G156" i="25"/>
  <c r="H156" i="25"/>
  <c r="I156" i="25"/>
  <c r="J156" i="25"/>
  <c r="K156" i="25"/>
  <c r="L156" i="25"/>
  <c r="M156" i="25"/>
  <c r="N156" i="25"/>
  <c r="O156" i="25"/>
  <c r="P156" i="25"/>
  <c r="Q156" i="25"/>
  <c r="C159" i="25"/>
  <c r="D159" i="25"/>
  <c r="E159" i="25"/>
  <c r="F159" i="25"/>
  <c r="G159" i="25"/>
  <c r="I159" i="25"/>
  <c r="M159" i="25"/>
  <c r="P159" i="25"/>
  <c r="Q159" i="25"/>
  <c r="D60" i="22"/>
  <c r="D113" i="6" s="1"/>
  <c r="F60" i="22"/>
  <c r="H60" i="22"/>
  <c r="J60" i="22"/>
  <c r="J113" i="6" s="1"/>
  <c r="L60" i="22"/>
  <c r="L113" i="6" s="1"/>
  <c r="M157" i="25"/>
  <c r="N60" i="22"/>
  <c r="N77" i="22" s="1"/>
  <c r="P60" i="22"/>
  <c r="P113" i="6" s="1"/>
  <c r="C163" i="25"/>
  <c r="F163" i="25"/>
  <c r="G163" i="25"/>
  <c r="K163" i="25"/>
  <c r="L163" i="25"/>
  <c r="O163" i="25"/>
  <c r="P163" i="25"/>
  <c r="Q163" i="25"/>
  <c r="C164" i="25"/>
  <c r="E164" i="25"/>
  <c r="F164" i="25"/>
  <c r="G164" i="25"/>
  <c r="H204" i="25"/>
  <c r="I164" i="25"/>
  <c r="K164" i="25"/>
  <c r="L204" i="25"/>
  <c r="O164" i="25"/>
  <c r="P164" i="25"/>
  <c r="C165" i="25"/>
  <c r="D165" i="25"/>
  <c r="E165" i="25"/>
  <c r="F165" i="25"/>
  <c r="G165" i="25"/>
  <c r="H165" i="25"/>
  <c r="I165" i="25"/>
  <c r="K165" i="25"/>
  <c r="O165" i="25"/>
  <c r="P165" i="25"/>
  <c r="Q205" i="25"/>
  <c r="C166" i="25"/>
  <c r="D206" i="25"/>
  <c r="F166" i="25"/>
  <c r="G166" i="25"/>
  <c r="K166" i="25"/>
  <c r="L166" i="25"/>
  <c r="M166" i="25"/>
  <c r="O166" i="25"/>
  <c r="P166" i="25"/>
  <c r="Q166" i="25"/>
  <c r="C170" i="25"/>
  <c r="D170" i="25"/>
  <c r="E170" i="25"/>
  <c r="G170" i="25"/>
  <c r="K170" i="25"/>
  <c r="L170" i="25"/>
  <c r="M170" i="25"/>
  <c r="N170" i="25"/>
  <c r="O170" i="25"/>
  <c r="P170" i="25"/>
  <c r="Q170" i="25"/>
  <c r="C209" i="25"/>
  <c r="D171" i="25"/>
  <c r="F209" i="25"/>
  <c r="G209" i="25"/>
  <c r="H209" i="25"/>
  <c r="I171" i="25"/>
  <c r="J209" i="25"/>
  <c r="K209" i="25"/>
  <c r="N209" i="25"/>
  <c r="P171" i="25"/>
  <c r="B174" i="25"/>
  <c r="C174" i="25"/>
  <c r="D174" i="25"/>
  <c r="E174" i="25"/>
  <c r="F174" i="25"/>
  <c r="G174" i="25"/>
  <c r="H174" i="25"/>
  <c r="I174" i="25"/>
  <c r="J174" i="25"/>
  <c r="K174" i="25"/>
  <c r="L174" i="25"/>
  <c r="M174" i="25"/>
  <c r="N174" i="25"/>
  <c r="O174" i="25"/>
  <c r="P174" i="25"/>
  <c r="Q174" i="25"/>
  <c r="B175" i="25"/>
  <c r="C211" i="25"/>
  <c r="D211" i="25"/>
  <c r="F175" i="25"/>
  <c r="I211" i="25"/>
  <c r="J175" i="25"/>
  <c r="K211" i="25"/>
  <c r="M211" i="25"/>
  <c r="N175" i="25"/>
  <c r="O211" i="25"/>
  <c r="Q211" i="25"/>
  <c r="B61" i="22"/>
  <c r="B114" i="6" s="1"/>
  <c r="D61" i="22"/>
  <c r="D114" i="6" s="1"/>
  <c r="F61" i="22"/>
  <c r="H61" i="22"/>
  <c r="J61" i="22"/>
  <c r="J114" i="6" s="1"/>
  <c r="N61" i="22"/>
  <c r="N114" i="6" s="1"/>
  <c r="N130" i="25"/>
  <c r="Q130" i="25"/>
  <c r="B131" i="25"/>
  <c r="C131" i="25"/>
  <c r="E131" i="25"/>
  <c r="F131" i="25"/>
  <c r="G131" i="25"/>
  <c r="K131" i="25"/>
  <c r="I132" i="25"/>
  <c r="J132" i="25"/>
  <c r="K132" i="25"/>
  <c r="M132" i="25"/>
  <c r="N132" i="25"/>
  <c r="O132" i="25"/>
  <c r="Q132" i="25"/>
  <c r="B133" i="25"/>
  <c r="C133" i="25"/>
  <c r="B135" i="25"/>
  <c r="C135" i="25"/>
  <c r="E135" i="25"/>
  <c r="F135" i="25"/>
  <c r="J135" i="25"/>
  <c r="Q135" i="25"/>
  <c r="E139" i="25"/>
  <c r="O144" i="25"/>
  <c r="P144" i="25"/>
  <c r="B145" i="25"/>
  <c r="J145" i="25"/>
  <c r="K145" i="25"/>
  <c r="L145" i="25"/>
  <c r="P145" i="25"/>
  <c r="C146" i="25"/>
  <c r="D146" i="25"/>
  <c r="F146" i="25"/>
  <c r="P146" i="25"/>
  <c r="B147" i="25"/>
  <c r="C147" i="25"/>
  <c r="D147" i="25"/>
  <c r="F147" i="25"/>
  <c r="G147" i="25"/>
  <c r="C149" i="25"/>
  <c r="F149" i="25"/>
  <c r="H149" i="25"/>
  <c r="I149" i="25"/>
  <c r="J149" i="25"/>
  <c r="K149" i="25"/>
  <c r="L149" i="25"/>
  <c r="M149" i="25"/>
  <c r="N149" i="25"/>
  <c r="O149" i="25"/>
  <c r="P149" i="25"/>
  <c r="Q149" i="25"/>
  <c r="M151" i="25"/>
  <c r="Q153" i="25"/>
  <c r="C156" i="25"/>
  <c r="B159" i="25"/>
  <c r="H159" i="25"/>
  <c r="J159" i="25"/>
  <c r="K159" i="25"/>
  <c r="L159" i="25"/>
  <c r="N159" i="25"/>
  <c r="O159" i="25"/>
  <c r="E160" i="25"/>
  <c r="D163" i="25"/>
  <c r="E163" i="25"/>
  <c r="H163" i="25"/>
  <c r="I163" i="25"/>
  <c r="M163" i="25"/>
  <c r="M164" i="25"/>
  <c r="Q164" i="25"/>
  <c r="D166" i="25"/>
  <c r="E166" i="25"/>
  <c r="H166" i="25"/>
  <c r="I166" i="25"/>
  <c r="B170" i="25"/>
  <c r="F170" i="25"/>
  <c r="H170" i="25"/>
  <c r="I170" i="25"/>
  <c r="J170" i="25"/>
  <c r="E171" i="25"/>
  <c r="F171" i="25"/>
  <c r="Q171" i="25"/>
  <c r="E175" i="25"/>
  <c r="G175" i="25"/>
  <c r="H175" i="25"/>
  <c r="I175" i="25"/>
  <c r="M175" i="25"/>
  <c r="O175" i="25"/>
  <c r="P175" i="25"/>
  <c r="Q175" i="25"/>
  <c r="B181" i="25"/>
  <c r="F181" i="25"/>
  <c r="B182" i="25"/>
  <c r="C182" i="25"/>
  <c r="E182" i="25"/>
  <c r="F182" i="25"/>
  <c r="G182" i="25"/>
  <c r="M182" i="25"/>
  <c r="N182" i="25"/>
  <c r="Q182" i="25"/>
  <c r="F183" i="25"/>
  <c r="G183" i="25"/>
  <c r="I183" i="25"/>
  <c r="J183" i="25"/>
  <c r="K183" i="25"/>
  <c r="M183" i="25"/>
  <c r="N183" i="25"/>
  <c r="O183" i="25"/>
  <c r="Q183" i="25"/>
  <c r="B184" i="25"/>
  <c r="C184" i="25"/>
  <c r="E186" i="25"/>
  <c r="N186" i="25"/>
  <c r="Q186" i="25"/>
  <c r="I189" i="25"/>
  <c r="K189" i="25"/>
  <c r="M189" i="25"/>
  <c r="O189" i="25"/>
  <c r="N192" i="25"/>
  <c r="P192" i="25"/>
  <c r="H193" i="25"/>
  <c r="J193" i="25"/>
  <c r="K193" i="25"/>
  <c r="L193" i="25"/>
  <c r="M193" i="25"/>
  <c r="N193" i="25"/>
  <c r="J194" i="25"/>
  <c r="N194" i="25"/>
  <c r="P194" i="25"/>
  <c r="Q194" i="25"/>
  <c r="B195" i="25"/>
  <c r="C195" i="25"/>
  <c r="D195" i="25"/>
  <c r="E195" i="25"/>
  <c r="F195" i="25"/>
  <c r="G195" i="25"/>
  <c r="H195" i="25"/>
  <c r="I195" i="25"/>
  <c r="J195" i="25"/>
  <c r="K195" i="25"/>
  <c r="J197" i="25"/>
  <c r="K197" i="25"/>
  <c r="M197" i="25"/>
  <c r="N197" i="25"/>
  <c r="O197" i="25"/>
  <c r="D203" i="25"/>
  <c r="E203" i="25"/>
  <c r="F203" i="25"/>
  <c r="H203" i="25"/>
  <c r="I203" i="25"/>
  <c r="L203" i="25"/>
  <c r="M203" i="25"/>
  <c r="Q203" i="25"/>
  <c r="M204" i="25"/>
  <c r="Q204" i="25"/>
  <c r="E206" i="25"/>
  <c r="F206" i="25"/>
  <c r="H206" i="25"/>
  <c r="I206" i="25"/>
  <c r="D209" i="25"/>
  <c r="E209" i="25"/>
  <c r="P209" i="25"/>
  <c r="Q209" i="25"/>
  <c r="B211" i="25"/>
  <c r="E211" i="25"/>
  <c r="G211" i="25"/>
  <c r="H211" i="25"/>
  <c r="P211" i="25"/>
  <c r="H136" i="24"/>
  <c r="I72" i="22"/>
  <c r="K72" i="22"/>
  <c r="M72" i="22"/>
  <c r="N136" i="24"/>
  <c r="O72" i="22"/>
  <c r="P130" i="24"/>
  <c r="Q130" i="24"/>
  <c r="B131" i="24"/>
  <c r="C131" i="24"/>
  <c r="D131" i="24"/>
  <c r="G131" i="24"/>
  <c r="D132" i="24"/>
  <c r="H132" i="24"/>
  <c r="O132" i="24"/>
  <c r="P132" i="24"/>
  <c r="Q132" i="24"/>
  <c r="N133" i="24"/>
  <c r="P133" i="24"/>
  <c r="Q133" i="24"/>
  <c r="B134" i="24"/>
  <c r="C134" i="24"/>
  <c r="P135" i="24"/>
  <c r="Q135" i="24"/>
  <c r="B136" i="24"/>
  <c r="C136" i="24"/>
  <c r="D136" i="24"/>
  <c r="E136" i="24"/>
  <c r="F136" i="24"/>
  <c r="C137" i="24"/>
  <c r="I137" i="24"/>
  <c r="J137" i="24"/>
  <c r="K137" i="24"/>
  <c r="N137" i="24"/>
  <c r="O137" i="24"/>
  <c r="P137" i="24"/>
  <c r="Q137" i="24"/>
  <c r="P138" i="24"/>
  <c r="P139" i="24"/>
  <c r="Q139" i="24"/>
  <c r="C140" i="24"/>
  <c r="D140" i="24"/>
  <c r="E140" i="24"/>
  <c r="O140" i="24"/>
  <c r="Q140" i="24"/>
  <c r="Q73" i="22"/>
  <c r="B145" i="24"/>
  <c r="C145" i="24"/>
  <c r="D145" i="24"/>
  <c r="E145" i="24"/>
  <c r="F145" i="24"/>
  <c r="G145" i="24"/>
  <c r="H145" i="24"/>
  <c r="K145" i="24"/>
  <c r="L145" i="24"/>
  <c r="M145" i="24"/>
  <c r="F146" i="24"/>
  <c r="J146" i="24"/>
  <c r="B147" i="24"/>
  <c r="C147" i="24"/>
  <c r="D147" i="24"/>
  <c r="E147" i="24"/>
  <c r="F147" i="24"/>
  <c r="G147" i="24"/>
  <c r="H147" i="24"/>
  <c r="I147" i="24"/>
  <c r="G148" i="24"/>
  <c r="M148" i="24"/>
  <c r="N148" i="24"/>
  <c r="O148" i="24"/>
  <c r="B149" i="24"/>
  <c r="C150" i="24"/>
  <c r="D150" i="24"/>
  <c r="E150" i="24"/>
  <c r="F150" i="24"/>
  <c r="G150" i="24"/>
  <c r="H150" i="24"/>
  <c r="I150" i="24"/>
  <c r="L150" i="24"/>
  <c r="N150" i="24"/>
  <c r="G151" i="24"/>
  <c r="M151" i="24"/>
  <c r="N151" i="24"/>
  <c r="O151" i="24"/>
  <c r="Q151" i="24"/>
  <c r="B152" i="24"/>
  <c r="C152" i="24"/>
  <c r="D152" i="24"/>
  <c r="E152" i="24"/>
  <c r="F152" i="24"/>
  <c r="G152" i="24"/>
  <c r="H152" i="24"/>
  <c r="I152" i="24"/>
  <c r="J152" i="24"/>
  <c r="L152" i="24"/>
  <c r="N152" i="24"/>
  <c r="C153" i="24"/>
  <c r="E153" i="24"/>
  <c r="G153" i="24"/>
  <c r="I153" i="24"/>
  <c r="K153" i="24"/>
  <c r="L153" i="24"/>
  <c r="M153" i="24"/>
  <c r="N153" i="24"/>
  <c r="O153" i="24"/>
  <c r="C154" i="24"/>
  <c r="D154" i="24"/>
  <c r="E154" i="24"/>
  <c r="F154" i="24"/>
  <c r="G154" i="24"/>
  <c r="H154" i="24"/>
  <c r="I154" i="24"/>
  <c r="J154" i="24"/>
  <c r="K154" i="24"/>
  <c r="L154" i="24"/>
  <c r="M154" i="24"/>
  <c r="B156" i="24"/>
  <c r="C156" i="24"/>
  <c r="D156" i="24"/>
  <c r="E156" i="24"/>
  <c r="F156" i="24"/>
  <c r="G156" i="24"/>
  <c r="H156" i="24"/>
  <c r="I156" i="24"/>
  <c r="G157" i="24"/>
  <c r="N157" i="24"/>
  <c r="B158" i="24"/>
  <c r="C158" i="24"/>
  <c r="D158" i="24"/>
  <c r="E158" i="24"/>
  <c r="F159" i="24"/>
  <c r="G159" i="24"/>
  <c r="J159" i="24"/>
  <c r="L159" i="24"/>
  <c r="M159" i="24"/>
  <c r="N159" i="24"/>
  <c r="O159" i="24"/>
  <c r="E74" i="22"/>
  <c r="M74" i="22"/>
  <c r="P170" i="24"/>
  <c r="F163" i="24"/>
  <c r="G163" i="24"/>
  <c r="H163" i="24"/>
  <c r="I163" i="24"/>
  <c r="F164" i="24"/>
  <c r="H164" i="24"/>
  <c r="I164" i="24"/>
  <c r="K164" i="24"/>
  <c r="L164" i="24"/>
  <c r="M164" i="24"/>
  <c r="N164" i="24"/>
  <c r="O164" i="24"/>
  <c r="G165" i="24"/>
  <c r="H165" i="24"/>
  <c r="I165" i="24"/>
  <c r="J165" i="24"/>
  <c r="K165" i="24"/>
  <c r="L165" i="24"/>
  <c r="M165" i="24"/>
  <c r="F166" i="24"/>
  <c r="G166" i="24"/>
  <c r="H166" i="24"/>
  <c r="I166" i="24"/>
  <c r="E167" i="24"/>
  <c r="F167" i="24"/>
  <c r="G167" i="24"/>
  <c r="H167" i="24"/>
  <c r="I167" i="24"/>
  <c r="L167" i="24"/>
  <c r="O167" i="24"/>
  <c r="F168" i="24"/>
  <c r="G168" i="24"/>
  <c r="H168" i="24"/>
  <c r="I168" i="24"/>
  <c r="N168" i="24"/>
  <c r="F169" i="24"/>
  <c r="G169" i="24"/>
  <c r="H169" i="24"/>
  <c r="I169" i="24"/>
  <c r="J169" i="24"/>
  <c r="K169" i="24"/>
  <c r="L169" i="24"/>
  <c r="M169" i="24"/>
  <c r="N169" i="24"/>
  <c r="O169" i="24"/>
  <c r="P169" i="24"/>
  <c r="F170" i="24"/>
  <c r="G170" i="24"/>
  <c r="H170" i="24"/>
  <c r="I170" i="24"/>
  <c r="J170" i="24"/>
  <c r="K170" i="24"/>
  <c r="L170" i="24"/>
  <c r="M170" i="24"/>
  <c r="N170" i="24"/>
  <c r="O170" i="24"/>
  <c r="F209" i="24"/>
  <c r="G171" i="24"/>
  <c r="H171" i="24"/>
  <c r="I171" i="24"/>
  <c r="J171" i="24"/>
  <c r="K171" i="24"/>
  <c r="L171" i="24"/>
  <c r="M171" i="24"/>
  <c r="N171" i="24"/>
  <c r="O171" i="24"/>
  <c r="P171" i="24"/>
  <c r="Q171" i="24"/>
  <c r="E172" i="24"/>
  <c r="F172" i="24"/>
  <c r="G172" i="24"/>
  <c r="H172" i="24"/>
  <c r="I172" i="24"/>
  <c r="F173" i="24"/>
  <c r="G173" i="24"/>
  <c r="H173" i="24"/>
  <c r="I173" i="24"/>
  <c r="J173" i="24"/>
  <c r="K173" i="24"/>
  <c r="L173" i="24"/>
  <c r="M173" i="24"/>
  <c r="N173" i="24"/>
  <c r="O173" i="24"/>
  <c r="E174" i="24"/>
  <c r="F174" i="24"/>
  <c r="G174" i="24"/>
  <c r="H174" i="24"/>
  <c r="I174" i="24"/>
  <c r="M174" i="24"/>
  <c r="O174" i="24"/>
  <c r="F175" i="24"/>
  <c r="G175" i="24"/>
  <c r="H175" i="24"/>
  <c r="I175" i="24"/>
  <c r="J175" i="24"/>
  <c r="K175" i="24"/>
  <c r="L175" i="24"/>
  <c r="M175" i="24"/>
  <c r="N175" i="24"/>
  <c r="O175" i="24"/>
  <c r="P175" i="24"/>
  <c r="Q175" i="24"/>
  <c r="B130" i="24"/>
  <c r="D130" i="24"/>
  <c r="F130" i="24"/>
  <c r="H130" i="24"/>
  <c r="N131" i="24"/>
  <c r="P131" i="24"/>
  <c r="P136" i="24"/>
  <c r="B137" i="24"/>
  <c r="D137" i="24"/>
  <c r="F137" i="24"/>
  <c r="H137" i="24"/>
  <c r="D139" i="24"/>
  <c r="N140" i="24"/>
  <c r="P140" i="24"/>
  <c r="J145" i="24"/>
  <c r="N145" i="24"/>
  <c r="P145" i="24"/>
  <c r="B146" i="24"/>
  <c r="D146" i="24"/>
  <c r="H146" i="24"/>
  <c r="B153" i="24"/>
  <c r="D153" i="24"/>
  <c r="F153" i="24"/>
  <c r="H153" i="24"/>
  <c r="J153" i="24"/>
  <c r="P153" i="24"/>
  <c r="B154" i="24"/>
  <c r="B157" i="24"/>
  <c r="D157" i="24"/>
  <c r="F157" i="24"/>
  <c r="H157" i="24"/>
  <c r="J157" i="24"/>
  <c r="G164" i="24"/>
  <c r="J164" i="24"/>
  <c r="P164" i="24"/>
  <c r="N165" i="24"/>
  <c r="O165" i="24"/>
  <c r="P165" i="24"/>
  <c r="J167" i="24"/>
  <c r="K167" i="24"/>
  <c r="N167" i="24"/>
  <c r="F171" i="24"/>
  <c r="J172" i="24"/>
  <c r="K172" i="24"/>
  <c r="L172" i="24"/>
  <c r="N172" i="24"/>
  <c r="O172" i="24"/>
  <c r="P172" i="24"/>
  <c r="J174" i="24"/>
  <c r="K174" i="24"/>
  <c r="L174" i="24"/>
  <c r="N174" i="24"/>
  <c r="P174" i="24"/>
  <c r="B180" i="24"/>
  <c r="F180" i="24"/>
  <c r="G135" i="23"/>
  <c r="I135" i="23"/>
  <c r="J180" i="24"/>
  <c r="K135" i="23"/>
  <c r="M135" i="23"/>
  <c r="N180" i="24"/>
  <c r="O135" i="23"/>
  <c r="Q131" i="23"/>
  <c r="B181" i="24"/>
  <c r="J181" i="24"/>
  <c r="N181" i="24"/>
  <c r="B182" i="24"/>
  <c r="F131" i="23"/>
  <c r="G131" i="23"/>
  <c r="I131" i="23"/>
  <c r="J182" i="24"/>
  <c r="K131" i="23"/>
  <c r="B183" i="24"/>
  <c r="E132" i="23"/>
  <c r="F183" i="24"/>
  <c r="I132" i="23"/>
  <c r="J183" i="24"/>
  <c r="K132" i="23"/>
  <c r="L132" i="23"/>
  <c r="N132" i="23"/>
  <c r="O132" i="23"/>
  <c r="P132" i="23"/>
  <c r="Q132" i="23"/>
  <c r="B184" i="24"/>
  <c r="J184" i="24"/>
  <c r="N184" i="24"/>
  <c r="B185" i="25"/>
  <c r="C185" i="23"/>
  <c r="G134" i="23"/>
  <c r="I134" i="23"/>
  <c r="K134" i="23"/>
  <c r="N185" i="25"/>
  <c r="B186" i="24"/>
  <c r="C135" i="23"/>
  <c r="J186" i="24"/>
  <c r="N186" i="24"/>
  <c r="Q135" i="23"/>
  <c r="B187" i="25"/>
  <c r="C187" i="23"/>
  <c r="E136" i="23"/>
  <c r="G187" i="23"/>
  <c r="I136" i="23"/>
  <c r="K136" i="23"/>
  <c r="M187" i="23"/>
  <c r="F137" i="23"/>
  <c r="G137" i="23"/>
  <c r="H137" i="23"/>
  <c r="I137" i="23"/>
  <c r="J137" i="23"/>
  <c r="K137" i="23"/>
  <c r="L137" i="23"/>
  <c r="M137" i="23"/>
  <c r="N137" i="23"/>
  <c r="O137" i="23"/>
  <c r="Q137" i="23"/>
  <c r="K138" i="23"/>
  <c r="C188" i="23"/>
  <c r="E188" i="23"/>
  <c r="F188" i="25"/>
  <c r="G188" i="23"/>
  <c r="M188" i="23"/>
  <c r="F189" i="24"/>
  <c r="J189" i="24"/>
  <c r="L140" i="23"/>
  <c r="N189" i="24"/>
  <c r="O140" i="23"/>
  <c r="P140" i="23"/>
  <c r="Q140" i="23"/>
  <c r="N144" i="23"/>
  <c r="O144" i="23"/>
  <c r="B192" i="24"/>
  <c r="C192" i="23"/>
  <c r="F192" i="24"/>
  <c r="I144" i="23"/>
  <c r="J192" i="24"/>
  <c r="K144" i="23"/>
  <c r="N193" i="24"/>
  <c r="O145" i="23"/>
  <c r="P145" i="23"/>
  <c r="Q145" i="23"/>
  <c r="B194" i="24"/>
  <c r="C194" i="23"/>
  <c r="M146" i="23"/>
  <c r="P146" i="23"/>
  <c r="Q146" i="23"/>
  <c r="B195" i="24"/>
  <c r="C195" i="23"/>
  <c r="D147" i="23"/>
  <c r="E147" i="23"/>
  <c r="F147" i="23"/>
  <c r="G147" i="23"/>
  <c r="I147" i="23"/>
  <c r="J195" i="24"/>
  <c r="K147" i="23"/>
  <c r="K148" i="23"/>
  <c r="M148" i="23"/>
  <c r="O148" i="23"/>
  <c r="Q148" i="23"/>
  <c r="B197" i="24"/>
  <c r="C197" i="23"/>
  <c r="F197" i="24"/>
  <c r="G149" i="23"/>
  <c r="J197" i="24"/>
  <c r="K149" i="23"/>
  <c r="M149" i="23"/>
  <c r="O198" i="23"/>
  <c r="Q150" i="23"/>
  <c r="D151" i="23"/>
  <c r="J151" i="23"/>
  <c r="L151" i="23"/>
  <c r="P151" i="23"/>
  <c r="Q151" i="23"/>
  <c r="B152" i="23"/>
  <c r="C152" i="23"/>
  <c r="D152" i="23"/>
  <c r="E152" i="23"/>
  <c r="O152" i="23"/>
  <c r="P152" i="23"/>
  <c r="Q152" i="23"/>
  <c r="D153" i="23"/>
  <c r="F153" i="23"/>
  <c r="G153" i="23"/>
  <c r="H153" i="23"/>
  <c r="L153" i="23"/>
  <c r="N153" i="23"/>
  <c r="O153" i="23"/>
  <c r="P153" i="23"/>
  <c r="Q153" i="23"/>
  <c r="B154" i="23"/>
  <c r="C199" i="23"/>
  <c r="E154" i="23"/>
  <c r="F199" i="25"/>
  <c r="G154" i="23"/>
  <c r="I154" i="23"/>
  <c r="J154" i="23"/>
  <c r="Q154" i="23"/>
  <c r="C156" i="23"/>
  <c r="D156" i="23"/>
  <c r="E156" i="23"/>
  <c r="P156" i="23"/>
  <c r="B157" i="23"/>
  <c r="C200" i="23"/>
  <c r="E157" i="23"/>
  <c r="J157" i="23"/>
  <c r="K157" i="23"/>
  <c r="M157" i="23"/>
  <c r="G158" i="23"/>
  <c r="I158" i="23"/>
  <c r="J158" i="23"/>
  <c r="M158" i="23"/>
  <c r="N158" i="23"/>
  <c r="O158" i="23"/>
  <c r="P158" i="23"/>
  <c r="Q158" i="23"/>
  <c r="D159" i="23"/>
  <c r="I159" i="23"/>
  <c r="J159" i="23"/>
  <c r="K159" i="23"/>
  <c r="L159" i="23"/>
  <c r="M159" i="23"/>
  <c r="N159" i="23"/>
  <c r="O159" i="23"/>
  <c r="P159" i="23"/>
  <c r="Q159" i="23"/>
  <c r="N202" i="24"/>
  <c r="F203" i="24"/>
  <c r="G163" i="23"/>
  <c r="H163" i="23"/>
  <c r="I163" i="23"/>
  <c r="J163" i="23"/>
  <c r="B204" i="24"/>
  <c r="F164" i="23"/>
  <c r="G204" i="23"/>
  <c r="J204" i="24"/>
  <c r="K204" i="23"/>
  <c r="N204" i="24"/>
  <c r="O204" i="23"/>
  <c r="Q164" i="23"/>
  <c r="B205" i="24"/>
  <c r="C165" i="23"/>
  <c r="E205" i="23"/>
  <c r="F165" i="23"/>
  <c r="N205" i="24"/>
  <c r="B206" i="24"/>
  <c r="E166" i="23"/>
  <c r="F206" i="24"/>
  <c r="G166" i="23"/>
  <c r="I166" i="23"/>
  <c r="J206" i="24"/>
  <c r="K166" i="23"/>
  <c r="L166" i="23"/>
  <c r="M166" i="23"/>
  <c r="E207" i="23"/>
  <c r="F207" i="25"/>
  <c r="G167" i="23"/>
  <c r="I167" i="23"/>
  <c r="K167" i="23"/>
  <c r="O167" i="23"/>
  <c r="P207" i="24"/>
  <c r="F208" i="25"/>
  <c r="G168" i="23"/>
  <c r="I168" i="23"/>
  <c r="D169" i="23"/>
  <c r="F169" i="23"/>
  <c r="G169" i="23"/>
  <c r="H169" i="23"/>
  <c r="I169" i="23"/>
  <c r="J169" i="23"/>
  <c r="K169" i="23"/>
  <c r="L169" i="23"/>
  <c r="M169" i="23"/>
  <c r="N169" i="23"/>
  <c r="O169" i="23"/>
  <c r="P169" i="23"/>
  <c r="Q169" i="23"/>
  <c r="D170" i="23"/>
  <c r="F170" i="23"/>
  <c r="G170" i="23"/>
  <c r="H170" i="23"/>
  <c r="I170" i="23"/>
  <c r="J170" i="23"/>
  <c r="M170" i="23"/>
  <c r="Q170" i="23"/>
  <c r="B209" i="24"/>
  <c r="C171" i="23"/>
  <c r="F171" i="23"/>
  <c r="J209" i="24"/>
  <c r="K209" i="23"/>
  <c r="M209" i="23"/>
  <c r="N209" i="24"/>
  <c r="O209" i="23"/>
  <c r="Q171" i="23"/>
  <c r="E210" i="23"/>
  <c r="F210" i="25"/>
  <c r="G172" i="23"/>
  <c r="I172" i="23"/>
  <c r="L210" i="24"/>
  <c r="M172" i="23"/>
  <c r="D173" i="23"/>
  <c r="F173" i="23"/>
  <c r="G173" i="23"/>
  <c r="H173" i="23"/>
  <c r="I173" i="23"/>
  <c r="J173" i="23"/>
  <c r="K173" i="23"/>
  <c r="L173" i="23"/>
  <c r="M173" i="23"/>
  <c r="N173" i="23"/>
  <c r="O173" i="23"/>
  <c r="P173" i="23"/>
  <c r="Q173" i="23"/>
  <c r="D174" i="23"/>
  <c r="F174" i="23"/>
  <c r="G174" i="23"/>
  <c r="M174" i="23"/>
  <c r="N174" i="23"/>
  <c r="Q174" i="23"/>
  <c r="B211" i="24"/>
  <c r="C175" i="23"/>
  <c r="E211" i="23"/>
  <c r="F175" i="23"/>
  <c r="I175" i="23"/>
  <c r="J211" i="24"/>
  <c r="N211" i="24"/>
  <c r="O211" i="23"/>
  <c r="P175" i="23"/>
  <c r="Q175" i="23"/>
  <c r="M131" i="23"/>
  <c r="K133" i="23"/>
  <c r="M133" i="23"/>
  <c r="E135" i="23"/>
  <c r="M136" i="23"/>
  <c r="K140" i="23"/>
  <c r="M140" i="23"/>
  <c r="G144" i="23"/>
  <c r="J144" i="23"/>
  <c r="M144" i="23"/>
  <c r="B147" i="23"/>
  <c r="M147" i="23"/>
  <c r="N147" i="23"/>
  <c r="O147" i="23"/>
  <c r="B149" i="23"/>
  <c r="O150" i="23"/>
  <c r="K151" i="23"/>
  <c r="M151" i="23"/>
  <c r="N151" i="23"/>
  <c r="O151" i="23"/>
  <c r="F152" i="23"/>
  <c r="B153" i="23"/>
  <c r="C153" i="23"/>
  <c r="E153" i="23"/>
  <c r="I153" i="23"/>
  <c r="J153" i="23"/>
  <c r="K153" i="23"/>
  <c r="M153" i="23"/>
  <c r="K154" i="23"/>
  <c r="M154" i="23"/>
  <c r="N154" i="23"/>
  <c r="O154" i="23"/>
  <c r="Q155" i="23"/>
  <c r="B156" i="23"/>
  <c r="O156" i="23"/>
  <c r="Q156" i="23"/>
  <c r="K158" i="23"/>
  <c r="B159" i="23"/>
  <c r="E159" i="23"/>
  <c r="E164" i="23"/>
  <c r="G164" i="23"/>
  <c r="I164" i="23"/>
  <c r="K164" i="23"/>
  <c r="M164" i="23"/>
  <c r="O164" i="23"/>
  <c r="E165" i="23"/>
  <c r="G165" i="23"/>
  <c r="I165" i="23"/>
  <c r="K165" i="23"/>
  <c r="M165" i="23"/>
  <c r="E167" i="23"/>
  <c r="M167" i="23"/>
  <c r="M168" i="23"/>
  <c r="O168" i="23"/>
  <c r="Q168" i="23"/>
  <c r="K170" i="23"/>
  <c r="O170" i="23"/>
  <c r="E171" i="23"/>
  <c r="G171" i="23"/>
  <c r="I171" i="23"/>
  <c r="K171" i="23"/>
  <c r="M171" i="23"/>
  <c r="I174" i="23"/>
  <c r="K174" i="23"/>
  <c r="E175" i="23"/>
  <c r="G175" i="23"/>
  <c r="M182" i="23"/>
  <c r="M184" i="23"/>
  <c r="M185" i="23"/>
  <c r="E186" i="23"/>
  <c r="G186" i="23"/>
  <c r="M186" i="23"/>
  <c r="C196" i="23"/>
  <c r="C198" i="23"/>
  <c r="O203" i="23"/>
  <c r="K205" i="23"/>
  <c r="M205" i="23"/>
  <c r="O205" i="23"/>
  <c r="K207" i="23"/>
  <c r="M207" i="23"/>
  <c r="O208" i="23"/>
  <c r="E209" i="23"/>
  <c r="O210" i="23"/>
  <c r="O64" i="22"/>
  <c r="P64" i="22"/>
  <c r="C65" i="22"/>
  <c r="D65" i="22"/>
  <c r="O66" i="22"/>
  <c r="P66" i="22"/>
  <c r="Q66" i="22"/>
  <c r="B64" i="22"/>
  <c r="D64" i="22"/>
  <c r="G184" i="23"/>
  <c r="J64" i="22"/>
  <c r="M189" i="23"/>
  <c r="O182" i="23"/>
  <c r="H65" i="22"/>
  <c r="J65" i="22"/>
  <c r="L65" i="22"/>
  <c r="M65" i="22"/>
  <c r="N65" i="22"/>
  <c r="P65" i="22"/>
  <c r="B66" i="22"/>
  <c r="D66" i="22"/>
  <c r="E204" i="23"/>
  <c r="F66" i="22"/>
  <c r="L68" i="22"/>
  <c r="Q68" i="22"/>
  <c r="C69" i="22"/>
  <c r="D69" i="22"/>
  <c r="E69" i="22"/>
  <c r="G69" i="22"/>
  <c r="F70" i="22"/>
  <c r="G70" i="22"/>
  <c r="H70" i="22"/>
  <c r="I70" i="22"/>
  <c r="K70" i="22"/>
  <c r="M70" i="22"/>
  <c r="N70" i="22"/>
  <c r="O70" i="22"/>
  <c r="P70" i="22"/>
  <c r="Q70" i="22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B59" i="22"/>
  <c r="B112" i="6" s="1"/>
  <c r="D59" i="22"/>
  <c r="D112" i="6" s="1"/>
  <c r="H59" i="22"/>
  <c r="H76" i="22" s="1"/>
  <c r="J59" i="22"/>
  <c r="P59" i="22"/>
  <c r="P112" i="6" s="1"/>
  <c r="B60" i="22"/>
  <c r="B113" i="6" s="1"/>
  <c r="L61" i="22"/>
  <c r="P61" i="22"/>
  <c r="H64" i="22"/>
  <c r="I64" i="22"/>
  <c r="K64" i="22"/>
  <c r="L64" i="22"/>
  <c r="M64" i="22"/>
  <c r="Q64" i="22"/>
  <c r="E66" i="22"/>
  <c r="G66" i="22"/>
  <c r="H66" i="22"/>
  <c r="I66" i="22"/>
  <c r="K66" i="22"/>
  <c r="L66" i="22"/>
  <c r="M66" i="22"/>
  <c r="I68" i="22"/>
  <c r="N68" i="22"/>
  <c r="P72" i="22"/>
  <c r="Q72" i="22"/>
  <c r="C73" i="22"/>
  <c r="D73" i="22"/>
  <c r="E73" i="22"/>
  <c r="O73" i="22"/>
  <c r="P73" i="22"/>
  <c r="G74" i="22"/>
  <c r="H74" i="22"/>
  <c r="K74" i="22"/>
  <c r="L74" i="22"/>
  <c r="O74" i="22"/>
  <c r="Q74" i="22"/>
  <c r="P78" i="22"/>
  <c r="P169" i="6" s="1"/>
  <c r="B158" i="21"/>
  <c r="C158" i="21"/>
  <c r="G158" i="21"/>
  <c r="I215" i="21"/>
  <c r="K158" i="21"/>
  <c r="N158" i="21"/>
  <c r="O158" i="21"/>
  <c r="P158" i="21"/>
  <c r="Q158" i="21"/>
  <c r="B159" i="21"/>
  <c r="C159" i="21"/>
  <c r="D159" i="21"/>
  <c r="E159" i="21"/>
  <c r="F159" i="21"/>
  <c r="I159" i="21"/>
  <c r="J159" i="21"/>
  <c r="K159" i="21"/>
  <c r="L159" i="21"/>
  <c r="M159" i="21"/>
  <c r="N159" i="21"/>
  <c r="O159" i="21"/>
  <c r="Q216" i="21"/>
  <c r="C160" i="21"/>
  <c r="E160" i="21"/>
  <c r="F217" i="21"/>
  <c r="G160" i="21"/>
  <c r="H217" i="21"/>
  <c r="K160" i="21"/>
  <c r="M160" i="21"/>
  <c r="N160" i="21"/>
  <c r="Q160" i="21"/>
  <c r="B161" i="21"/>
  <c r="C161" i="21"/>
  <c r="D161" i="21"/>
  <c r="F161" i="21"/>
  <c r="G161" i="21"/>
  <c r="H161" i="21"/>
  <c r="I161" i="21"/>
  <c r="J161" i="21"/>
  <c r="K161" i="21"/>
  <c r="N218" i="21"/>
  <c r="O161" i="21"/>
  <c r="P218" i="21"/>
  <c r="C220" i="21"/>
  <c r="F163" i="21"/>
  <c r="G220" i="21"/>
  <c r="I163" i="21"/>
  <c r="J163" i="21"/>
  <c r="K220" i="21"/>
  <c r="N163" i="21"/>
  <c r="O220" i="21"/>
  <c r="P163" i="21"/>
  <c r="Q163" i="21"/>
  <c r="B167" i="21"/>
  <c r="C167" i="21"/>
  <c r="D167" i="21"/>
  <c r="E167" i="21"/>
  <c r="F167" i="21"/>
  <c r="G167" i="21"/>
  <c r="H167" i="21"/>
  <c r="I167" i="21"/>
  <c r="J167" i="21"/>
  <c r="K167" i="21"/>
  <c r="L167" i="21"/>
  <c r="M167" i="21"/>
  <c r="N167" i="21"/>
  <c r="O167" i="21"/>
  <c r="P167" i="21"/>
  <c r="Q167" i="21"/>
  <c r="I171" i="21"/>
  <c r="J171" i="21"/>
  <c r="K171" i="21"/>
  <c r="L171" i="21"/>
  <c r="M171" i="21"/>
  <c r="N171" i="21"/>
  <c r="O171" i="21"/>
  <c r="P171" i="21"/>
  <c r="B224" i="21"/>
  <c r="I172" i="21"/>
  <c r="N172" i="21"/>
  <c r="O172" i="21"/>
  <c r="P172" i="21"/>
  <c r="G166" i="21"/>
  <c r="F176" i="21"/>
  <c r="G176" i="21"/>
  <c r="H176" i="21"/>
  <c r="I176" i="21"/>
  <c r="J227" i="21"/>
  <c r="K176" i="21"/>
  <c r="L176" i="21"/>
  <c r="M227" i="21"/>
  <c r="N176" i="21"/>
  <c r="Q227" i="21"/>
  <c r="B228" i="21"/>
  <c r="C228" i="21"/>
  <c r="D228" i="21"/>
  <c r="E228" i="21"/>
  <c r="I177" i="21"/>
  <c r="M177" i="21"/>
  <c r="N177" i="21"/>
  <c r="P177" i="21"/>
  <c r="Q177" i="21"/>
  <c r="B178" i="21"/>
  <c r="C178" i="21"/>
  <c r="D178" i="21"/>
  <c r="E178" i="21"/>
  <c r="F229" i="21"/>
  <c r="I229" i="21"/>
  <c r="K178" i="21"/>
  <c r="N229" i="21"/>
  <c r="O229" i="21"/>
  <c r="P229" i="21"/>
  <c r="Q229" i="21"/>
  <c r="M179" i="21"/>
  <c r="N179" i="21"/>
  <c r="P179" i="21"/>
  <c r="Q179" i="21"/>
  <c r="B183" i="21"/>
  <c r="D183" i="21"/>
  <c r="E183" i="21"/>
  <c r="F183" i="21"/>
  <c r="G183" i="21"/>
  <c r="H183" i="21"/>
  <c r="I183" i="21"/>
  <c r="J183" i="21"/>
  <c r="K183" i="21"/>
  <c r="L183" i="21"/>
  <c r="N183" i="21"/>
  <c r="O183" i="21"/>
  <c r="P183" i="21"/>
  <c r="Q183" i="21"/>
  <c r="C185" i="21"/>
  <c r="B186" i="21"/>
  <c r="C186" i="21"/>
  <c r="D186" i="21"/>
  <c r="E186" i="21"/>
  <c r="F186" i="21"/>
  <c r="G186" i="21"/>
  <c r="H186" i="21"/>
  <c r="J186" i="21"/>
  <c r="L186" i="21"/>
  <c r="N186" i="21"/>
  <c r="P186" i="21"/>
  <c r="B190" i="21"/>
  <c r="C190" i="21"/>
  <c r="D190" i="21"/>
  <c r="E190" i="21"/>
  <c r="M190" i="21"/>
  <c r="N190" i="21"/>
  <c r="O190" i="21"/>
  <c r="P190" i="21"/>
  <c r="Q190" i="21"/>
  <c r="B235" i="21"/>
  <c r="C235" i="21"/>
  <c r="D235" i="21"/>
  <c r="E235" i="21"/>
  <c r="F235" i="21"/>
  <c r="I235" i="21"/>
  <c r="K235" i="21"/>
  <c r="L235" i="21"/>
  <c r="M191" i="21"/>
  <c r="N235" i="21"/>
  <c r="O235" i="21"/>
  <c r="P235" i="21"/>
  <c r="K185" i="21"/>
  <c r="D81" i="18"/>
  <c r="H81" i="18"/>
  <c r="P81" i="18"/>
  <c r="P110" i="6" s="1"/>
  <c r="B238" i="21"/>
  <c r="C195" i="21"/>
  <c r="D238" i="21"/>
  <c r="F238" i="21"/>
  <c r="H238" i="21"/>
  <c r="I238" i="21"/>
  <c r="J238" i="21"/>
  <c r="K195" i="21"/>
  <c r="L238" i="21"/>
  <c r="N238" i="21"/>
  <c r="O195" i="21"/>
  <c r="P238" i="21"/>
  <c r="Q195" i="21"/>
  <c r="B239" i="21"/>
  <c r="C196" i="21"/>
  <c r="D239" i="21"/>
  <c r="E196" i="21"/>
  <c r="G196" i="21"/>
  <c r="J239" i="21"/>
  <c r="K196" i="21"/>
  <c r="L239" i="21"/>
  <c r="M196" i="21"/>
  <c r="N239" i="21"/>
  <c r="Q196" i="21"/>
  <c r="C197" i="21"/>
  <c r="D240" i="21"/>
  <c r="F240" i="21"/>
  <c r="G197" i="21"/>
  <c r="I240" i="21"/>
  <c r="J240" i="21"/>
  <c r="K197" i="21"/>
  <c r="L240" i="21"/>
  <c r="M197" i="21"/>
  <c r="N240" i="21"/>
  <c r="O197" i="21"/>
  <c r="P240" i="21"/>
  <c r="Q240" i="21"/>
  <c r="B241" i="21"/>
  <c r="D241" i="21"/>
  <c r="F241" i="21"/>
  <c r="J241" i="21"/>
  <c r="K198" i="21"/>
  <c r="L241" i="21"/>
  <c r="N241" i="21"/>
  <c r="O198" i="21"/>
  <c r="P241" i="21"/>
  <c r="Q198" i="21"/>
  <c r="E199" i="21"/>
  <c r="H199" i="21"/>
  <c r="I199" i="21"/>
  <c r="N199" i="21"/>
  <c r="O199" i="21"/>
  <c r="P199" i="21"/>
  <c r="Q199" i="21"/>
  <c r="C200" i="21"/>
  <c r="H200" i="21"/>
  <c r="I200" i="21"/>
  <c r="Q200" i="21"/>
  <c r="C201" i="21"/>
  <c r="E201" i="21"/>
  <c r="N201" i="21"/>
  <c r="O201" i="21"/>
  <c r="P201" i="21"/>
  <c r="C202" i="21"/>
  <c r="D202" i="21"/>
  <c r="F202" i="21"/>
  <c r="G202" i="21"/>
  <c r="H202" i="21"/>
  <c r="J202" i="21"/>
  <c r="K202" i="21"/>
  <c r="N202" i="21"/>
  <c r="O202" i="21"/>
  <c r="C203" i="21"/>
  <c r="D203" i="21"/>
  <c r="F203" i="21"/>
  <c r="G203" i="21"/>
  <c r="H203" i="21"/>
  <c r="I203" i="21"/>
  <c r="N203" i="21"/>
  <c r="O203" i="21"/>
  <c r="P203" i="21"/>
  <c r="Q203" i="21"/>
  <c r="B204" i="21"/>
  <c r="C204" i="21"/>
  <c r="N204" i="21"/>
  <c r="O204" i="21"/>
  <c r="Q204" i="21"/>
  <c r="B205" i="21"/>
  <c r="C205" i="21"/>
  <c r="D205" i="21"/>
  <c r="E205" i="21"/>
  <c r="F205" i="21"/>
  <c r="G205" i="21"/>
  <c r="H205" i="21"/>
  <c r="I205" i="21"/>
  <c r="K205" i="21"/>
  <c r="O205" i="21"/>
  <c r="C206" i="21"/>
  <c r="H206" i="21"/>
  <c r="Q206" i="21"/>
  <c r="C207" i="21"/>
  <c r="D207" i="21"/>
  <c r="E207" i="21"/>
  <c r="O207" i="21"/>
  <c r="G208" i="21"/>
  <c r="I208" i="21"/>
  <c r="N208" i="21"/>
  <c r="O208" i="21"/>
  <c r="P208" i="21"/>
  <c r="Q208" i="21"/>
  <c r="B209" i="21"/>
  <c r="C209" i="21"/>
  <c r="D209" i="21"/>
  <c r="E209" i="21"/>
  <c r="F209" i="21"/>
  <c r="G209" i="21"/>
  <c r="H209" i="21"/>
  <c r="I209" i="21"/>
  <c r="J209" i="21"/>
  <c r="K209" i="21"/>
  <c r="L209" i="21"/>
  <c r="N209" i="21"/>
  <c r="O209" i="21"/>
  <c r="P209" i="21"/>
  <c r="Q209" i="21"/>
  <c r="C210" i="21"/>
  <c r="D246" i="21"/>
  <c r="F246" i="21"/>
  <c r="G210" i="21"/>
  <c r="H246" i="21"/>
  <c r="I210" i="21"/>
  <c r="J246" i="21"/>
  <c r="K210" i="21"/>
  <c r="L246" i="21"/>
  <c r="N246" i="21"/>
  <c r="O210" i="21"/>
  <c r="P246" i="21"/>
  <c r="D158" i="21"/>
  <c r="E158" i="21"/>
  <c r="F158" i="21"/>
  <c r="H158" i="21"/>
  <c r="I158" i="21"/>
  <c r="J158" i="21"/>
  <c r="L158" i="21"/>
  <c r="M158" i="21"/>
  <c r="P159" i="21"/>
  <c r="Q159" i="21"/>
  <c r="B160" i="21"/>
  <c r="D160" i="21"/>
  <c r="F160" i="21"/>
  <c r="H160" i="21"/>
  <c r="I160" i="21"/>
  <c r="J160" i="21"/>
  <c r="L160" i="21"/>
  <c r="E161" i="21"/>
  <c r="L161" i="21"/>
  <c r="M161" i="21"/>
  <c r="N161" i="21"/>
  <c r="P161" i="21"/>
  <c r="Q161" i="21"/>
  <c r="K162" i="21"/>
  <c r="C163" i="21"/>
  <c r="D163" i="21"/>
  <c r="E163" i="21"/>
  <c r="G163" i="21"/>
  <c r="H163" i="21"/>
  <c r="K163" i="21"/>
  <c r="L163" i="21"/>
  <c r="M163" i="21"/>
  <c r="B171" i="21"/>
  <c r="C171" i="21"/>
  <c r="D171" i="21"/>
  <c r="E171" i="21"/>
  <c r="F171" i="21"/>
  <c r="G171" i="21"/>
  <c r="H171" i="21"/>
  <c r="Q171" i="21"/>
  <c r="B172" i="21"/>
  <c r="C172" i="21"/>
  <c r="D172" i="21"/>
  <c r="E172" i="21"/>
  <c r="F172" i="21"/>
  <c r="G172" i="21"/>
  <c r="H172" i="21"/>
  <c r="J172" i="21"/>
  <c r="K172" i="21"/>
  <c r="L172" i="21"/>
  <c r="M172" i="21"/>
  <c r="Q172" i="21"/>
  <c r="B176" i="21"/>
  <c r="C176" i="21"/>
  <c r="D176" i="21"/>
  <c r="E176" i="21"/>
  <c r="J176" i="21"/>
  <c r="M176" i="21"/>
  <c r="Q176" i="21"/>
  <c r="D177" i="21"/>
  <c r="E177" i="21"/>
  <c r="F177" i="21"/>
  <c r="G177" i="21"/>
  <c r="H177" i="21"/>
  <c r="J177" i="21"/>
  <c r="K177" i="21"/>
  <c r="L177" i="21"/>
  <c r="O177" i="21"/>
  <c r="I178" i="21"/>
  <c r="L178" i="21"/>
  <c r="M178" i="21"/>
  <c r="B179" i="21"/>
  <c r="C179" i="21"/>
  <c r="D179" i="21"/>
  <c r="E179" i="21"/>
  <c r="F179" i="21"/>
  <c r="G179" i="21"/>
  <c r="H179" i="21"/>
  <c r="I179" i="21"/>
  <c r="J179" i="21"/>
  <c r="K179" i="21"/>
  <c r="L179" i="21"/>
  <c r="C182" i="21"/>
  <c r="C183" i="21"/>
  <c r="M183" i="21"/>
  <c r="I186" i="21"/>
  <c r="K186" i="21"/>
  <c r="M186" i="21"/>
  <c r="O186" i="21"/>
  <c r="Q186" i="21"/>
  <c r="C188" i="21"/>
  <c r="K188" i="21"/>
  <c r="F190" i="21"/>
  <c r="G190" i="21"/>
  <c r="H190" i="21"/>
  <c r="I190" i="21"/>
  <c r="J190" i="21"/>
  <c r="K190" i="21"/>
  <c r="L190" i="21"/>
  <c r="B191" i="21"/>
  <c r="I191" i="21"/>
  <c r="K191" i="21"/>
  <c r="L191" i="21"/>
  <c r="K192" i="21"/>
  <c r="B195" i="21"/>
  <c r="E195" i="21"/>
  <c r="F195" i="21"/>
  <c r="I195" i="21"/>
  <c r="L195" i="21"/>
  <c r="M195" i="21"/>
  <c r="N195" i="21"/>
  <c r="E197" i="21"/>
  <c r="F197" i="21"/>
  <c r="I197" i="21"/>
  <c r="J197" i="21"/>
  <c r="L197" i="21"/>
  <c r="N197" i="21"/>
  <c r="P197" i="21"/>
  <c r="I198" i="21"/>
  <c r="L198" i="21"/>
  <c r="M198" i="21"/>
  <c r="N198" i="21"/>
  <c r="P198" i="21"/>
  <c r="E200" i="21"/>
  <c r="Q201" i="21"/>
  <c r="B202" i="21"/>
  <c r="E202" i="21"/>
  <c r="I202" i="21"/>
  <c r="L202" i="21"/>
  <c r="M202" i="21"/>
  <c r="P202" i="21"/>
  <c r="Q202" i="21"/>
  <c r="E203" i="21"/>
  <c r="E204" i="21"/>
  <c r="H204" i="21"/>
  <c r="P204" i="21"/>
  <c r="J205" i="21"/>
  <c r="L205" i="21"/>
  <c r="M205" i="21"/>
  <c r="N205" i="21"/>
  <c r="P205" i="21"/>
  <c r="Q205" i="21"/>
  <c r="F207" i="21"/>
  <c r="H207" i="21"/>
  <c r="I207" i="21"/>
  <c r="J207" i="21"/>
  <c r="L207" i="21"/>
  <c r="N207" i="21"/>
  <c r="P207" i="21"/>
  <c r="Q207" i="21"/>
  <c r="B208" i="21"/>
  <c r="E208" i="21"/>
  <c r="F208" i="21"/>
  <c r="H208" i="21"/>
  <c r="M209" i="21"/>
  <c r="E210" i="21"/>
  <c r="F210" i="21"/>
  <c r="H210" i="21"/>
  <c r="J210" i="21"/>
  <c r="L210" i="21"/>
  <c r="M210" i="21"/>
  <c r="N210" i="21"/>
  <c r="P210" i="21"/>
  <c r="Q210" i="21"/>
  <c r="C215" i="21"/>
  <c r="D215" i="21"/>
  <c r="E215" i="21"/>
  <c r="F215" i="21"/>
  <c r="G215" i="21"/>
  <c r="H215" i="21"/>
  <c r="J215" i="21"/>
  <c r="K215" i="21"/>
  <c r="L215" i="21"/>
  <c r="M215" i="21"/>
  <c r="Q215" i="21"/>
  <c r="B216" i="21"/>
  <c r="C216" i="21"/>
  <c r="D216" i="21"/>
  <c r="E216" i="21"/>
  <c r="I216" i="21"/>
  <c r="K216" i="21"/>
  <c r="L216" i="21"/>
  <c r="M216" i="21"/>
  <c r="N216" i="21"/>
  <c r="O216" i="21"/>
  <c r="P216" i="21"/>
  <c r="B217" i="21"/>
  <c r="C217" i="21"/>
  <c r="D217" i="21"/>
  <c r="E217" i="21"/>
  <c r="I217" i="21"/>
  <c r="J217" i="21"/>
  <c r="K217" i="21"/>
  <c r="L217" i="21"/>
  <c r="M217" i="21"/>
  <c r="Q217" i="21"/>
  <c r="B218" i="21"/>
  <c r="C218" i="21"/>
  <c r="D218" i="21"/>
  <c r="E218" i="21"/>
  <c r="F218" i="21"/>
  <c r="G218" i="21"/>
  <c r="H218" i="21"/>
  <c r="J218" i="21"/>
  <c r="K218" i="21"/>
  <c r="L218" i="21"/>
  <c r="M218" i="21"/>
  <c r="Q218" i="21"/>
  <c r="D220" i="21"/>
  <c r="E220" i="21"/>
  <c r="F220" i="21"/>
  <c r="H220" i="21"/>
  <c r="I220" i="21"/>
  <c r="J220" i="21"/>
  <c r="L220" i="21"/>
  <c r="M220" i="21"/>
  <c r="N220" i="21"/>
  <c r="P220" i="21"/>
  <c r="Q220" i="21"/>
  <c r="C224" i="21"/>
  <c r="D224" i="21"/>
  <c r="E224" i="21"/>
  <c r="F224" i="21"/>
  <c r="G224" i="21"/>
  <c r="H224" i="21"/>
  <c r="J224" i="21"/>
  <c r="K224" i="21"/>
  <c r="L224" i="21"/>
  <c r="M224" i="21"/>
  <c r="N224" i="21"/>
  <c r="O224" i="21"/>
  <c r="P224" i="21"/>
  <c r="Q224" i="21"/>
  <c r="B227" i="21"/>
  <c r="C227" i="21"/>
  <c r="D227" i="21"/>
  <c r="E227" i="21"/>
  <c r="F227" i="21"/>
  <c r="G227" i="21"/>
  <c r="H227" i="21"/>
  <c r="F228" i="21"/>
  <c r="G228" i="21"/>
  <c r="H228" i="21"/>
  <c r="I228" i="21"/>
  <c r="J228" i="21"/>
  <c r="K228" i="21"/>
  <c r="L228" i="21"/>
  <c r="M228" i="21"/>
  <c r="N228" i="21"/>
  <c r="O228" i="21"/>
  <c r="P228" i="21"/>
  <c r="Q228" i="21"/>
  <c r="B229" i="21"/>
  <c r="C229" i="21"/>
  <c r="D229" i="21"/>
  <c r="K229" i="21"/>
  <c r="L229" i="21"/>
  <c r="M229" i="21"/>
  <c r="B230" i="21"/>
  <c r="C230" i="21"/>
  <c r="D230" i="21"/>
  <c r="E230" i="21"/>
  <c r="F230" i="21"/>
  <c r="G230" i="21"/>
  <c r="H230" i="21"/>
  <c r="I230" i="21"/>
  <c r="J230" i="21"/>
  <c r="K230" i="21"/>
  <c r="L230" i="21"/>
  <c r="M230" i="21"/>
  <c r="N230" i="21"/>
  <c r="E238" i="21"/>
  <c r="K238" i="21"/>
  <c r="M238" i="21"/>
  <c r="O238" i="21"/>
  <c r="Q238" i="21"/>
  <c r="C239" i="21"/>
  <c r="E239" i="21"/>
  <c r="K239" i="21"/>
  <c r="M239" i="21"/>
  <c r="Q239" i="21"/>
  <c r="C240" i="21"/>
  <c r="E240" i="21"/>
  <c r="G240" i="21"/>
  <c r="I241" i="21"/>
  <c r="K241" i="21"/>
  <c r="M241" i="21"/>
  <c r="O241" i="21"/>
  <c r="C246" i="21"/>
  <c r="E246" i="21"/>
  <c r="G246" i="21"/>
  <c r="K246" i="21"/>
  <c r="M246" i="21"/>
  <c r="O246" i="21"/>
  <c r="Q246" i="21"/>
  <c r="C158" i="20"/>
  <c r="D161" i="20"/>
  <c r="E168" i="20"/>
  <c r="G162" i="20"/>
  <c r="E158" i="20"/>
  <c r="K158" i="20"/>
  <c r="M158" i="20"/>
  <c r="N158" i="20"/>
  <c r="L159" i="20"/>
  <c r="M159" i="20"/>
  <c r="O159" i="20"/>
  <c r="P159" i="20"/>
  <c r="H160" i="20"/>
  <c r="I160" i="20"/>
  <c r="E161" i="20"/>
  <c r="K161" i="20"/>
  <c r="L161" i="20"/>
  <c r="M161" i="20"/>
  <c r="O161" i="20"/>
  <c r="P161" i="20"/>
  <c r="N162" i="20"/>
  <c r="E163" i="20"/>
  <c r="I163" i="20"/>
  <c r="P163" i="20"/>
  <c r="I164" i="20"/>
  <c r="K164" i="20"/>
  <c r="L164" i="20"/>
  <c r="M164" i="20"/>
  <c r="N164" i="20"/>
  <c r="C165" i="20"/>
  <c r="D165" i="20"/>
  <c r="E165" i="20"/>
  <c r="G165" i="20"/>
  <c r="H165" i="20"/>
  <c r="I165" i="20"/>
  <c r="J165" i="20"/>
  <c r="K165" i="20"/>
  <c r="L165" i="20"/>
  <c r="M165" i="20"/>
  <c r="O165" i="20"/>
  <c r="P165" i="20"/>
  <c r="Q165" i="20"/>
  <c r="E166" i="20"/>
  <c r="I166" i="20"/>
  <c r="P166" i="20"/>
  <c r="L167" i="20"/>
  <c r="M167" i="20"/>
  <c r="N167" i="20"/>
  <c r="O167" i="20"/>
  <c r="P167" i="20"/>
  <c r="Q167" i="20"/>
  <c r="I168" i="20"/>
  <c r="M168" i="20"/>
  <c r="O168" i="20"/>
  <c r="D169" i="20"/>
  <c r="E169" i="20"/>
  <c r="F169" i="20"/>
  <c r="G169" i="20"/>
  <c r="H169" i="20"/>
  <c r="I169" i="20"/>
  <c r="J169" i="20"/>
  <c r="K169" i="20"/>
  <c r="L169" i="20"/>
  <c r="M169" i="20"/>
  <c r="N169" i="20"/>
  <c r="Q169" i="20"/>
  <c r="E170" i="20"/>
  <c r="N170" i="20"/>
  <c r="O170" i="20"/>
  <c r="P170" i="20"/>
  <c r="F171" i="20"/>
  <c r="I171" i="20"/>
  <c r="J171" i="20"/>
  <c r="L171" i="20"/>
  <c r="M171" i="20"/>
  <c r="N171" i="20"/>
  <c r="O171" i="20"/>
  <c r="P171" i="20"/>
  <c r="Q171" i="20"/>
  <c r="E172" i="20"/>
  <c r="I172" i="20"/>
  <c r="L172" i="20"/>
  <c r="O172" i="20"/>
  <c r="M179" i="20"/>
  <c r="O187" i="20"/>
  <c r="P179" i="20"/>
  <c r="C176" i="20"/>
  <c r="D176" i="20"/>
  <c r="E176" i="20"/>
  <c r="G176" i="20"/>
  <c r="H176" i="20"/>
  <c r="I176" i="20"/>
  <c r="H177" i="20"/>
  <c r="K177" i="20"/>
  <c r="N177" i="20"/>
  <c r="P177" i="20"/>
  <c r="M178" i="20"/>
  <c r="P178" i="20"/>
  <c r="Q178" i="20"/>
  <c r="C179" i="20"/>
  <c r="G179" i="20"/>
  <c r="H179" i="20"/>
  <c r="I179" i="20"/>
  <c r="K179" i="20"/>
  <c r="C180" i="20"/>
  <c r="G180" i="20"/>
  <c r="K180" i="20"/>
  <c r="L180" i="20"/>
  <c r="O180" i="20"/>
  <c r="P180" i="20"/>
  <c r="D181" i="20"/>
  <c r="E181" i="20"/>
  <c r="G181" i="20"/>
  <c r="Q181" i="20"/>
  <c r="C182" i="20"/>
  <c r="D182" i="20"/>
  <c r="E182" i="20"/>
  <c r="F182" i="20"/>
  <c r="G182" i="20"/>
  <c r="H182" i="20"/>
  <c r="J182" i="20"/>
  <c r="K182" i="20"/>
  <c r="L182" i="20"/>
  <c r="C183" i="20"/>
  <c r="F183" i="20"/>
  <c r="H183" i="20"/>
  <c r="D184" i="20"/>
  <c r="E184" i="20"/>
  <c r="G184" i="20"/>
  <c r="H184" i="20"/>
  <c r="J184" i="20"/>
  <c r="K184" i="20"/>
  <c r="L184" i="20"/>
  <c r="P184" i="20"/>
  <c r="Q184" i="20"/>
  <c r="B185" i="20"/>
  <c r="M185" i="20"/>
  <c r="P185" i="20"/>
  <c r="Q185" i="20"/>
  <c r="B186" i="20"/>
  <c r="D186" i="20"/>
  <c r="E186" i="20"/>
  <c r="F186" i="20"/>
  <c r="G186" i="20"/>
  <c r="H186" i="20"/>
  <c r="I186" i="20"/>
  <c r="J186" i="20"/>
  <c r="M186" i="20"/>
  <c r="N186" i="20"/>
  <c r="O186" i="20"/>
  <c r="Q186" i="20"/>
  <c r="C187" i="20"/>
  <c r="G187" i="20"/>
  <c r="Q187" i="20"/>
  <c r="C188" i="20"/>
  <c r="D188" i="20"/>
  <c r="E188" i="20"/>
  <c r="F188" i="20"/>
  <c r="G188" i="20"/>
  <c r="H188" i="20"/>
  <c r="I188" i="20"/>
  <c r="J188" i="20"/>
  <c r="K188" i="20"/>
  <c r="L188" i="20"/>
  <c r="M188" i="20"/>
  <c r="F189" i="20"/>
  <c r="G189" i="20"/>
  <c r="L189" i="20"/>
  <c r="M189" i="20"/>
  <c r="N189" i="20"/>
  <c r="O189" i="20"/>
  <c r="Q189" i="20"/>
  <c r="D190" i="20"/>
  <c r="E190" i="20"/>
  <c r="F190" i="20"/>
  <c r="G190" i="20"/>
  <c r="H190" i="20"/>
  <c r="I190" i="20"/>
  <c r="J190" i="20"/>
  <c r="N190" i="20"/>
  <c r="O190" i="20"/>
  <c r="P190" i="20"/>
  <c r="Q190" i="20"/>
  <c r="P191" i="20"/>
  <c r="Q191" i="20"/>
  <c r="G196" i="20"/>
  <c r="M195" i="20"/>
  <c r="O195" i="20"/>
  <c r="P195" i="20"/>
  <c r="I196" i="20"/>
  <c r="M196" i="20"/>
  <c r="O196" i="20"/>
  <c r="P196" i="20"/>
  <c r="H197" i="20"/>
  <c r="I197" i="20"/>
  <c r="J197" i="20"/>
  <c r="K197" i="20"/>
  <c r="P197" i="20"/>
  <c r="Q197" i="20"/>
  <c r="O198" i="20"/>
  <c r="P198" i="20"/>
  <c r="I199" i="20"/>
  <c r="K199" i="20"/>
  <c r="M199" i="20"/>
  <c r="H243" i="20"/>
  <c r="K200" i="20"/>
  <c r="M200" i="20"/>
  <c r="N200" i="20"/>
  <c r="O200" i="20"/>
  <c r="O201" i="20"/>
  <c r="I202" i="20"/>
  <c r="L202" i="20"/>
  <c r="M202" i="20"/>
  <c r="N202" i="20"/>
  <c r="O202" i="20"/>
  <c r="P202" i="20"/>
  <c r="M203" i="20"/>
  <c r="O203" i="20"/>
  <c r="P203" i="20"/>
  <c r="Q203" i="20"/>
  <c r="H204" i="20"/>
  <c r="I204" i="20"/>
  <c r="J204" i="20"/>
  <c r="K204" i="20"/>
  <c r="L204" i="20"/>
  <c r="M204" i="20"/>
  <c r="N204" i="20"/>
  <c r="O204" i="20"/>
  <c r="P204" i="20"/>
  <c r="Q204" i="20"/>
  <c r="B205" i="20"/>
  <c r="H205" i="20"/>
  <c r="I205" i="20"/>
  <c r="Q205" i="20"/>
  <c r="I206" i="20"/>
  <c r="K206" i="20"/>
  <c r="M206" i="20"/>
  <c r="N206" i="20"/>
  <c r="O206" i="20"/>
  <c r="P245" i="20"/>
  <c r="I207" i="20"/>
  <c r="M207" i="20"/>
  <c r="O207" i="20"/>
  <c r="P207" i="20"/>
  <c r="Q207" i="20"/>
  <c r="D208" i="20"/>
  <c r="E208" i="20"/>
  <c r="F208" i="20"/>
  <c r="G208" i="20"/>
  <c r="H208" i="20"/>
  <c r="I208" i="20"/>
  <c r="J208" i="20"/>
  <c r="K208" i="20"/>
  <c r="L208" i="20"/>
  <c r="M208" i="20"/>
  <c r="N208" i="20"/>
  <c r="O208" i="20"/>
  <c r="P208" i="20"/>
  <c r="Q208" i="20"/>
  <c r="B209" i="20"/>
  <c r="I209" i="20"/>
  <c r="D210" i="20"/>
  <c r="H246" i="20"/>
  <c r="I210" i="20"/>
  <c r="J210" i="20"/>
  <c r="K210" i="20"/>
  <c r="M210" i="20"/>
  <c r="O210" i="20"/>
  <c r="Q210" i="20"/>
  <c r="O158" i="20"/>
  <c r="C159" i="20"/>
  <c r="D159" i="20"/>
  <c r="E159" i="20"/>
  <c r="G159" i="20"/>
  <c r="I159" i="20"/>
  <c r="K159" i="20"/>
  <c r="Q159" i="20"/>
  <c r="C160" i="20"/>
  <c r="D160" i="20"/>
  <c r="E160" i="20"/>
  <c r="G160" i="20"/>
  <c r="K160" i="20"/>
  <c r="L160" i="20"/>
  <c r="I161" i="20"/>
  <c r="I162" i="20"/>
  <c r="K162" i="20"/>
  <c r="L162" i="20"/>
  <c r="M162" i="20"/>
  <c r="O162" i="20"/>
  <c r="P162" i="20"/>
  <c r="K163" i="20"/>
  <c r="L163" i="20"/>
  <c r="O163" i="20"/>
  <c r="C164" i="20"/>
  <c r="D164" i="20"/>
  <c r="E164" i="20"/>
  <c r="O164" i="20"/>
  <c r="K166" i="20"/>
  <c r="L166" i="20"/>
  <c r="M166" i="20"/>
  <c r="O166" i="20"/>
  <c r="Q166" i="20"/>
  <c r="C167" i="20"/>
  <c r="D167" i="20"/>
  <c r="E167" i="20"/>
  <c r="I167" i="20"/>
  <c r="K167" i="20"/>
  <c r="K168" i="20"/>
  <c r="L168" i="20"/>
  <c r="C169" i="20"/>
  <c r="O169" i="20"/>
  <c r="P169" i="20"/>
  <c r="G170" i="20"/>
  <c r="I170" i="20"/>
  <c r="K170" i="20"/>
  <c r="L170" i="20"/>
  <c r="C171" i="20"/>
  <c r="D171" i="20"/>
  <c r="E171" i="20"/>
  <c r="G171" i="20"/>
  <c r="H171" i="20"/>
  <c r="K171" i="20"/>
  <c r="K176" i="20"/>
  <c r="L176" i="20"/>
  <c r="M176" i="20"/>
  <c r="O176" i="20"/>
  <c r="P176" i="20"/>
  <c r="Q176" i="20"/>
  <c r="C177" i="20"/>
  <c r="D177" i="20"/>
  <c r="E177" i="20"/>
  <c r="G177" i="20"/>
  <c r="D178" i="20"/>
  <c r="E178" i="20"/>
  <c r="G178" i="20"/>
  <c r="E179" i="20"/>
  <c r="C181" i="20"/>
  <c r="D183" i="20"/>
  <c r="E183" i="20"/>
  <c r="G183" i="20"/>
  <c r="I183" i="20"/>
  <c r="K183" i="20"/>
  <c r="L183" i="20"/>
  <c r="M183" i="20"/>
  <c r="O183" i="20"/>
  <c r="P183" i="20"/>
  <c r="Q183" i="20"/>
  <c r="C184" i="20"/>
  <c r="D185" i="20"/>
  <c r="E185" i="20"/>
  <c r="G185" i="20"/>
  <c r="C186" i="20"/>
  <c r="K186" i="20"/>
  <c r="L186" i="20"/>
  <c r="P186" i="20"/>
  <c r="K187" i="20"/>
  <c r="P187" i="20"/>
  <c r="C189" i="20"/>
  <c r="D189" i="20"/>
  <c r="E189" i="20"/>
  <c r="P189" i="20"/>
  <c r="C190" i="20"/>
  <c r="K190" i="20"/>
  <c r="L190" i="20"/>
  <c r="M190" i="20"/>
  <c r="C191" i="20"/>
  <c r="D191" i="20"/>
  <c r="E191" i="20"/>
  <c r="G191" i="20"/>
  <c r="C196" i="20"/>
  <c r="K196" i="20"/>
  <c r="L196" i="20"/>
  <c r="M197" i="20"/>
  <c r="O197" i="20"/>
  <c r="O199" i="20"/>
  <c r="Q200" i="20"/>
  <c r="C201" i="20"/>
  <c r="P201" i="20"/>
  <c r="C203" i="20"/>
  <c r="E203" i="20"/>
  <c r="G203" i="20"/>
  <c r="H203" i="20"/>
  <c r="I203" i="20"/>
  <c r="K203" i="20"/>
  <c r="L203" i="20"/>
  <c r="O205" i="20"/>
  <c r="P205" i="20"/>
  <c r="K207" i="20"/>
  <c r="L207" i="20"/>
  <c r="M209" i="20"/>
  <c r="O209" i="20"/>
  <c r="P209" i="20"/>
  <c r="Q209" i="20"/>
  <c r="C210" i="20"/>
  <c r="D159" i="19"/>
  <c r="H163" i="19"/>
  <c r="B158" i="19"/>
  <c r="E215" i="19"/>
  <c r="L158" i="19"/>
  <c r="B159" i="19"/>
  <c r="C159" i="19"/>
  <c r="D216" i="20"/>
  <c r="G216" i="20"/>
  <c r="I159" i="19"/>
  <c r="K159" i="19"/>
  <c r="L216" i="20"/>
  <c r="M216" i="20"/>
  <c r="B160" i="19"/>
  <c r="K160" i="19"/>
  <c r="M217" i="20"/>
  <c r="N160" i="19"/>
  <c r="O217" i="20"/>
  <c r="P217" i="20"/>
  <c r="B161" i="19"/>
  <c r="C161" i="19"/>
  <c r="D218" i="20"/>
  <c r="E218" i="20"/>
  <c r="L161" i="19"/>
  <c r="P161" i="19"/>
  <c r="D219" i="21"/>
  <c r="E162" i="19"/>
  <c r="I219" i="20"/>
  <c r="K162" i="19"/>
  <c r="B163" i="19"/>
  <c r="E163" i="19"/>
  <c r="L220" i="20"/>
  <c r="Q220" i="20"/>
  <c r="C221" i="21"/>
  <c r="D221" i="21"/>
  <c r="I222" i="20"/>
  <c r="L222" i="21"/>
  <c r="M222" i="20"/>
  <c r="P222" i="21"/>
  <c r="Q222" i="19"/>
  <c r="B166" i="19"/>
  <c r="L166" i="19"/>
  <c r="P166" i="19"/>
  <c r="B167" i="19"/>
  <c r="E167" i="19"/>
  <c r="G167" i="19"/>
  <c r="P167" i="19"/>
  <c r="D223" i="21"/>
  <c r="E168" i="19"/>
  <c r="G168" i="19"/>
  <c r="H223" i="21"/>
  <c r="I168" i="19"/>
  <c r="K223" i="21"/>
  <c r="P223" i="21"/>
  <c r="B169" i="19"/>
  <c r="E169" i="19"/>
  <c r="L169" i="19"/>
  <c r="M169" i="19"/>
  <c r="G170" i="19"/>
  <c r="L170" i="19"/>
  <c r="P170" i="19"/>
  <c r="B171" i="19"/>
  <c r="D171" i="19"/>
  <c r="E171" i="19"/>
  <c r="H171" i="19"/>
  <c r="I171" i="19"/>
  <c r="J171" i="19"/>
  <c r="B172" i="19"/>
  <c r="D224" i="20"/>
  <c r="L172" i="19"/>
  <c r="C226" i="20"/>
  <c r="E226" i="20"/>
  <c r="I226" i="20"/>
  <c r="L226" i="20"/>
  <c r="N176" i="19"/>
  <c r="O176" i="19"/>
  <c r="Q227" i="20"/>
  <c r="B177" i="19"/>
  <c r="C228" i="20"/>
  <c r="I228" i="19"/>
  <c r="L177" i="19"/>
  <c r="P177" i="19"/>
  <c r="E229" i="20"/>
  <c r="F178" i="19"/>
  <c r="G178" i="19"/>
  <c r="J178" i="19"/>
  <c r="L178" i="19"/>
  <c r="N178" i="19"/>
  <c r="O178" i="19"/>
  <c r="N179" i="19"/>
  <c r="O179" i="19"/>
  <c r="P230" i="20"/>
  <c r="Q230" i="20"/>
  <c r="C231" i="20"/>
  <c r="D231" i="20"/>
  <c r="E231" i="20"/>
  <c r="D181" i="19"/>
  <c r="G232" i="21"/>
  <c r="H181" i="19"/>
  <c r="I232" i="20"/>
  <c r="M232" i="20"/>
  <c r="O181" i="19"/>
  <c r="P181" i="19"/>
  <c r="L182" i="19"/>
  <c r="N182" i="19"/>
  <c r="O182" i="19"/>
  <c r="P182" i="19"/>
  <c r="Q182" i="19"/>
  <c r="D183" i="19"/>
  <c r="H183" i="19"/>
  <c r="N183" i="19"/>
  <c r="O183" i="19"/>
  <c r="P183" i="19"/>
  <c r="Q183" i="19"/>
  <c r="C233" i="20"/>
  <c r="D184" i="19"/>
  <c r="L184" i="19"/>
  <c r="P184" i="19"/>
  <c r="C185" i="19"/>
  <c r="D185" i="19"/>
  <c r="E185" i="19"/>
  <c r="F185" i="19"/>
  <c r="G185" i="19"/>
  <c r="H185" i="19"/>
  <c r="I185" i="19"/>
  <c r="J185" i="19"/>
  <c r="K185" i="19"/>
  <c r="L185" i="19"/>
  <c r="M185" i="19"/>
  <c r="N185" i="19"/>
  <c r="O185" i="19"/>
  <c r="P185" i="19"/>
  <c r="Q185" i="19"/>
  <c r="B186" i="19"/>
  <c r="G186" i="19"/>
  <c r="J186" i="19"/>
  <c r="K186" i="19"/>
  <c r="L186" i="19"/>
  <c r="Q186" i="19"/>
  <c r="G234" i="21"/>
  <c r="H187" i="19"/>
  <c r="I234" i="20"/>
  <c r="K234" i="20"/>
  <c r="L234" i="20"/>
  <c r="M234" i="20"/>
  <c r="P187" i="19"/>
  <c r="C188" i="19"/>
  <c r="D188" i="19"/>
  <c r="N188" i="19"/>
  <c r="O188" i="19"/>
  <c r="P188" i="19"/>
  <c r="Q188" i="19"/>
  <c r="B189" i="19"/>
  <c r="C189" i="19"/>
  <c r="D189" i="19"/>
  <c r="E189" i="19"/>
  <c r="F189" i="19"/>
  <c r="G189" i="19"/>
  <c r="H189" i="19"/>
  <c r="I189" i="19"/>
  <c r="J189" i="19"/>
  <c r="K189" i="19"/>
  <c r="L189" i="19"/>
  <c r="M189" i="19"/>
  <c r="N189" i="19"/>
  <c r="O189" i="19"/>
  <c r="Q189" i="19"/>
  <c r="B190" i="19"/>
  <c r="D190" i="19"/>
  <c r="L190" i="19"/>
  <c r="P190" i="19"/>
  <c r="Q190" i="19"/>
  <c r="C235" i="20"/>
  <c r="D191" i="19"/>
  <c r="E235" i="20"/>
  <c r="F191" i="19"/>
  <c r="G191" i="19"/>
  <c r="I235" i="20"/>
  <c r="M235" i="20"/>
  <c r="N191" i="19"/>
  <c r="F237" i="21"/>
  <c r="H206" i="19"/>
  <c r="O207" i="19"/>
  <c r="Q195" i="19"/>
  <c r="B195" i="19"/>
  <c r="C195" i="19"/>
  <c r="F195" i="19"/>
  <c r="L195" i="19"/>
  <c r="P195" i="19"/>
  <c r="B196" i="19"/>
  <c r="G196" i="19"/>
  <c r="H196" i="19"/>
  <c r="J196" i="19"/>
  <c r="K196" i="19"/>
  <c r="L239" i="20"/>
  <c r="M239" i="20"/>
  <c r="B197" i="19"/>
  <c r="C197" i="19"/>
  <c r="F197" i="19"/>
  <c r="K197" i="19"/>
  <c r="L197" i="19"/>
  <c r="M240" i="19"/>
  <c r="F198" i="19"/>
  <c r="C199" i="19"/>
  <c r="E199" i="19"/>
  <c r="G199" i="19"/>
  <c r="H199" i="19"/>
  <c r="I199" i="19"/>
  <c r="K199" i="19"/>
  <c r="L199" i="19"/>
  <c r="M199" i="19"/>
  <c r="K243" i="21"/>
  <c r="L200" i="19"/>
  <c r="F201" i="19"/>
  <c r="G201" i="19"/>
  <c r="I201" i="19"/>
  <c r="J201" i="19"/>
  <c r="L201" i="19"/>
  <c r="B202" i="19"/>
  <c r="C202" i="19"/>
  <c r="E202" i="19"/>
  <c r="F202" i="19"/>
  <c r="G202" i="19"/>
  <c r="L202" i="19"/>
  <c r="C203" i="19"/>
  <c r="G203" i="19"/>
  <c r="H203" i="19"/>
  <c r="I203" i="19"/>
  <c r="K203" i="19"/>
  <c r="L203" i="19"/>
  <c r="M244" i="20"/>
  <c r="B204" i="19"/>
  <c r="D204" i="19"/>
  <c r="E204" i="19"/>
  <c r="F204" i="19"/>
  <c r="G204" i="19"/>
  <c r="H204" i="19"/>
  <c r="I204" i="19"/>
  <c r="J204" i="19"/>
  <c r="K204" i="19"/>
  <c r="L204" i="19"/>
  <c r="M204" i="19"/>
  <c r="B205" i="19"/>
  <c r="C205" i="19"/>
  <c r="D205" i="19"/>
  <c r="H205" i="19"/>
  <c r="J205" i="19"/>
  <c r="K205" i="19"/>
  <c r="L205" i="19"/>
  <c r="M205" i="19"/>
  <c r="N205" i="19"/>
  <c r="D206" i="19"/>
  <c r="E245" i="20"/>
  <c r="K245" i="21"/>
  <c r="L206" i="19"/>
  <c r="F207" i="19"/>
  <c r="G207" i="19"/>
  <c r="I207" i="19"/>
  <c r="J207" i="19"/>
  <c r="M207" i="19"/>
  <c r="B208" i="19"/>
  <c r="D208" i="19"/>
  <c r="F208" i="19"/>
  <c r="H208" i="19"/>
  <c r="J208" i="19"/>
  <c r="B209" i="19"/>
  <c r="J209" i="19"/>
  <c r="K209" i="19"/>
  <c r="L209" i="19"/>
  <c r="M209" i="19"/>
  <c r="B210" i="19"/>
  <c r="D210" i="19"/>
  <c r="F210" i="19"/>
  <c r="H210" i="19"/>
  <c r="M246" i="19"/>
  <c r="E158" i="19"/>
  <c r="I158" i="19"/>
  <c r="K158" i="19"/>
  <c r="G159" i="19"/>
  <c r="L159" i="19"/>
  <c r="E160" i="19"/>
  <c r="O160" i="19"/>
  <c r="P160" i="19"/>
  <c r="Q160" i="19"/>
  <c r="E161" i="19"/>
  <c r="G161" i="19"/>
  <c r="H161" i="19"/>
  <c r="I161" i="19"/>
  <c r="K161" i="19"/>
  <c r="M161" i="19"/>
  <c r="G163" i="19"/>
  <c r="I163" i="19"/>
  <c r="Q163" i="19"/>
  <c r="E164" i="19"/>
  <c r="K165" i="19"/>
  <c r="L165" i="19"/>
  <c r="M165" i="19"/>
  <c r="O165" i="19"/>
  <c r="Q165" i="19"/>
  <c r="C166" i="19"/>
  <c r="E166" i="19"/>
  <c r="G166" i="19"/>
  <c r="H166" i="19"/>
  <c r="I166" i="19"/>
  <c r="K166" i="19"/>
  <c r="E170" i="19"/>
  <c r="I170" i="19"/>
  <c r="K170" i="19"/>
  <c r="M170" i="19"/>
  <c r="C171" i="19"/>
  <c r="G171" i="19"/>
  <c r="C176" i="19"/>
  <c r="O177" i="19"/>
  <c r="L179" i="19"/>
  <c r="C180" i="19"/>
  <c r="D180" i="19"/>
  <c r="G180" i="19"/>
  <c r="H180" i="19"/>
  <c r="K180" i="19"/>
  <c r="L180" i="19"/>
  <c r="O180" i="19"/>
  <c r="P180" i="19"/>
  <c r="C183" i="19"/>
  <c r="O184" i="19"/>
  <c r="O186" i="19"/>
  <c r="P186" i="19"/>
  <c r="C187" i="19"/>
  <c r="G187" i="19"/>
  <c r="K187" i="19"/>
  <c r="L187" i="19"/>
  <c r="O187" i="19"/>
  <c r="G188" i="19"/>
  <c r="K188" i="19"/>
  <c r="L188" i="19"/>
  <c r="P189" i="19"/>
  <c r="O190" i="19"/>
  <c r="O191" i="19"/>
  <c r="C196" i="19"/>
  <c r="E196" i="19"/>
  <c r="I196" i="19"/>
  <c r="E198" i="19"/>
  <c r="K198" i="19"/>
  <c r="M198" i="19"/>
  <c r="K200" i="19"/>
  <c r="M200" i="19"/>
  <c r="C201" i="19"/>
  <c r="D201" i="19"/>
  <c r="E201" i="19"/>
  <c r="K201" i="19"/>
  <c r="M201" i="19"/>
  <c r="E203" i="19"/>
  <c r="C204" i="19"/>
  <c r="E205" i="19"/>
  <c r="G205" i="19"/>
  <c r="I205" i="19"/>
  <c r="C206" i="19"/>
  <c r="G206" i="19"/>
  <c r="K206" i="19"/>
  <c r="M206" i="19"/>
  <c r="K207" i="19"/>
  <c r="L207" i="19"/>
  <c r="C208" i="19"/>
  <c r="E208" i="19"/>
  <c r="G208" i="19"/>
  <c r="I208" i="19"/>
  <c r="K208" i="19"/>
  <c r="L208" i="19"/>
  <c r="M208" i="19"/>
  <c r="C209" i="19"/>
  <c r="G209" i="19"/>
  <c r="I209" i="19"/>
  <c r="C210" i="19"/>
  <c r="E210" i="19"/>
  <c r="G210" i="19"/>
  <c r="I210" i="19"/>
  <c r="K210" i="19"/>
  <c r="L210" i="19"/>
  <c r="M210" i="19"/>
  <c r="O210" i="19"/>
  <c r="Q219" i="19"/>
  <c r="Q220" i="19"/>
  <c r="Q221" i="19"/>
  <c r="E223" i="19"/>
  <c r="Q223" i="19"/>
  <c r="E230" i="19"/>
  <c r="I231" i="19"/>
  <c r="M231" i="19"/>
  <c r="E232" i="19"/>
  <c r="I232" i="19"/>
  <c r="M232" i="19"/>
  <c r="Q232" i="19"/>
  <c r="C233" i="19"/>
  <c r="I233" i="19"/>
  <c r="M233" i="19"/>
  <c r="I234" i="19"/>
  <c r="M234" i="19"/>
  <c r="Q234" i="19"/>
  <c r="M235" i="19"/>
  <c r="Q243" i="19"/>
  <c r="Q245" i="19"/>
  <c r="E84" i="18"/>
  <c r="C85" i="18"/>
  <c r="Q86" i="18"/>
  <c r="G217" i="19"/>
  <c r="I220" i="19"/>
  <c r="Q215" i="19"/>
  <c r="I230" i="19"/>
  <c r="Q228" i="19"/>
  <c r="E244" i="19"/>
  <c r="M86" i="18"/>
  <c r="O240" i="19"/>
  <c r="B61" i="6"/>
  <c r="E90" i="18"/>
  <c r="F61" i="6"/>
  <c r="J61" i="6"/>
  <c r="N61" i="6"/>
  <c r="B62" i="6"/>
  <c r="E91" i="18"/>
  <c r="F62" i="6"/>
  <c r="I91" i="18"/>
  <c r="J62" i="6"/>
  <c r="M91" i="18"/>
  <c r="N62" i="6"/>
  <c r="Q91" i="18"/>
  <c r="B63" i="6"/>
  <c r="E92" i="18"/>
  <c r="F63" i="6"/>
  <c r="J63" i="6"/>
  <c r="K92" i="18"/>
  <c r="N63" i="6"/>
  <c r="O92" i="18"/>
  <c r="Q92" i="18"/>
  <c r="B94" i="6"/>
  <c r="F94" i="6"/>
  <c r="J94" i="6"/>
  <c r="N94" i="6"/>
  <c r="B70" i="18"/>
  <c r="F70" i="18"/>
  <c r="A71" i="18"/>
  <c r="D70" i="18"/>
  <c r="E70" i="18"/>
  <c r="H70" i="18"/>
  <c r="I70" i="18"/>
  <c r="J70" i="18"/>
  <c r="L70" i="18"/>
  <c r="M70" i="18"/>
  <c r="N70" i="18"/>
  <c r="P70" i="18"/>
  <c r="A72" i="18"/>
  <c r="A73" i="18"/>
  <c r="G75" i="18"/>
  <c r="C75" i="18"/>
  <c r="C40" i="9"/>
  <c r="D40" i="9"/>
  <c r="E40" i="9"/>
  <c r="F40" i="9"/>
  <c r="G40" i="9"/>
  <c r="H40" i="9"/>
  <c r="I40" i="9"/>
  <c r="J40" i="9"/>
  <c r="K40" i="9"/>
  <c r="L40" i="9"/>
  <c r="M40" i="9"/>
  <c r="N40" i="9"/>
  <c r="P40" i="9"/>
  <c r="Q40" i="9"/>
  <c r="C79" i="18"/>
  <c r="C108" i="6" s="1"/>
  <c r="C80" i="18"/>
  <c r="C109" i="6" s="1"/>
  <c r="G80" i="18"/>
  <c r="C81" i="18"/>
  <c r="E81" i="18"/>
  <c r="E110" i="6" s="1"/>
  <c r="F81" i="18"/>
  <c r="F110" i="6" s="1"/>
  <c r="G81" i="18"/>
  <c r="I81" i="18"/>
  <c r="I102" i="18" s="1"/>
  <c r="I165" i="6" s="1"/>
  <c r="K81" i="18"/>
  <c r="K110" i="6" s="1"/>
  <c r="M81" i="18"/>
  <c r="M110" i="6" s="1"/>
  <c r="N81" i="18"/>
  <c r="O81" i="18"/>
  <c r="O102" i="18" s="1"/>
  <c r="Q81" i="18"/>
  <c r="Q110" i="6" s="1"/>
  <c r="Q84" i="18"/>
  <c r="E85" i="18"/>
  <c r="I85" i="18"/>
  <c r="M85" i="18"/>
  <c r="Q85" i="18"/>
  <c r="E86" i="18"/>
  <c r="I86" i="18"/>
  <c r="E95" i="18"/>
  <c r="I95" i="18"/>
  <c r="M95" i="18"/>
  <c r="Q95" i="18"/>
  <c r="E96" i="18"/>
  <c r="I96" i="18"/>
  <c r="M96" i="18"/>
  <c r="Q96" i="18"/>
  <c r="E97" i="18"/>
  <c r="I97" i="18"/>
  <c r="M97" i="18"/>
  <c r="Q97" i="18"/>
  <c r="K98" i="18"/>
  <c r="M98" i="18"/>
  <c r="Q98" i="18"/>
  <c r="B163" i="17"/>
  <c r="C163" i="17"/>
  <c r="D163" i="17"/>
  <c r="F163" i="17"/>
  <c r="O164" i="17"/>
  <c r="C159" i="17"/>
  <c r="D159" i="17"/>
  <c r="E159" i="17"/>
  <c r="G159" i="17"/>
  <c r="H159" i="17"/>
  <c r="M221" i="17"/>
  <c r="P221" i="17"/>
  <c r="B222" i="17"/>
  <c r="E160" i="17"/>
  <c r="F222" i="17"/>
  <c r="H222" i="17"/>
  <c r="J222" i="17"/>
  <c r="E161" i="17"/>
  <c r="H161" i="17"/>
  <c r="J223" i="17"/>
  <c r="N223" i="17"/>
  <c r="C162" i="17"/>
  <c r="D224" i="17"/>
  <c r="E162" i="17"/>
  <c r="F224" i="17"/>
  <c r="G162" i="17"/>
  <c r="H162" i="17"/>
  <c r="M162" i="17"/>
  <c r="P224" i="17"/>
  <c r="H163" i="17"/>
  <c r="J163" i="17"/>
  <c r="K163" i="17"/>
  <c r="M163" i="17"/>
  <c r="N163" i="17"/>
  <c r="E164" i="17"/>
  <c r="B165" i="17"/>
  <c r="C165" i="17"/>
  <c r="D165" i="17"/>
  <c r="F165" i="17"/>
  <c r="H165" i="17"/>
  <c r="K165" i="17"/>
  <c r="M165" i="17"/>
  <c r="O165" i="17"/>
  <c r="P165" i="17"/>
  <c r="Q165" i="17"/>
  <c r="G230" i="17"/>
  <c r="J230" i="17"/>
  <c r="N230" i="17"/>
  <c r="O168" i="17"/>
  <c r="P168" i="17"/>
  <c r="Q168" i="17"/>
  <c r="B231" i="17"/>
  <c r="F231" i="17"/>
  <c r="H231" i="17"/>
  <c r="C232" i="17"/>
  <c r="D232" i="17"/>
  <c r="E232" i="17"/>
  <c r="F232" i="17"/>
  <c r="H232" i="17"/>
  <c r="J232" i="17"/>
  <c r="L170" i="17"/>
  <c r="M232" i="17"/>
  <c r="N232" i="17"/>
  <c r="O170" i="17"/>
  <c r="P232" i="17"/>
  <c r="C171" i="17"/>
  <c r="D171" i="17"/>
  <c r="G171" i="17"/>
  <c r="H171" i="17"/>
  <c r="I171" i="17"/>
  <c r="K171" i="17"/>
  <c r="O233" i="17"/>
  <c r="P171" i="17"/>
  <c r="Q233" i="17"/>
  <c r="B173" i="17"/>
  <c r="C235" i="17"/>
  <c r="D235" i="17"/>
  <c r="F173" i="17"/>
  <c r="G173" i="17"/>
  <c r="J173" i="17"/>
  <c r="N173" i="17"/>
  <c r="O173" i="17"/>
  <c r="Q173" i="17"/>
  <c r="B176" i="17"/>
  <c r="C176" i="17"/>
  <c r="D176" i="17"/>
  <c r="E176" i="17"/>
  <c r="F176" i="17"/>
  <c r="G176" i="17"/>
  <c r="H176" i="17"/>
  <c r="J176" i="17"/>
  <c r="K176" i="17"/>
  <c r="M176" i="17"/>
  <c r="N176" i="17"/>
  <c r="O176" i="17"/>
  <c r="B180" i="17"/>
  <c r="C180" i="17"/>
  <c r="D180" i="17"/>
  <c r="E180" i="17"/>
  <c r="F180" i="17"/>
  <c r="G180" i="17"/>
  <c r="I180" i="17"/>
  <c r="K180" i="17"/>
  <c r="L180" i="17"/>
  <c r="M180" i="17"/>
  <c r="N180" i="17"/>
  <c r="O180" i="17"/>
  <c r="P180" i="17"/>
  <c r="Q180" i="17"/>
  <c r="B75" i="14"/>
  <c r="F75" i="14"/>
  <c r="J75" i="14"/>
  <c r="N75" i="14"/>
  <c r="G190" i="17"/>
  <c r="J196" i="17"/>
  <c r="M196" i="17"/>
  <c r="N76" i="14"/>
  <c r="N105" i="6" s="1"/>
  <c r="P192" i="17"/>
  <c r="D184" i="17"/>
  <c r="G184" i="17"/>
  <c r="J240" i="17"/>
  <c r="K184" i="17"/>
  <c r="L184" i="17"/>
  <c r="M184" i="17"/>
  <c r="O184" i="17"/>
  <c r="P184" i="17"/>
  <c r="B185" i="17"/>
  <c r="C185" i="17"/>
  <c r="D185" i="17"/>
  <c r="E185" i="17"/>
  <c r="F185" i="17"/>
  <c r="G185" i="17"/>
  <c r="H185" i="17"/>
  <c r="J241" i="17"/>
  <c r="N241" i="17"/>
  <c r="O185" i="17"/>
  <c r="E186" i="17"/>
  <c r="G186" i="17"/>
  <c r="I186" i="17"/>
  <c r="J242" i="17"/>
  <c r="K186" i="17"/>
  <c r="M186" i="17"/>
  <c r="N242" i="17"/>
  <c r="O186" i="17"/>
  <c r="P186" i="17"/>
  <c r="B187" i="17"/>
  <c r="D187" i="17"/>
  <c r="G243" i="17"/>
  <c r="J243" i="17"/>
  <c r="N243" i="17"/>
  <c r="B188" i="17"/>
  <c r="C188" i="17"/>
  <c r="D188" i="17"/>
  <c r="E188" i="17"/>
  <c r="F188" i="17"/>
  <c r="H188" i="17"/>
  <c r="I188" i="17"/>
  <c r="J188" i="17"/>
  <c r="K188" i="17"/>
  <c r="L188" i="17"/>
  <c r="M188" i="17"/>
  <c r="O188" i="17"/>
  <c r="B189" i="17"/>
  <c r="C189" i="17"/>
  <c r="D189" i="17"/>
  <c r="E189" i="17"/>
  <c r="G189" i="17"/>
  <c r="O189" i="17"/>
  <c r="B190" i="17"/>
  <c r="C190" i="17"/>
  <c r="D190" i="17"/>
  <c r="E190" i="17"/>
  <c r="F190" i="17"/>
  <c r="M190" i="17"/>
  <c r="O190" i="17"/>
  <c r="B191" i="17"/>
  <c r="C191" i="17"/>
  <c r="D191" i="17"/>
  <c r="E191" i="17"/>
  <c r="F191" i="17"/>
  <c r="G191" i="17"/>
  <c r="O191" i="17"/>
  <c r="P191" i="17"/>
  <c r="Q191" i="17"/>
  <c r="B192" i="17"/>
  <c r="C192" i="17"/>
  <c r="D192" i="17"/>
  <c r="E192" i="17"/>
  <c r="F192" i="17"/>
  <c r="H192" i="17"/>
  <c r="I192" i="17"/>
  <c r="J192" i="17"/>
  <c r="K192" i="17"/>
  <c r="L192" i="17"/>
  <c r="M192" i="17"/>
  <c r="O192" i="17"/>
  <c r="B193" i="17"/>
  <c r="C193" i="17"/>
  <c r="D193" i="17"/>
  <c r="E193" i="17"/>
  <c r="F193" i="17"/>
  <c r="H193" i="17"/>
  <c r="I193" i="17"/>
  <c r="O193" i="17"/>
  <c r="P193" i="17"/>
  <c r="Q193" i="17"/>
  <c r="B194" i="17"/>
  <c r="C194" i="17"/>
  <c r="D194" i="17"/>
  <c r="E194" i="17"/>
  <c r="F194" i="17"/>
  <c r="I194" i="17"/>
  <c r="J194" i="17"/>
  <c r="K194" i="17"/>
  <c r="O194" i="17"/>
  <c r="B195" i="17"/>
  <c r="C195" i="17"/>
  <c r="D195" i="17"/>
  <c r="E195" i="17"/>
  <c r="F195" i="17"/>
  <c r="G195" i="17"/>
  <c r="H195" i="17"/>
  <c r="I195" i="17"/>
  <c r="J195" i="17"/>
  <c r="K195" i="17"/>
  <c r="L195" i="17"/>
  <c r="M195" i="17"/>
  <c r="N195" i="17"/>
  <c r="O195" i="17"/>
  <c r="P195" i="17"/>
  <c r="Q195" i="17"/>
  <c r="B196" i="17"/>
  <c r="C196" i="17"/>
  <c r="D196" i="17"/>
  <c r="E196" i="17"/>
  <c r="O196" i="17"/>
  <c r="P196" i="17"/>
  <c r="B197" i="17"/>
  <c r="C197" i="17"/>
  <c r="D197" i="17"/>
  <c r="E197" i="17"/>
  <c r="F197" i="17"/>
  <c r="H197" i="17"/>
  <c r="I197" i="17"/>
  <c r="J197" i="17"/>
  <c r="K197" i="17"/>
  <c r="L197" i="17"/>
  <c r="M197" i="17"/>
  <c r="O197" i="17"/>
  <c r="B198" i="17"/>
  <c r="C198" i="17"/>
  <c r="D198" i="17"/>
  <c r="E198" i="17"/>
  <c r="F198" i="17"/>
  <c r="G198" i="17"/>
  <c r="H198" i="17"/>
  <c r="I198" i="17"/>
  <c r="J198" i="17"/>
  <c r="K198" i="17"/>
  <c r="O198" i="17"/>
  <c r="Q198" i="17"/>
  <c r="B201" i="17"/>
  <c r="C201" i="17"/>
  <c r="D201" i="17"/>
  <c r="E201" i="17"/>
  <c r="F201" i="17"/>
  <c r="J201" i="17"/>
  <c r="K201" i="17"/>
  <c r="N201" i="17"/>
  <c r="O201" i="17"/>
  <c r="P201" i="17"/>
  <c r="Q201" i="17"/>
  <c r="B202" i="17"/>
  <c r="C202" i="17"/>
  <c r="D202" i="17"/>
  <c r="E202" i="17"/>
  <c r="F202" i="17"/>
  <c r="G251" i="17"/>
  <c r="H202" i="17"/>
  <c r="I251" i="17"/>
  <c r="L251" i="17"/>
  <c r="M251" i="17"/>
  <c r="N202" i="17"/>
  <c r="P202" i="17"/>
  <c r="D203" i="17"/>
  <c r="E203" i="17"/>
  <c r="F203" i="17"/>
  <c r="G252" i="17"/>
  <c r="H252" i="17"/>
  <c r="I252" i="17"/>
  <c r="J252" i="17"/>
  <c r="K203" i="17"/>
  <c r="L203" i="17"/>
  <c r="M203" i="17"/>
  <c r="N203" i="17"/>
  <c r="O203" i="17"/>
  <c r="P203" i="17"/>
  <c r="B204" i="17"/>
  <c r="D204" i="17"/>
  <c r="E204" i="17"/>
  <c r="F204" i="17"/>
  <c r="G253" i="17"/>
  <c r="H253" i="17"/>
  <c r="L253" i="17"/>
  <c r="O253" i="17"/>
  <c r="F206" i="17"/>
  <c r="B208" i="17"/>
  <c r="C208" i="17"/>
  <c r="D208" i="17"/>
  <c r="E208" i="17"/>
  <c r="F208" i="17"/>
  <c r="G208" i="17"/>
  <c r="H208" i="17"/>
  <c r="I208" i="17"/>
  <c r="J208" i="17"/>
  <c r="K208" i="17"/>
  <c r="L208" i="17"/>
  <c r="M208" i="17"/>
  <c r="N208" i="17"/>
  <c r="O208" i="17"/>
  <c r="P208" i="17"/>
  <c r="Q208" i="17"/>
  <c r="B211" i="17"/>
  <c r="E211" i="17"/>
  <c r="F211" i="17"/>
  <c r="G211" i="17"/>
  <c r="H211" i="17"/>
  <c r="O211" i="17"/>
  <c r="P211" i="17"/>
  <c r="Q211" i="17"/>
  <c r="G215" i="17"/>
  <c r="I215" i="17"/>
  <c r="M215" i="17"/>
  <c r="N215" i="17"/>
  <c r="O215" i="17"/>
  <c r="P215" i="17"/>
  <c r="Q215" i="17"/>
  <c r="B77" i="14"/>
  <c r="B106" i="6" s="1"/>
  <c r="N77" i="14"/>
  <c r="N106" i="6" s="1"/>
  <c r="P209" i="17"/>
  <c r="I159" i="17"/>
  <c r="M159" i="17"/>
  <c r="O159" i="17"/>
  <c r="P159" i="17"/>
  <c r="Q159" i="17"/>
  <c r="B160" i="17"/>
  <c r="C160" i="17"/>
  <c r="D160" i="17"/>
  <c r="F160" i="17"/>
  <c r="H160" i="17"/>
  <c r="G161" i="17"/>
  <c r="I161" i="17"/>
  <c r="J161" i="17"/>
  <c r="K161" i="17"/>
  <c r="L161" i="17"/>
  <c r="M161" i="17"/>
  <c r="N161" i="17"/>
  <c r="O161" i="17"/>
  <c r="P161" i="17"/>
  <c r="D162" i="17"/>
  <c r="F162" i="17"/>
  <c r="O162" i="17"/>
  <c r="P162" i="17"/>
  <c r="Q162" i="17"/>
  <c r="E163" i="17"/>
  <c r="G163" i="17"/>
  <c r="G164" i="17"/>
  <c r="E165" i="17"/>
  <c r="G165" i="17"/>
  <c r="I165" i="17"/>
  <c r="J165" i="17"/>
  <c r="L165" i="17"/>
  <c r="N165" i="17"/>
  <c r="G168" i="17"/>
  <c r="H168" i="17"/>
  <c r="I168" i="17"/>
  <c r="J168" i="17"/>
  <c r="K168" i="17"/>
  <c r="L168" i="17"/>
  <c r="M168" i="17"/>
  <c r="N168" i="17"/>
  <c r="C169" i="17"/>
  <c r="D169" i="17"/>
  <c r="E169" i="17"/>
  <c r="F169" i="17"/>
  <c r="H169" i="17"/>
  <c r="C170" i="17"/>
  <c r="D170" i="17"/>
  <c r="E170" i="17"/>
  <c r="F170" i="17"/>
  <c r="G170" i="17"/>
  <c r="H170" i="17"/>
  <c r="I170" i="17"/>
  <c r="J170" i="17"/>
  <c r="K170" i="17"/>
  <c r="M170" i="17"/>
  <c r="H173" i="17"/>
  <c r="I173" i="17"/>
  <c r="K173" i="17"/>
  <c r="L173" i="17"/>
  <c r="M173" i="17"/>
  <c r="P173" i="17"/>
  <c r="I176" i="17"/>
  <c r="L176" i="17"/>
  <c r="P176" i="17"/>
  <c r="Q176" i="17"/>
  <c r="H180" i="17"/>
  <c r="J180" i="17"/>
  <c r="H184" i="17"/>
  <c r="I184" i="17"/>
  <c r="J184" i="17"/>
  <c r="L185" i="17"/>
  <c r="N185" i="17"/>
  <c r="P185" i="17"/>
  <c r="Q185" i="17"/>
  <c r="H186" i="17"/>
  <c r="J186" i="17"/>
  <c r="L186" i="17"/>
  <c r="N186" i="17"/>
  <c r="G187" i="17"/>
  <c r="H187" i="17"/>
  <c r="I187" i="17"/>
  <c r="J187" i="17"/>
  <c r="K187" i="17"/>
  <c r="L187" i="17"/>
  <c r="M187" i="17"/>
  <c r="N187" i="17"/>
  <c r="H189" i="17"/>
  <c r="J189" i="17"/>
  <c r="K189" i="17"/>
  <c r="L189" i="17"/>
  <c r="M189" i="17"/>
  <c r="P189" i="17"/>
  <c r="H191" i="17"/>
  <c r="I191" i="17"/>
  <c r="J191" i="17"/>
  <c r="K191" i="17"/>
  <c r="L191" i="17"/>
  <c r="M191" i="17"/>
  <c r="N191" i="17"/>
  <c r="J193" i="17"/>
  <c r="K193" i="17"/>
  <c r="L193" i="17"/>
  <c r="M193" i="17"/>
  <c r="N193" i="17"/>
  <c r="G194" i="17"/>
  <c r="H194" i="17"/>
  <c r="L194" i="17"/>
  <c r="M194" i="17"/>
  <c r="N194" i="17"/>
  <c r="P194" i="17"/>
  <c r="Q194" i="17"/>
  <c r="G196" i="17"/>
  <c r="L198" i="17"/>
  <c r="M198" i="17"/>
  <c r="N198" i="17"/>
  <c r="P198" i="17"/>
  <c r="G201" i="17"/>
  <c r="H201" i="17"/>
  <c r="L201" i="17"/>
  <c r="I202" i="17"/>
  <c r="J202" i="17"/>
  <c r="K202" i="17"/>
  <c r="L202" i="17"/>
  <c r="M202" i="17"/>
  <c r="O202" i="17"/>
  <c r="H203" i="17"/>
  <c r="I203" i="17"/>
  <c r="J203" i="17"/>
  <c r="L204" i="17"/>
  <c r="N204" i="17"/>
  <c r="P204" i="17"/>
  <c r="P205" i="17"/>
  <c r="P206" i="17"/>
  <c r="P207" i="17"/>
  <c r="C211" i="17"/>
  <c r="D211" i="17"/>
  <c r="I211" i="17"/>
  <c r="J211" i="17"/>
  <c r="K211" i="17"/>
  <c r="L211" i="17"/>
  <c r="M211" i="17"/>
  <c r="N211" i="17"/>
  <c r="P213" i="17"/>
  <c r="P214" i="17"/>
  <c r="B215" i="17"/>
  <c r="C215" i="17"/>
  <c r="D215" i="17"/>
  <c r="E215" i="17"/>
  <c r="F215" i="17"/>
  <c r="H215" i="17"/>
  <c r="J215" i="17"/>
  <c r="K215" i="17"/>
  <c r="L215" i="17"/>
  <c r="C221" i="17"/>
  <c r="D221" i="17"/>
  <c r="G221" i="17"/>
  <c r="H221" i="17"/>
  <c r="I221" i="17"/>
  <c r="O221" i="17"/>
  <c r="Q221" i="17"/>
  <c r="C222" i="17"/>
  <c r="D222" i="17"/>
  <c r="E222" i="17"/>
  <c r="E223" i="17"/>
  <c r="G223" i="17"/>
  <c r="I223" i="17"/>
  <c r="K223" i="17"/>
  <c r="L223" i="17"/>
  <c r="M223" i="17"/>
  <c r="O223" i="17"/>
  <c r="P223" i="17"/>
  <c r="C224" i="17"/>
  <c r="E224" i="17"/>
  <c r="G224" i="17"/>
  <c r="H224" i="17"/>
  <c r="O224" i="17"/>
  <c r="Q224" i="17"/>
  <c r="H230" i="17"/>
  <c r="I230" i="17"/>
  <c r="K230" i="17"/>
  <c r="L230" i="17"/>
  <c r="M230" i="17"/>
  <c r="O230" i="17"/>
  <c r="P230" i="17"/>
  <c r="Q230" i="17"/>
  <c r="C231" i="17"/>
  <c r="D231" i="17"/>
  <c r="E231" i="17"/>
  <c r="G232" i="17"/>
  <c r="I232" i="17"/>
  <c r="K232" i="17"/>
  <c r="L232" i="17"/>
  <c r="O232" i="17"/>
  <c r="H233" i="17"/>
  <c r="I233" i="17"/>
  <c r="K233" i="17"/>
  <c r="P233" i="17"/>
  <c r="H235" i="17"/>
  <c r="I235" i="17"/>
  <c r="K235" i="17"/>
  <c r="L235" i="17"/>
  <c r="M235" i="17"/>
  <c r="O235" i="17"/>
  <c r="P235" i="17"/>
  <c r="Q235" i="17"/>
  <c r="D239" i="17"/>
  <c r="D240" i="17"/>
  <c r="H240" i="17"/>
  <c r="I240" i="17"/>
  <c r="K240" i="17"/>
  <c r="L240" i="17"/>
  <c r="M240" i="17"/>
  <c r="G241" i="17"/>
  <c r="H241" i="17"/>
  <c r="L241" i="17"/>
  <c r="P241" i="17"/>
  <c r="Q241" i="17"/>
  <c r="E242" i="17"/>
  <c r="G242" i="17"/>
  <c r="H242" i="17"/>
  <c r="I242" i="17"/>
  <c r="K242" i="17"/>
  <c r="L242" i="17"/>
  <c r="O242" i="17"/>
  <c r="H243" i="17"/>
  <c r="I243" i="17"/>
  <c r="K243" i="17"/>
  <c r="L243" i="17"/>
  <c r="M243" i="17"/>
  <c r="B250" i="17"/>
  <c r="C250" i="17"/>
  <c r="D250" i="17"/>
  <c r="E250" i="17"/>
  <c r="F250" i="17"/>
  <c r="G250" i="17"/>
  <c r="H250" i="17"/>
  <c r="L250" i="17"/>
  <c r="N250" i="17"/>
  <c r="P250" i="17"/>
  <c r="Q250" i="17"/>
  <c r="B251" i="17"/>
  <c r="C251" i="17"/>
  <c r="D251" i="17"/>
  <c r="F251" i="17"/>
  <c r="J251" i="17"/>
  <c r="K251" i="17"/>
  <c r="N251" i="17"/>
  <c r="O251" i="17"/>
  <c r="P251" i="17"/>
  <c r="D252" i="17"/>
  <c r="K252" i="17"/>
  <c r="L252" i="17"/>
  <c r="M252" i="17"/>
  <c r="N252" i="17"/>
  <c r="P252" i="17"/>
  <c r="D253" i="17"/>
  <c r="N253" i="17"/>
  <c r="P253" i="17"/>
  <c r="B159" i="16"/>
  <c r="C159" i="16"/>
  <c r="D159" i="16"/>
  <c r="G163" i="16"/>
  <c r="N164" i="16"/>
  <c r="F159" i="16"/>
  <c r="G159" i="16"/>
  <c r="P159" i="16"/>
  <c r="B160" i="16"/>
  <c r="D160" i="16"/>
  <c r="F160" i="16"/>
  <c r="P160" i="16"/>
  <c r="C161" i="16"/>
  <c r="D161" i="16"/>
  <c r="E161" i="16"/>
  <c r="F161" i="16"/>
  <c r="G161" i="16"/>
  <c r="H161" i="16"/>
  <c r="J161" i="16"/>
  <c r="L161" i="16"/>
  <c r="O161" i="16"/>
  <c r="P161" i="16"/>
  <c r="F162" i="16"/>
  <c r="P162" i="16"/>
  <c r="B163" i="16"/>
  <c r="O163" i="16"/>
  <c r="P163" i="16"/>
  <c r="Q163" i="16"/>
  <c r="F164" i="16"/>
  <c r="G164" i="16"/>
  <c r="K164" i="16"/>
  <c r="O164" i="16"/>
  <c r="P164" i="16"/>
  <c r="Q164" i="16"/>
  <c r="E165" i="16"/>
  <c r="H165" i="16"/>
  <c r="I165" i="16"/>
  <c r="J165" i="16"/>
  <c r="K165" i="16"/>
  <c r="L165" i="16"/>
  <c r="M165" i="16"/>
  <c r="N165" i="16"/>
  <c r="O165" i="16"/>
  <c r="P165" i="16"/>
  <c r="Q165" i="16"/>
  <c r="B92" i="14"/>
  <c r="D173" i="16"/>
  <c r="E180" i="16"/>
  <c r="I172" i="16"/>
  <c r="K168" i="16"/>
  <c r="M168" i="16"/>
  <c r="O168" i="16"/>
  <c r="P168" i="16"/>
  <c r="Q168" i="16"/>
  <c r="B169" i="16"/>
  <c r="C169" i="16"/>
  <c r="D169" i="16"/>
  <c r="F169" i="16"/>
  <c r="D170" i="16"/>
  <c r="I170" i="16"/>
  <c r="K170" i="16"/>
  <c r="L170" i="16"/>
  <c r="N170" i="16"/>
  <c r="P171" i="16"/>
  <c r="Q171" i="16"/>
  <c r="F172" i="16"/>
  <c r="N172" i="16"/>
  <c r="P172" i="16"/>
  <c r="Q172" i="16"/>
  <c r="F173" i="16"/>
  <c r="G173" i="16"/>
  <c r="K173" i="16"/>
  <c r="M173" i="16"/>
  <c r="P173" i="16"/>
  <c r="Q173" i="16"/>
  <c r="F174" i="16"/>
  <c r="O174" i="16"/>
  <c r="Q174" i="16"/>
  <c r="D175" i="16"/>
  <c r="E175" i="16"/>
  <c r="F175" i="16"/>
  <c r="G175" i="16"/>
  <c r="I175" i="16"/>
  <c r="J175" i="16"/>
  <c r="K175" i="16"/>
  <c r="L175" i="16"/>
  <c r="N175" i="16"/>
  <c r="D176" i="16"/>
  <c r="F176" i="16"/>
  <c r="H177" i="16"/>
  <c r="I177" i="16"/>
  <c r="F178" i="16"/>
  <c r="G178" i="16"/>
  <c r="M178" i="16"/>
  <c r="N178" i="16"/>
  <c r="O178" i="16"/>
  <c r="P178" i="16"/>
  <c r="Q178" i="16"/>
  <c r="F179" i="16"/>
  <c r="G180" i="16"/>
  <c r="K180" i="16"/>
  <c r="M180" i="16"/>
  <c r="O180" i="16"/>
  <c r="P180" i="16"/>
  <c r="Q180" i="16"/>
  <c r="O189" i="16"/>
  <c r="P189" i="16"/>
  <c r="E184" i="16"/>
  <c r="H184" i="16"/>
  <c r="I184" i="16"/>
  <c r="J184" i="16"/>
  <c r="K184" i="16"/>
  <c r="M184" i="16"/>
  <c r="N184" i="16"/>
  <c r="E185" i="16"/>
  <c r="G185" i="16"/>
  <c r="I185" i="16"/>
  <c r="P185" i="16"/>
  <c r="Q185" i="16"/>
  <c r="D186" i="16"/>
  <c r="E186" i="16"/>
  <c r="I186" i="16"/>
  <c r="K186" i="16"/>
  <c r="N186" i="16"/>
  <c r="O186" i="16"/>
  <c r="P186" i="16"/>
  <c r="E187" i="16"/>
  <c r="G187" i="16"/>
  <c r="H187" i="16"/>
  <c r="I187" i="16"/>
  <c r="N187" i="16"/>
  <c r="E188" i="16"/>
  <c r="G188" i="16"/>
  <c r="I188" i="16"/>
  <c r="P188" i="16"/>
  <c r="Q188" i="16"/>
  <c r="E189" i="16"/>
  <c r="G189" i="16"/>
  <c r="H189" i="16"/>
  <c r="I189" i="16"/>
  <c r="J189" i="16"/>
  <c r="K189" i="16"/>
  <c r="M189" i="16"/>
  <c r="E190" i="16"/>
  <c r="I190" i="16"/>
  <c r="K190" i="16"/>
  <c r="N190" i="16"/>
  <c r="O190" i="16"/>
  <c r="P190" i="16"/>
  <c r="Q190" i="16"/>
  <c r="C191" i="16"/>
  <c r="E191" i="16"/>
  <c r="G191" i="16"/>
  <c r="H191" i="16"/>
  <c r="I191" i="16"/>
  <c r="J191" i="16"/>
  <c r="K191" i="16"/>
  <c r="L191" i="16"/>
  <c r="N191" i="16"/>
  <c r="E192" i="16"/>
  <c r="G192" i="16"/>
  <c r="H192" i="16"/>
  <c r="I192" i="16"/>
  <c r="J192" i="16"/>
  <c r="M192" i="16"/>
  <c r="P192" i="16"/>
  <c r="Q192" i="16"/>
  <c r="B193" i="16"/>
  <c r="E193" i="16"/>
  <c r="F193" i="16"/>
  <c r="I193" i="16"/>
  <c r="N193" i="16"/>
  <c r="O193" i="16"/>
  <c r="P193" i="16"/>
  <c r="Q193" i="16"/>
  <c r="E194" i="16"/>
  <c r="F194" i="16"/>
  <c r="G194" i="16"/>
  <c r="H194" i="16"/>
  <c r="I194" i="16"/>
  <c r="J194" i="16"/>
  <c r="K194" i="16"/>
  <c r="L194" i="16"/>
  <c r="N194" i="16"/>
  <c r="O194" i="16"/>
  <c r="P194" i="16"/>
  <c r="Q194" i="16"/>
  <c r="C195" i="16"/>
  <c r="D195" i="16"/>
  <c r="E195" i="16"/>
  <c r="F195" i="16"/>
  <c r="I195" i="16"/>
  <c r="M195" i="16"/>
  <c r="Q195" i="16"/>
  <c r="E196" i="16"/>
  <c r="H196" i="16"/>
  <c r="I196" i="16"/>
  <c r="K196" i="16"/>
  <c r="N196" i="16"/>
  <c r="E197" i="16"/>
  <c r="F197" i="16"/>
  <c r="G197" i="16"/>
  <c r="H197" i="16"/>
  <c r="I197" i="16"/>
  <c r="J197" i="16"/>
  <c r="K197" i="16"/>
  <c r="L197" i="16"/>
  <c r="M197" i="16"/>
  <c r="N197" i="16"/>
  <c r="O197" i="16"/>
  <c r="P197" i="16"/>
  <c r="Q197" i="16"/>
  <c r="C198" i="16"/>
  <c r="E198" i="16"/>
  <c r="G198" i="16"/>
  <c r="H198" i="16"/>
  <c r="I198" i="16"/>
  <c r="J198" i="16"/>
  <c r="K198" i="16"/>
  <c r="L198" i="16"/>
  <c r="M198" i="16"/>
  <c r="N198" i="16"/>
  <c r="J212" i="16"/>
  <c r="L210" i="16"/>
  <c r="P215" i="16"/>
  <c r="B201" i="16"/>
  <c r="C201" i="16"/>
  <c r="E201" i="16"/>
  <c r="F201" i="16"/>
  <c r="G202" i="16"/>
  <c r="H202" i="16"/>
  <c r="I202" i="16"/>
  <c r="J202" i="16"/>
  <c r="K202" i="16"/>
  <c r="N202" i="16"/>
  <c r="B203" i="16"/>
  <c r="C203" i="16"/>
  <c r="D203" i="16"/>
  <c r="E203" i="16"/>
  <c r="G203" i="16"/>
  <c r="I203" i="16"/>
  <c r="J203" i="16"/>
  <c r="K203" i="16"/>
  <c r="L203" i="16"/>
  <c r="M203" i="16"/>
  <c r="N203" i="16"/>
  <c r="O203" i="16"/>
  <c r="P203" i="16"/>
  <c r="B204" i="16"/>
  <c r="C204" i="16"/>
  <c r="E204" i="16"/>
  <c r="F204" i="16"/>
  <c r="N204" i="16"/>
  <c r="O204" i="16"/>
  <c r="H205" i="16"/>
  <c r="I205" i="16"/>
  <c r="B206" i="16"/>
  <c r="C206" i="16"/>
  <c r="E206" i="16"/>
  <c r="F206" i="16"/>
  <c r="N206" i="16"/>
  <c r="O206" i="16"/>
  <c r="B207" i="16"/>
  <c r="C207" i="16"/>
  <c r="D207" i="16"/>
  <c r="G207" i="16"/>
  <c r="H207" i="16"/>
  <c r="I207" i="16"/>
  <c r="J207" i="16"/>
  <c r="K207" i="16"/>
  <c r="L207" i="16"/>
  <c r="N207" i="16"/>
  <c r="B208" i="16"/>
  <c r="C208" i="16"/>
  <c r="D208" i="16"/>
  <c r="E208" i="16"/>
  <c r="H208" i="16"/>
  <c r="I208" i="16"/>
  <c r="J208" i="16"/>
  <c r="L208" i="16"/>
  <c r="N208" i="16"/>
  <c r="F209" i="16"/>
  <c r="G209" i="16"/>
  <c r="H209" i="16"/>
  <c r="I209" i="16"/>
  <c r="J209" i="16"/>
  <c r="K209" i="16"/>
  <c r="L209" i="16"/>
  <c r="M209" i="16"/>
  <c r="N209" i="16"/>
  <c r="O209" i="16"/>
  <c r="B210" i="16"/>
  <c r="C210" i="16"/>
  <c r="D210" i="16"/>
  <c r="F210" i="16"/>
  <c r="O210" i="16"/>
  <c r="B211" i="16"/>
  <c r="C211" i="16"/>
  <c r="D211" i="16"/>
  <c r="E211" i="16"/>
  <c r="I211" i="16"/>
  <c r="J211" i="16"/>
  <c r="Q211" i="16"/>
  <c r="B212" i="16"/>
  <c r="D212" i="16"/>
  <c r="F212" i="16"/>
  <c r="N212" i="16"/>
  <c r="O212" i="16"/>
  <c r="B213" i="16"/>
  <c r="C213" i="16"/>
  <c r="D213" i="16"/>
  <c r="E213" i="16"/>
  <c r="F213" i="16"/>
  <c r="G213" i="16"/>
  <c r="H213" i="16"/>
  <c r="I213" i="16"/>
  <c r="J213" i="16"/>
  <c r="K213" i="16"/>
  <c r="N213" i="16"/>
  <c r="J214" i="16"/>
  <c r="K214" i="16"/>
  <c r="L214" i="16"/>
  <c r="M214" i="16"/>
  <c r="N214" i="16"/>
  <c r="O214" i="16"/>
  <c r="Q214" i="16"/>
  <c r="B215" i="16"/>
  <c r="C215" i="16"/>
  <c r="D215" i="16"/>
  <c r="E215" i="16"/>
  <c r="F215" i="16"/>
  <c r="G215" i="16"/>
  <c r="H215" i="16"/>
  <c r="I215" i="16"/>
  <c r="J215" i="16"/>
  <c r="K215" i="16"/>
  <c r="L215" i="16"/>
  <c r="K159" i="16"/>
  <c r="O159" i="16"/>
  <c r="C160" i="16"/>
  <c r="G160" i="16"/>
  <c r="K160" i="16"/>
  <c r="O160" i="16"/>
  <c r="B161" i="16"/>
  <c r="C162" i="16"/>
  <c r="D162" i="16"/>
  <c r="G162" i="16"/>
  <c r="K162" i="16"/>
  <c r="O162" i="16"/>
  <c r="C163" i="16"/>
  <c r="D163" i="16"/>
  <c r="F163" i="16"/>
  <c r="L163" i="16"/>
  <c r="D164" i="16"/>
  <c r="B165" i="16"/>
  <c r="C165" i="16"/>
  <c r="D165" i="16"/>
  <c r="F165" i="16"/>
  <c r="G165" i="16"/>
  <c r="E168" i="16"/>
  <c r="F168" i="16"/>
  <c r="G168" i="16"/>
  <c r="E169" i="16"/>
  <c r="G169" i="16"/>
  <c r="K169" i="16"/>
  <c r="M169" i="16"/>
  <c r="Q169" i="16"/>
  <c r="E170" i="16"/>
  <c r="F170" i="16"/>
  <c r="G170" i="16"/>
  <c r="H170" i="16"/>
  <c r="J170" i="16"/>
  <c r="M170" i="16"/>
  <c r="O170" i="16"/>
  <c r="P170" i="16"/>
  <c r="Q170" i="16"/>
  <c r="E171" i="16"/>
  <c r="F171" i="16"/>
  <c r="G171" i="16"/>
  <c r="M171" i="16"/>
  <c r="O171" i="16"/>
  <c r="J172" i="16"/>
  <c r="K172" i="16"/>
  <c r="M172" i="16"/>
  <c r="O172" i="16"/>
  <c r="O173" i="16"/>
  <c r="E174" i="16"/>
  <c r="G174" i="16"/>
  <c r="K174" i="16"/>
  <c r="M174" i="16"/>
  <c r="P174" i="16"/>
  <c r="H175" i="16"/>
  <c r="M175" i="16"/>
  <c r="O175" i="16"/>
  <c r="P175" i="16"/>
  <c r="Q175" i="16"/>
  <c r="E176" i="16"/>
  <c r="M176" i="16"/>
  <c r="Q176" i="16"/>
  <c r="E177" i="16"/>
  <c r="F177" i="16"/>
  <c r="G177" i="16"/>
  <c r="J177" i="16"/>
  <c r="K177" i="16"/>
  <c r="L177" i="16"/>
  <c r="M177" i="16"/>
  <c r="N177" i="16"/>
  <c r="O177" i="16"/>
  <c r="P177" i="16"/>
  <c r="Q177" i="16"/>
  <c r="E179" i="16"/>
  <c r="G179" i="16"/>
  <c r="K179" i="16"/>
  <c r="M179" i="16"/>
  <c r="N179" i="16"/>
  <c r="O179" i="16"/>
  <c r="P179" i="16"/>
  <c r="Q179" i="16"/>
  <c r="D180" i="16"/>
  <c r="F180" i="16"/>
  <c r="G184" i="16"/>
  <c r="H185" i="16"/>
  <c r="J185" i="16"/>
  <c r="K185" i="16"/>
  <c r="L185" i="16"/>
  <c r="N185" i="16"/>
  <c r="O185" i="16"/>
  <c r="B186" i="16"/>
  <c r="C186" i="16"/>
  <c r="F186" i="16"/>
  <c r="G186" i="16"/>
  <c r="H186" i="16"/>
  <c r="J186" i="16"/>
  <c r="H188" i="16"/>
  <c r="J188" i="16"/>
  <c r="K188" i="16"/>
  <c r="L188" i="16"/>
  <c r="N188" i="16"/>
  <c r="O188" i="16"/>
  <c r="C189" i="16"/>
  <c r="N189" i="16"/>
  <c r="F190" i="16"/>
  <c r="G190" i="16"/>
  <c r="H190" i="16"/>
  <c r="J190" i="16"/>
  <c r="L190" i="16"/>
  <c r="O191" i="16"/>
  <c r="P191" i="16"/>
  <c r="K192" i="16"/>
  <c r="L192" i="16"/>
  <c r="N192" i="16"/>
  <c r="O192" i="16"/>
  <c r="C193" i="16"/>
  <c r="D193" i="16"/>
  <c r="G193" i="16"/>
  <c r="H193" i="16"/>
  <c r="J193" i="16"/>
  <c r="K193" i="16"/>
  <c r="L193" i="16"/>
  <c r="G195" i="16"/>
  <c r="H195" i="16"/>
  <c r="J195" i="16"/>
  <c r="K195" i="16"/>
  <c r="L195" i="16"/>
  <c r="N195" i="16"/>
  <c r="O195" i="16"/>
  <c r="P195" i="16"/>
  <c r="C196" i="16"/>
  <c r="F196" i="16"/>
  <c r="G196" i="16"/>
  <c r="J196" i="16"/>
  <c r="L196" i="16"/>
  <c r="P198" i="16"/>
  <c r="G201" i="16"/>
  <c r="H201" i="16"/>
  <c r="I201" i="16"/>
  <c r="J201" i="16"/>
  <c r="K201" i="16"/>
  <c r="L201" i="16"/>
  <c r="M201" i="16"/>
  <c r="N201" i="16"/>
  <c r="B202" i="16"/>
  <c r="C202" i="16"/>
  <c r="D202" i="16"/>
  <c r="E202" i="16"/>
  <c r="F202" i="16"/>
  <c r="F203" i="16"/>
  <c r="H203" i="16"/>
  <c r="B205" i="16"/>
  <c r="C205" i="16"/>
  <c r="D205" i="16"/>
  <c r="E205" i="16"/>
  <c r="F205" i="16"/>
  <c r="G205" i="16"/>
  <c r="J205" i="16"/>
  <c r="M205" i="16"/>
  <c r="D206" i="16"/>
  <c r="J206" i="16"/>
  <c r="K206" i="16"/>
  <c r="M206" i="16"/>
  <c r="E207" i="16"/>
  <c r="F207" i="16"/>
  <c r="F208" i="16"/>
  <c r="G208" i="16"/>
  <c r="K208" i="16"/>
  <c r="M208" i="16"/>
  <c r="O208" i="16"/>
  <c r="B209" i="16"/>
  <c r="C209" i="16"/>
  <c r="D209" i="16"/>
  <c r="E209" i="16"/>
  <c r="E210" i="16"/>
  <c r="G210" i="16"/>
  <c r="H210" i="16"/>
  <c r="I210" i="16"/>
  <c r="J210" i="16"/>
  <c r="K210" i="16"/>
  <c r="M210" i="16"/>
  <c r="N210" i="16"/>
  <c r="F211" i="16"/>
  <c r="G211" i="16"/>
  <c r="H211" i="16"/>
  <c r="C212" i="16"/>
  <c r="E212" i="16"/>
  <c r="G212" i="16"/>
  <c r="M213" i="16"/>
  <c r="B214" i="16"/>
  <c r="C214" i="16"/>
  <c r="D214" i="16"/>
  <c r="E214" i="16"/>
  <c r="F214" i="16"/>
  <c r="G214" i="16"/>
  <c r="H214" i="16"/>
  <c r="I214" i="16"/>
  <c r="P214" i="16"/>
  <c r="N215" i="16"/>
  <c r="O215" i="16"/>
  <c r="L241" i="16"/>
  <c r="D249" i="16"/>
  <c r="B220" i="16"/>
  <c r="E159" i="15"/>
  <c r="G163" i="15"/>
  <c r="J163" i="15"/>
  <c r="K163" i="15"/>
  <c r="M162" i="15"/>
  <c r="N164" i="15"/>
  <c r="P160" i="15"/>
  <c r="D221" i="16"/>
  <c r="H221" i="16"/>
  <c r="I159" i="15"/>
  <c r="J221" i="16"/>
  <c r="K159" i="15"/>
  <c r="N221" i="16"/>
  <c r="O159" i="15"/>
  <c r="F222" i="16"/>
  <c r="H222" i="16"/>
  <c r="L222" i="16"/>
  <c r="P222" i="16"/>
  <c r="Q222" i="15"/>
  <c r="B223" i="16"/>
  <c r="D223" i="16"/>
  <c r="F223" i="16"/>
  <c r="G161" i="15"/>
  <c r="H161" i="15"/>
  <c r="I161" i="15"/>
  <c r="K161" i="15"/>
  <c r="N223" i="16"/>
  <c r="P223" i="16"/>
  <c r="B224" i="16"/>
  <c r="D224" i="16"/>
  <c r="H224" i="16"/>
  <c r="L224" i="16"/>
  <c r="N224" i="16"/>
  <c r="C225" i="17"/>
  <c r="E163" i="15"/>
  <c r="F225" i="16"/>
  <c r="G225" i="17"/>
  <c r="J225" i="16"/>
  <c r="K225" i="17"/>
  <c r="O225" i="17"/>
  <c r="C226" i="17"/>
  <c r="D226" i="16"/>
  <c r="G226" i="17"/>
  <c r="J226" i="16"/>
  <c r="N226" i="16"/>
  <c r="O226" i="17"/>
  <c r="B227" i="16"/>
  <c r="D227" i="16"/>
  <c r="F227" i="16"/>
  <c r="G227" i="17"/>
  <c r="K227" i="17"/>
  <c r="L165" i="15"/>
  <c r="M165" i="15"/>
  <c r="N165" i="15"/>
  <c r="O227" i="17"/>
  <c r="P165" i="15"/>
  <c r="F229" i="16"/>
  <c r="I174" i="15"/>
  <c r="M169" i="15"/>
  <c r="P180" i="15"/>
  <c r="B230" i="16"/>
  <c r="I168" i="15"/>
  <c r="J230" i="16"/>
  <c r="L230" i="16"/>
  <c r="E169" i="15"/>
  <c r="F231" i="16"/>
  <c r="H231" i="16"/>
  <c r="J231" i="16"/>
  <c r="O169" i="15"/>
  <c r="Q169" i="15"/>
  <c r="B232" i="16"/>
  <c r="C170" i="15"/>
  <c r="D232" i="16"/>
  <c r="E170" i="15"/>
  <c r="F232" i="16"/>
  <c r="N232" i="16"/>
  <c r="B233" i="16"/>
  <c r="D233" i="16"/>
  <c r="I171" i="15"/>
  <c r="J233" i="16"/>
  <c r="K171" i="15"/>
  <c r="Q171" i="15"/>
  <c r="C234" i="17"/>
  <c r="E172" i="15"/>
  <c r="F172" i="15"/>
  <c r="G234" i="17"/>
  <c r="H172" i="15"/>
  <c r="J234" i="16"/>
  <c r="P172" i="15"/>
  <c r="Q172" i="15"/>
  <c r="B235" i="16"/>
  <c r="D235" i="16"/>
  <c r="I173" i="15"/>
  <c r="K173" i="15"/>
  <c r="M235" i="15"/>
  <c r="N235" i="16"/>
  <c r="B174" i="15"/>
  <c r="E174" i="15"/>
  <c r="H174" i="15"/>
  <c r="J236" i="16"/>
  <c r="P174" i="15"/>
  <c r="Q174" i="15"/>
  <c r="B175" i="15"/>
  <c r="D175" i="15"/>
  <c r="E175" i="15"/>
  <c r="F175" i="15"/>
  <c r="N175" i="15"/>
  <c r="P175" i="15"/>
  <c r="Q175" i="15"/>
  <c r="D176" i="15"/>
  <c r="E176" i="15"/>
  <c r="F176" i="15"/>
  <c r="H176" i="15"/>
  <c r="O176" i="15"/>
  <c r="P176" i="15"/>
  <c r="Q176" i="15"/>
  <c r="B177" i="15"/>
  <c r="C177" i="15"/>
  <c r="D177" i="15"/>
  <c r="E177" i="15"/>
  <c r="F177" i="15"/>
  <c r="P177" i="15"/>
  <c r="H178" i="15"/>
  <c r="I178" i="15"/>
  <c r="K178" i="15"/>
  <c r="M178" i="15"/>
  <c r="O178" i="15"/>
  <c r="Q178" i="15"/>
  <c r="B179" i="15"/>
  <c r="C179" i="15"/>
  <c r="D179" i="15"/>
  <c r="E179" i="15"/>
  <c r="F179" i="15"/>
  <c r="O179" i="15"/>
  <c r="P179" i="15"/>
  <c r="Q179" i="15"/>
  <c r="H180" i="15"/>
  <c r="I180" i="15"/>
  <c r="K180" i="15"/>
  <c r="O180" i="15"/>
  <c r="Q180" i="15"/>
  <c r="B197" i="15"/>
  <c r="D197" i="15"/>
  <c r="F197" i="15"/>
  <c r="P187" i="15"/>
  <c r="C184" i="15"/>
  <c r="E184" i="15"/>
  <c r="G184" i="15"/>
  <c r="O184" i="15"/>
  <c r="B241" i="16"/>
  <c r="I185" i="15"/>
  <c r="J241" i="16"/>
  <c r="K185" i="15"/>
  <c r="M241" i="15"/>
  <c r="N241" i="16"/>
  <c r="C186" i="15"/>
  <c r="E186" i="15"/>
  <c r="O186" i="15"/>
  <c r="E187" i="15"/>
  <c r="K187" i="15"/>
  <c r="N243" i="16"/>
  <c r="P243" i="16"/>
  <c r="D244" i="17"/>
  <c r="H188" i="15"/>
  <c r="I188" i="15"/>
  <c r="J244" i="16"/>
  <c r="K188" i="15"/>
  <c r="M188" i="15"/>
  <c r="N188" i="15"/>
  <c r="B189" i="15"/>
  <c r="C189" i="15"/>
  <c r="E189" i="15"/>
  <c r="G189" i="15"/>
  <c r="I189" i="15"/>
  <c r="L245" i="17"/>
  <c r="M189" i="15"/>
  <c r="N189" i="15"/>
  <c r="K190" i="15"/>
  <c r="L190" i="15"/>
  <c r="B191" i="15"/>
  <c r="E191" i="15"/>
  <c r="G191" i="15"/>
  <c r="I191" i="15"/>
  <c r="K191" i="15"/>
  <c r="L191" i="15"/>
  <c r="M191" i="15"/>
  <c r="N191" i="15"/>
  <c r="D246" i="17"/>
  <c r="I192" i="15"/>
  <c r="K192" i="15"/>
  <c r="L246" i="17"/>
  <c r="N192" i="15"/>
  <c r="B193" i="15"/>
  <c r="C193" i="15"/>
  <c r="D193" i="15"/>
  <c r="E193" i="15"/>
  <c r="F193" i="15"/>
  <c r="H193" i="15"/>
  <c r="O193" i="15"/>
  <c r="P193" i="15"/>
  <c r="Q193" i="15"/>
  <c r="G194" i="15"/>
  <c r="I194" i="15"/>
  <c r="K194" i="15"/>
  <c r="N194" i="15"/>
  <c r="O194" i="15"/>
  <c r="B195" i="15"/>
  <c r="C195" i="15"/>
  <c r="K195" i="15"/>
  <c r="L247" i="17"/>
  <c r="P195" i="15"/>
  <c r="Q195" i="15"/>
  <c r="C196" i="15"/>
  <c r="E196" i="15"/>
  <c r="K196" i="15"/>
  <c r="L196" i="15"/>
  <c r="N196" i="15"/>
  <c r="G197" i="15"/>
  <c r="I197" i="15"/>
  <c r="K197" i="15"/>
  <c r="M197" i="15"/>
  <c r="G198" i="15"/>
  <c r="L198" i="15"/>
  <c r="M198" i="15"/>
  <c r="N198" i="15"/>
  <c r="O198" i="15"/>
  <c r="B249" i="16"/>
  <c r="H212" i="15"/>
  <c r="M212" i="15"/>
  <c r="P249" i="17"/>
  <c r="C201" i="15"/>
  <c r="D201" i="15"/>
  <c r="E201" i="15"/>
  <c r="J250" i="16"/>
  <c r="L250" i="16"/>
  <c r="B251" i="16"/>
  <c r="C202" i="15"/>
  <c r="D202" i="15"/>
  <c r="F251" i="16"/>
  <c r="L202" i="15"/>
  <c r="M202" i="15"/>
  <c r="N202" i="15"/>
  <c r="P202" i="15"/>
  <c r="D252" i="16"/>
  <c r="H203" i="15"/>
  <c r="I203" i="15"/>
  <c r="J252" i="16"/>
  <c r="K203" i="15"/>
  <c r="L203" i="15"/>
  <c r="M203" i="15"/>
  <c r="O203" i="15"/>
  <c r="P203" i="15"/>
  <c r="Q203" i="15"/>
  <c r="C204" i="15"/>
  <c r="F253" i="16"/>
  <c r="P204" i="15"/>
  <c r="Q204" i="15"/>
  <c r="B254" i="17"/>
  <c r="C205" i="15"/>
  <c r="D254" i="16"/>
  <c r="J205" i="15"/>
  <c r="N205" i="15"/>
  <c r="B255" i="17"/>
  <c r="C206" i="15"/>
  <c r="E206" i="15"/>
  <c r="F206" i="15"/>
  <c r="G206" i="15"/>
  <c r="Q206" i="15"/>
  <c r="C207" i="15"/>
  <c r="N207" i="15"/>
  <c r="P207" i="15"/>
  <c r="B208" i="15"/>
  <c r="C208" i="15"/>
  <c r="D208" i="15"/>
  <c r="E208" i="15"/>
  <c r="F208" i="15"/>
  <c r="G208" i="15"/>
  <c r="L208" i="15"/>
  <c r="N208" i="15"/>
  <c r="P208" i="15"/>
  <c r="D256" i="17"/>
  <c r="H209" i="15"/>
  <c r="I209" i="15"/>
  <c r="J256" i="17"/>
  <c r="K209" i="15"/>
  <c r="M209" i="15"/>
  <c r="N209" i="15"/>
  <c r="O209" i="15"/>
  <c r="Q209" i="15"/>
  <c r="B210" i="15"/>
  <c r="C210" i="15"/>
  <c r="D210" i="15"/>
  <c r="E210" i="15"/>
  <c r="P210" i="15"/>
  <c r="Q210" i="15"/>
  <c r="D211" i="15"/>
  <c r="E211" i="15"/>
  <c r="F211" i="15"/>
  <c r="G211" i="15"/>
  <c r="H211" i="15"/>
  <c r="I211" i="15"/>
  <c r="J211" i="15"/>
  <c r="L211" i="15"/>
  <c r="N211" i="15"/>
  <c r="O211" i="15"/>
  <c r="P211" i="15"/>
  <c r="Q211" i="15"/>
  <c r="C212" i="15"/>
  <c r="L257" i="17"/>
  <c r="P257" i="17"/>
  <c r="Q212" i="15"/>
  <c r="B213" i="15"/>
  <c r="C213" i="15"/>
  <c r="D213" i="15"/>
  <c r="E213" i="15"/>
  <c r="L213" i="15"/>
  <c r="M213" i="15"/>
  <c r="P213" i="15"/>
  <c r="C214" i="15"/>
  <c r="H214" i="15"/>
  <c r="I214" i="15"/>
  <c r="K214" i="15"/>
  <c r="C215" i="15"/>
  <c r="D215" i="15"/>
  <c r="E215" i="15"/>
  <c r="G215" i="15"/>
  <c r="L215" i="15"/>
  <c r="M215" i="15"/>
  <c r="N215" i="15"/>
  <c r="P215" i="15"/>
  <c r="M159" i="15"/>
  <c r="N159" i="15"/>
  <c r="Q159" i="15"/>
  <c r="B160" i="15"/>
  <c r="E160" i="15"/>
  <c r="F160" i="15"/>
  <c r="G160" i="15"/>
  <c r="H160" i="15"/>
  <c r="I160" i="15"/>
  <c r="J160" i="15"/>
  <c r="K160" i="15"/>
  <c r="L160" i="15"/>
  <c r="M160" i="15"/>
  <c r="B161" i="15"/>
  <c r="C161" i="15"/>
  <c r="E161" i="15"/>
  <c r="M161" i="15"/>
  <c r="Q161" i="15"/>
  <c r="B162" i="15"/>
  <c r="E162" i="15"/>
  <c r="F162" i="15"/>
  <c r="G162" i="15"/>
  <c r="H162" i="15"/>
  <c r="I162" i="15"/>
  <c r="Q162" i="15"/>
  <c r="B163" i="15"/>
  <c r="C163" i="15"/>
  <c r="D163" i="15"/>
  <c r="F163" i="15"/>
  <c r="N163" i="15"/>
  <c r="P163" i="15"/>
  <c r="Q163" i="15"/>
  <c r="M164" i="15"/>
  <c r="Q164" i="15"/>
  <c r="B165" i="15"/>
  <c r="C165" i="15"/>
  <c r="D165" i="15"/>
  <c r="E165" i="15"/>
  <c r="F165" i="15"/>
  <c r="G165" i="15"/>
  <c r="H165" i="15"/>
  <c r="I165" i="15"/>
  <c r="K165" i="15"/>
  <c r="O165" i="15"/>
  <c r="Q165" i="15"/>
  <c r="K168" i="15"/>
  <c r="L168" i="15"/>
  <c r="N168" i="15"/>
  <c r="O168" i="15"/>
  <c r="Q168" i="15"/>
  <c r="B169" i="15"/>
  <c r="C169" i="15"/>
  <c r="D169" i="15"/>
  <c r="G169" i="15"/>
  <c r="I169" i="15"/>
  <c r="L169" i="15"/>
  <c r="G170" i="15"/>
  <c r="H170" i="15"/>
  <c r="I170" i="15"/>
  <c r="K170" i="15"/>
  <c r="L170" i="15"/>
  <c r="N170" i="15"/>
  <c r="O170" i="15"/>
  <c r="Q170" i="15"/>
  <c r="C171" i="15"/>
  <c r="D171" i="15"/>
  <c r="E171" i="15"/>
  <c r="F171" i="15"/>
  <c r="G171" i="15"/>
  <c r="H171" i="15"/>
  <c r="O171" i="15"/>
  <c r="K172" i="15"/>
  <c r="O172" i="15"/>
  <c r="B173" i="15"/>
  <c r="C173" i="15"/>
  <c r="D173" i="15"/>
  <c r="E173" i="15"/>
  <c r="F173" i="15"/>
  <c r="L173" i="15"/>
  <c r="M173" i="15"/>
  <c r="N173" i="15"/>
  <c r="O173" i="15"/>
  <c r="Q173" i="15"/>
  <c r="F174" i="15"/>
  <c r="O174" i="15"/>
  <c r="G175" i="15"/>
  <c r="H175" i="15"/>
  <c r="I175" i="15"/>
  <c r="J175" i="15"/>
  <c r="K175" i="15"/>
  <c r="L175" i="15"/>
  <c r="M175" i="15"/>
  <c r="O175" i="15"/>
  <c r="B176" i="15"/>
  <c r="G176" i="15"/>
  <c r="I176" i="15"/>
  <c r="G177" i="15"/>
  <c r="H177" i="15"/>
  <c r="I177" i="15"/>
  <c r="J177" i="15"/>
  <c r="K177" i="15"/>
  <c r="L177" i="15"/>
  <c r="M177" i="15"/>
  <c r="N177" i="15"/>
  <c r="O177" i="15"/>
  <c r="Q177" i="15"/>
  <c r="B178" i="15"/>
  <c r="D178" i="15"/>
  <c r="E178" i="15"/>
  <c r="F178" i="15"/>
  <c r="H179" i="15"/>
  <c r="I179" i="15"/>
  <c r="J179" i="15"/>
  <c r="K179" i="15"/>
  <c r="B180" i="15"/>
  <c r="D180" i="15"/>
  <c r="E180" i="15"/>
  <c r="F180" i="15"/>
  <c r="L180" i="15"/>
  <c r="N180" i="15"/>
  <c r="I184" i="15"/>
  <c r="K184" i="15"/>
  <c r="L184" i="15"/>
  <c r="M184" i="15"/>
  <c r="N184" i="15"/>
  <c r="G185" i="15"/>
  <c r="N185" i="15"/>
  <c r="O185" i="15"/>
  <c r="B186" i="15"/>
  <c r="D186" i="15"/>
  <c r="G186" i="15"/>
  <c r="I186" i="15"/>
  <c r="K186" i="15"/>
  <c r="N186" i="15"/>
  <c r="G187" i="15"/>
  <c r="I187" i="15"/>
  <c r="L187" i="15"/>
  <c r="M187" i="15"/>
  <c r="N187" i="15"/>
  <c r="O187" i="15"/>
  <c r="Q187" i="15"/>
  <c r="B188" i="15"/>
  <c r="C188" i="15"/>
  <c r="D188" i="15"/>
  <c r="F188" i="15"/>
  <c r="G188" i="15"/>
  <c r="O188" i="15"/>
  <c r="K189" i="15"/>
  <c r="L189" i="15"/>
  <c r="O189" i="15"/>
  <c r="B190" i="15"/>
  <c r="C190" i="15"/>
  <c r="D190" i="15"/>
  <c r="E190" i="15"/>
  <c r="F190" i="15"/>
  <c r="N190" i="15"/>
  <c r="O190" i="15"/>
  <c r="H191" i="15"/>
  <c r="J191" i="15"/>
  <c r="O191" i="15"/>
  <c r="B192" i="15"/>
  <c r="D192" i="15"/>
  <c r="G192" i="15"/>
  <c r="O192" i="15"/>
  <c r="G193" i="15"/>
  <c r="I193" i="15"/>
  <c r="J193" i="15"/>
  <c r="K193" i="15"/>
  <c r="L193" i="15"/>
  <c r="M193" i="15"/>
  <c r="N193" i="15"/>
  <c r="B194" i="15"/>
  <c r="D195" i="15"/>
  <c r="E195" i="15"/>
  <c r="F195" i="15"/>
  <c r="G195" i="15"/>
  <c r="I195" i="15"/>
  <c r="L195" i="15"/>
  <c r="N195" i="15"/>
  <c r="O195" i="15"/>
  <c r="B196" i="15"/>
  <c r="F196" i="15"/>
  <c r="G196" i="15"/>
  <c r="I196" i="15"/>
  <c r="O196" i="15"/>
  <c r="L197" i="15"/>
  <c r="N197" i="15"/>
  <c r="O197" i="15"/>
  <c r="B198" i="15"/>
  <c r="D198" i="15"/>
  <c r="E198" i="15"/>
  <c r="F198" i="15"/>
  <c r="I198" i="15"/>
  <c r="K198" i="15"/>
  <c r="P198" i="15"/>
  <c r="Q198" i="15"/>
  <c r="B201" i="15"/>
  <c r="F201" i="15"/>
  <c r="G201" i="15"/>
  <c r="E202" i="15"/>
  <c r="F202" i="15"/>
  <c r="B203" i="15"/>
  <c r="C203" i="15"/>
  <c r="E203" i="15"/>
  <c r="F203" i="15"/>
  <c r="G203" i="15"/>
  <c r="J203" i="15"/>
  <c r="D204" i="15"/>
  <c r="E204" i="15"/>
  <c r="I204" i="15"/>
  <c r="L204" i="15"/>
  <c r="N204" i="15"/>
  <c r="O204" i="15"/>
  <c r="F205" i="15"/>
  <c r="G205" i="15"/>
  <c r="O205" i="15"/>
  <c r="Q205" i="15"/>
  <c r="B207" i="15"/>
  <c r="D207" i="15"/>
  <c r="E207" i="15"/>
  <c r="F207" i="15"/>
  <c r="G207" i="15"/>
  <c r="J207" i="15"/>
  <c r="L207" i="15"/>
  <c r="M207" i="15"/>
  <c r="J208" i="15"/>
  <c r="M208" i="15"/>
  <c r="B209" i="15"/>
  <c r="C209" i="15"/>
  <c r="D209" i="15"/>
  <c r="E209" i="15"/>
  <c r="F209" i="15"/>
  <c r="G209" i="15"/>
  <c r="L209" i="15"/>
  <c r="F210" i="15"/>
  <c r="J210" i="15"/>
  <c r="L210" i="15"/>
  <c r="M210" i="15"/>
  <c r="N210" i="15"/>
  <c r="O210" i="15"/>
  <c r="B211" i="15"/>
  <c r="C211" i="15"/>
  <c r="E212" i="15"/>
  <c r="F212" i="15"/>
  <c r="G212" i="15"/>
  <c r="J212" i="15"/>
  <c r="L212" i="15"/>
  <c r="N212" i="15"/>
  <c r="F213" i="15"/>
  <c r="N213" i="15"/>
  <c r="O213" i="15"/>
  <c r="Q213" i="15"/>
  <c r="B214" i="15"/>
  <c r="D214" i="15"/>
  <c r="E214" i="15"/>
  <c r="F214" i="15"/>
  <c r="G214" i="15"/>
  <c r="J214" i="15"/>
  <c r="L214" i="15"/>
  <c r="M214" i="15"/>
  <c r="N214" i="15"/>
  <c r="O214" i="15"/>
  <c r="P214" i="15"/>
  <c r="Q214" i="15"/>
  <c r="B215" i="15"/>
  <c r="F215" i="15"/>
  <c r="B5" i="6"/>
  <c r="D5" i="6"/>
  <c r="F5" i="6"/>
  <c r="H5" i="6"/>
  <c r="J5" i="6"/>
  <c r="L5" i="6"/>
  <c r="N5" i="6"/>
  <c r="P5" i="6"/>
  <c r="B6" i="6"/>
  <c r="C80" i="14"/>
  <c r="F6" i="6"/>
  <c r="J6" i="6"/>
  <c r="M80" i="14"/>
  <c r="N6" i="6"/>
  <c r="B7" i="6"/>
  <c r="F7" i="6"/>
  <c r="J7" i="6"/>
  <c r="M81" i="14"/>
  <c r="O81" i="14"/>
  <c r="C82" i="14"/>
  <c r="J8" i="6"/>
  <c r="N8" i="6"/>
  <c r="B90" i="14"/>
  <c r="C90" i="14"/>
  <c r="O80" i="14"/>
  <c r="C91" i="14"/>
  <c r="E230" i="15"/>
  <c r="F92" i="14"/>
  <c r="G92" i="14"/>
  <c r="K92" i="14"/>
  <c r="N92" i="14"/>
  <c r="O92" i="14"/>
  <c r="J93" i="14"/>
  <c r="M93" i="14"/>
  <c r="C94" i="14"/>
  <c r="K82" i="14"/>
  <c r="M88" i="14"/>
  <c r="M84" i="14"/>
  <c r="L86" i="14"/>
  <c r="M64" i="14"/>
  <c r="M85" i="14" s="1"/>
  <c r="P64" i="14"/>
  <c r="Q64" i="14"/>
  <c r="Q56" i="6" s="1"/>
  <c r="B58" i="6"/>
  <c r="C87" i="14"/>
  <c r="D58" i="6"/>
  <c r="E58" i="6"/>
  <c r="F58" i="6"/>
  <c r="G87" i="14"/>
  <c r="H58" i="6"/>
  <c r="L58" i="6"/>
  <c r="N58" i="6"/>
  <c r="P58" i="6"/>
  <c r="C88" i="14"/>
  <c r="E59" i="6"/>
  <c r="F59" i="6"/>
  <c r="G59" i="6"/>
  <c r="H88" i="14"/>
  <c r="I59" i="6"/>
  <c r="K59" i="6"/>
  <c r="L88" i="14"/>
  <c r="M59" i="6"/>
  <c r="N59" i="6"/>
  <c r="Q59" i="6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B73" i="14"/>
  <c r="B102" i="6" s="1"/>
  <c r="C73" i="14"/>
  <c r="C102" i="6" s="1"/>
  <c r="D73" i="14"/>
  <c r="E73" i="14"/>
  <c r="E102" i="6" s="1"/>
  <c r="F73" i="14"/>
  <c r="F102" i="6" s="1"/>
  <c r="G73" i="14"/>
  <c r="G102" i="6" s="1"/>
  <c r="H73" i="14"/>
  <c r="I73" i="14"/>
  <c r="I102" i="6" s="1"/>
  <c r="J73" i="14"/>
  <c r="J102" i="6" s="1"/>
  <c r="K73" i="14"/>
  <c r="K102" i="6" s="1"/>
  <c r="L73" i="14"/>
  <c r="M73" i="14"/>
  <c r="M96" i="14" s="1"/>
  <c r="M157" i="6" s="1"/>
  <c r="N73" i="14"/>
  <c r="N102" i="6" s="1"/>
  <c r="O73" i="14"/>
  <c r="P73" i="14"/>
  <c r="Q73" i="14"/>
  <c r="Q102" i="6" s="1"/>
  <c r="C76" i="14"/>
  <c r="C105" i="6" s="1"/>
  <c r="D76" i="14"/>
  <c r="E76" i="14"/>
  <c r="E105" i="6" s="1"/>
  <c r="G76" i="14"/>
  <c r="G105" i="6" s="1"/>
  <c r="H76" i="14"/>
  <c r="I76" i="14"/>
  <c r="K76" i="14"/>
  <c r="L76" i="14"/>
  <c r="M76" i="14"/>
  <c r="M105" i="6" s="1"/>
  <c r="O76" i="14"/>
  <c r="O105" i="6" s="1"/>
  <c r="P76" i="14"/>
  <c r="Q76" i="14"/>
  <c r="Q105" i="6" s="1"/>
  <c r="F77" i="14"/>
  <c r="F106" i="6" s="1"/>
  <c r="J77" i="14"/>
  <c r="J106" i="6" s="1"/>
  <c r="P77" i="14"/>
  <c r="P106" i="6" s="1"/>
  <c r="B80" i="14"/>
  <c r="F80" i="14"/>
  <c r="G80" i="14"/>
  <c r="J80" i="14"/>
  <c r="K80" i="14"/>
  <c r="N80" i="14"/>
  <c r="F81" i="14"/>
  <c r="G81" i="14"/>
  <c r="J81" i="14"/>
  <c r="K81" i="14"/>
  <c r="N82" i="14"/>
  <c r="O82" i="14"/>
  <c r="F90" i="14"/>
  <c r="G90" i="14"/>
  <c r="K90" i="14"/>
  <c r="M90" i="14"/>
  <c r="N90" i="14"/>
  <c r="O90" i="14"/>
  <c r="B91" i="14"/>
  <c r="F91" i="14"/>
  <c r="G91" i="14"/>
  <c r="J91" i="14"/>
  <c r="K91" i="14"/>
  <c r="M91" i="14"/>
  <c r="N91" i="14"/>
  <c r="O91" i="14"/>
  <c r="G93" i="14"/>
  <c r="K93" i="14"/>
  <c r="N93" i="14"/>
  <c r="O93" i="14"/>
  <c r="B94" i="14"/>
  <c r="N94" i="14"/>
  <c r="O94" i="14"/>
  <c r="B108" i="13"/>
  <c r="E108" i="13"/>
  <c r="F108" i="13"/>
  <c r="H108" i="13"/>
  <c r="I108" i="13"/>
  <c r="J108" i="13"/>
  <c r="K108" i="13"/>
  <c r="L108" i="13"/>
  <c r="M108" i="13"/>
  <c r="N108" i="13"/>
  <c r="O108" i="13"/>
  <c r="P108" i="13"/>
  <c r="B112" i="13"/>
  <c r="C112" i="13"/>
  <c r="D112" i="13"/>
  <c r="E112" i="13"/>
  <c r="F112" i="13"/>
  <c r="G112" i="13"/>
  <c r="H112" i="13"/>
  <c r="I112" i="13"/>
  <c r="J112" i="13"/>
  <c r="K112" i="13"/>
  <c r="L112" i="13"/>
  <c r="L54" i="10"/>
  <c r="N54" i="10"/>
  <c r="N99" i="6" s="1"/>
  <c r="P54" i="10"/>
  <c r="P99" i="6" s="1"/>
  <c r="B146" i="13"/>
  <c r="E146" i="13"/>
  <c r="F146" i="13"/>
  <c r="G146" i="13"/>
  <c r="H146" i="13"/>
  <c r="K116" i="13"/>
  <c r="L116" i="13"/>
  <c r="M116" i="13"/>
  <c r="N116" i="13"/>
  <c r="O116" i="13"/>
  <c r="P116" i="13"/>
  <c r="Q116" i="13"/>
  <c r="B117" i="13"/>
  <c r="C117" i="13"/>
  <c r="E117" i="13"/>
  <c r="G117" i="13"/>
  <c r="H117" i="13"/>
  <c r="I117" i="13"/>
  <c r="J117" i="13"/>
  <c r="K117" i="13"/>
  <c r="L117" i="13"/>
  <c r="M117" i="13"/>
  <c r="O117" i="13"/>
  <c r="Q147" i="13"/>
  <c r="B148" i="13"/>
  <c r="C148" i="13"/>
  <c r="D148" i="13"/>
  <c r="E148" i="13"/>
  <c r="F148" i="13"/>
  <c r="G148" i="13"/>
  <c r="H148" i="13"/>
  <c r="I148" i="13"/>
  <c r="J118" i="13"/>
  <c r="K148" i="13"/>
  <c r="L118" i="13"/>
  <c r="M148" i="13"/>
  <c r="P118" i="13"/>
  <c r="B119" i="13"/>
  <c r="C119" i="13"/>
  <c r="D119" i="13"/>
  <c r="E119" i="13"/>
  <c r="F119" i="13"/>
  <c r="H149" i="13"/>
  <c r="J149" i="13"/>
  <c r="K149" i="13"/>
  <c r="L119" i="13"/>
  <c r="N149" i="13"/>
  <c r="O149" i="13"/>
  <c r="P149" i="13"/>
  <c r="Q119" i="13"/>
  <c r="C152" i="13"/>
  <c r="F122" i="13"/>
  <c r="K122" i="13"/>
  <c r="L122" i="13"/>
  <c r="M122" i="13"/>
  <c r="N122" i="13"/>
  <c r="O122" i="13"/>
  <c r="D125" i="13"/>
  <c r="F125" i="13"/>
  <c r="G125" i="13"/>
  <c r="J125" i="13"/>
  <c r="K125" i="13"/>
  <c r="L125" i="13"/>
  <c r="Q125" i="13"/>
  <c r="B129" i="13"/>
  <c r="N129" i="13"/>
  <c r="P129" i="13"/>
  <c r="Q129" i="13"/>
  <c r="B55" i="10"/>
  <c r="B100" i="6" s="1"/>
  <c r="D55" i="10"/>
  <c r="D100" i="6" s="1"/>
  <c r="F55" i="10"/>
  <c r="F100" i="6" s="1"/>
  <c r="H55" i="10"/>
  <c r="H100" i="6" s="1"/>
  <c r="J55" i="10"/>
  <c r="J100" i="6" s="1"/>
  <c r="B99" i="13"/>
  <c r="K99" i="13"/>
  <c r="M99" i="13"/>
  <c r="O99" i="13"/>
  <c r="Q99" i="13"/>
  <c r="C100" i="13"/>
  <c r="D100" i="13"/>
  <c r="E100" i="13"/>
  <c r="F100" i="13"/>
  <c r="G100" i="13"/>
  <c r="H100" i="13"/>
  <c r="I100" i="13"/>
  <c r="L100" i="13"/>
  <c r="I101" i="13"/>
  <c r="K101" i="13"/>
  <c r="L101" i="13"/>
  <c r="M101" i="13"/>
  <c r="N101" i="13"/>
  <c r="O101" i="13"/>
  <c r="P101" i="13"/>
  <c r="Q101" i="13"/>
  <c r="B102" i="13"/>
  <c r="C102" i="13"/>
  <c r="D102" i="13"/>
  <c r="E102" i="13"/>
  <c r="H102" i="13"/>
  <c r="I102" i="13"/>
  <c r="J102" i="13"/>
  <c r="C108" i="13"/>
  <c r="D108" i="13"/>
  <c r="G108" i="13"/>
  <c r="Q108" i="13"/>
  <c r="M112" i="13"/>
  <c r="N112" i="13"/>
  <c r="O112" i="13"/>
  <c r="P112" i="13"/>
  <c r="Q112" i="13"/>
  <c r="B116" i="13"/>
  <c r="C116" i="13"/>
  <c r="D116" i="13"/>
  <c r="E116" i="13"/>
  <c r="F116" i="13"/>
  <c r="G116" i="13"/>
  <c r="H116" i="13"/>
  <c r="I116" i="13"/>
  <c r="J116" i="13"/>
  <c r="N117" i="13"/>
  <c r="P117" i="13"/>
  <c r="Q117" i="13"/>
  <c r="B118" i="13"/>
  <c r="C118" i="13"/>
  <c r="D118" i="13"/>
  <c r="F118" i="13"/>
  <c r="G118" i="13"/>
  <c r="H118" i="13"/>
  <c r="I118" i="13"/>
  <c r="K118" i="13"/>
  <c r="M118" i="13"/>
  <c r="N118" i="13"/>
  <c r="Q118" i="13"/>
  <c r="H119" i="13"/>
  <c r="I119" i="13"/>
  <c r="C122" i="13"/>
  <c r="D122" i="13"/>
  <c r="E122" i="13"/>
  <c r="B125" i="13"/>
  <c r="C125" i="13"/>
  <c r="E125" i="13"/>
  <c r="H125" i="13"/>
  <c r="I125" i="13"/>
  <c r="M125" i="13"/>
  <c r="N125" i="13"/>
  <c r="O125" i="13"/>
  <c r="P125" i="13"/>
  <c r="C129" i="13"/>
  <c r="D129" i="13"/>
  <c r="E129" i="13"/>
  <c r="F129" i="13"/>
  <c r="G129" i="13"/>
  <c r="H129" i="13"/>
  <c r="I129" i="13"/>
  <c r="J129" i="13"/>
  <c r="K129" i="13"/>
  <c r="L129" i="13"/>
  <c r="M129" i="13"/>
  <c r="B135" i="13"/>
  <c r="D135" i="13"/>
  <c r="E135" i="13"/>
  <c r="F135" i="13"/>
  <c r="G135" i="13"/>
  <c r="H135" i="13"/>
  <c r="I135" i="13"/>
  <c r="J135" i="13"/>
  <c r="K135" i="13"/>
  <c r="Q135" i="13"/>
  <c r="C136" i="13"/>
  <c r="D136" i="13"/>
  <c r="E136" i="13"/>
  <c r="F136" i="13"/>
  <c r="G136" i="13"/>
  <c r="H136" i="13"/>
  <c r="I136" i="13"/>
  <c r="J136" i="13"/>
  <c r="K136" i="13"/>
  <c r="L136" i="13"/>
  <c r="M136" i="13"/>
  <c r="N136" i="13"/>
  <c r="C137" i="13"/>
  <c r="D137" i="13"/>
  <c r="E137" i="13"/>
  <c r="F137" i="13"/>
  <c r="G137" i="13"/>
  <c r="H137" i="13"/>
  <c r="M137" i="13"/>
  <c r="N137" i="13"/>
  <c r="O137" i="13"/>
  <c r="P137" i="13"/>
  <c r="Q137" i="13"/>
  <c r="B138" i="13"/>
  <c r="C138" i="13"/>
  <c r="D138" i="13"/>
  <c r="I138" i="13"/>
  <c r="J138" i="13"/>
  <c r="C146" i="13"/>
  <c r="D146" i="13"/>
  <c r="I146" i="13"/>
  <c r="J146" i="13"/>
  <c r="K146" i="13"/>
  <c r="L146" i="13"/>
  <c r="M146" i="13"/>
  <c r="N146" i="13"/>
  <c r="O146" i="13"/>
  <c r="Q146" i="13"/>
  <c r="B147" i="13"/>
  <c r="C147" i="13"/>
  <c r="E147" i="13"/>
  <c r="N147" i="13"/>
  <c r="P147" i="13"/>
  <c r="J148" i="13"/>
  <c r="N148" i="13"/>
  <c r="Q148" i="13"/>
  <c r="D149" i="13"/>
  <c r="E149" i="13"/>
  <c r="F149" i="13"/>
  <c r="I149" i="13"/>
  <c r="L149" i="13"/>
  <c r="Q149" i="13"/>
  <c r="D152" i="13"/>
  <c r="E152" i="13"/>
  <c r="F109" i="12"/>
  <c r="G99" i="12"/>
  <c r="H99" i="12"/>
  <c r="I102" i="12"/>
  <c r="K100" i="12"/>
  <c r="L107" i="12"/>
  <c r="M109" i="12"/>
  <c r="O100" i="12"/>
  <c r="Q100" i="12"/>
  <c r="B139" i="12"/>
  <c r="C103" i="12"/>
  <c r="E103" i="12"/>
  <c r="L104" i="12"/>
  <c r="N140" i="12"/>
  <c r="O104" i="12"/>
  <c r="P104" i="12"/>
  <c r="Q104" i="12"/>
  <c r="L105" i="12"/>
  <c r="M105" i="12"/>
  <c r="N141" i="12"/>
  <c r="O105" i="12"/>
  <c r="P105" i="12"/>
  <c r="Q105" i="12"/>
  <c r="K106" i="12"/>
  <c r="L106" i="12"/>
  <c r="O106" i="12"/>
  <c r="P106" i="12"/>
  <c r="Q106" i="12"/>
  <c r="B107" i="12"/>
  <c r="C107" i="12"/>
  <c r="B108" i="12"/>
  <c r="N108" i="12"/>
  <c r="O108" i="12"/>
  <c r="P108" i="12"/>
  <c r="Q108" i="12"/>
  <c r="B143" i="12"/>
  <c r="B110" i="12"/>
  <c r="C110" i="12"/>
  <c r="H110" i="12"/>
  <c r="I110" i="12"/>
  <c r="J110" i="12"/>
  <c r="K110" i="12"/>
  <c r="L110" i="12"/>
  <c r="M110" i="12"/>
  <c r="N110" i="12"/>
  <c r="O110" i="12"/>
  <c r="Q110" i="12"/>
  <c r="K111" i="12"/>
  <c r="L111" i="12"/>
  <c r="M111" i="12"/>
  <c r="N111" i="12"/>
  <c r="O111" i="12"/>
  <c r="P111" i="12"/>
  <c r="Q111" i="12"/>
  <c r="G112" i="12"/>
  <c r="H112" i="12"/>
  <c r="I112" i="12"/>
  <c r="J112" i="12"/>
  <c r="K112" i="12"/>
  <c r="L112" i="12"/>
  <c r="M112" i="12"/>
  <c r="N112" i="12"/>
  <c r="O112" i="12"/>
  <c r="P112" i="12"/>
  <c r="K119" i="12"/>
  <c r="L129" i="12"/>
  <c r="O128" i="12"/>
  <c r="P119" i="12"/>
  <c r="Q122" i="12"/>
  <c r="B146" i="12"/>
  <c r="C116" i="12"/>
  <c r="D116" i="12"/>
  <c r="E116" i="12"/>
  <c r="G116" i="12"/>
  <c r="H116" i="12"/>
  <c r="I116" i="12"/>
  <c r="C117" i="12"/>
  <c r="D117" i="12"/>
  <c r="E117" i="12"/>
  <c r="G117" i="12"/>
  <c r="H117" i="12"/>
  <c r="I117" i="12"/>
  <c r="K117" i="12"/>
  <c r="M117" i="12"/>
  <c r="C118" i="12"/>
  <c r="D118" i="12"/>
  <c r="E118" i="12"/>
  <c r="G118" i="12"/>
  <c r="K118" i="12"/>
  <c r="L118" i="12"/>
  <c r="M118" i="12"/>
  <c r="C119" i="12"/>
  <c r="E119" i="12"/>
  <c r="F119" i="12"/>
  <c r="G119" i="12"/>
  <c r="H119" i="12"/>
  <c r="I119" i="12"/>
  <c r="C120" i="12"/>
  <c r="D120" i="12"/>
  <c r="E120" i="12"/>
  <c r="F120" i="12"/>
  <c r="G120" i="12"/>
  <c r="H120" i="12"/>
  <c r="I120" i="12"/>
  <c r="K120" i="12"/>
  <c r="B151" i="12"/>
  <c r="C121" i="12"/>
  <c r="D121" i="12"/>
  <c r="E121" i="12"/>
  <c r="G121" i="12"/>
  <c r="H121" i="12"/>
  <c r="B122" i="12"/>
  <c r="C122" i="12"/>
  <c r="E122" i="12"/>
  <c r="G122" i="12"/>
  <c r="I122" i="12"/>
  <c r="C123" i="12"/>
  <c r="D123" i="12"/>
  <c r="E123" i="12"/>
  <c r="F153" i="12"/>
  <c r="G123" i="12"/>
  <c r="H123" i="12"/>
  <c r="I123" i="12"/>
  <c r="J123" i="12"/>
  <c r="K123" i="12"/>
  <c r="M123" i="12"/>
  <c r="B124" i="12"/>
  <c r="C124" i="12"/>
  <c r="E124" i="12"/>
  <c r="F124" i="12"/>
  <c r="G124" i="12"/>
  <c r="H124" i="12"/>
  <c r="I124" i="12"/>
  <c r="J124" i="12"/>
  <c r="K124" i="12"/>
  <c r="L124" i="12"/>
  <c r="M124" i="12"/>
  <c r="N124" i="12"/>
  <c r="O124" i="12"/>
  <c r="P124" i="12"/>
  <c r="Q124" i="12"/>
  <c r="C125" i="12"/>
  <c r="D125" i="12"/>
  <c r="E125" i="12"/>
  <c r="F125" i="12"/>
  <c r="G125" i="12"/>
  <c r="H125" i="12"/>
  <c r="I125" i="12"/>
  <c r="K125" i="12"/>
  <c r="M125" i="12"/>
  <c r="C126" i="12"/>
  <c r="D126" i="12"/>
  <c r="E126" i="12"/>
  <c r="G126" i="12"/>
  <c r="H126" i="12"/>
  <c r="K126" i="12"/>
  <c r="L126" i="12"/>
  <c r="M126" i="12"/>
  <c r="N126" i="12"/>
  <c r="O126" i="12"/>
  <c r="P126" i="12"/>
  <c r="B127" i="12"/>
  <c r="C127" i="12"/>
  <c r="D127" i="12"/>
  <c r="F127" i="12"/>
  <c r="H127" i="12"/>
  <c r="I127" i="12"/>
  <c r="J127" i="12"/>
  <c r="C128" i="12"/>
  <c r="D128" i="12"/>
  <c r="E128" i="12"/>
  <c r="F128" i="12"/>
  <c r="G128" i="12"/>
  <c r="H128" i="12"/>
  <c r="I128" i="12"/>
  <c r="J128" i="12"/>
  <c r="K128" i="12"/>
  <c r="L128" i="12"/>
  <c r="M128" i="12"/>
  <c r="B129" i="12"/>
  <c r="C129" i="12"/>
  <c r="F129" i="12"/>
  <c r="I129" i="12"/>
  <c r="J99" i="12"/>
  <c r="L99" i="12"/>
  <c r="M99" i="12"/>
  <c r="N99" i="12"/>
  <c r="O99" i="12"/>
  <c r="L100" i="12"/>
  <c r="N100" i="12"/>
  <c r="P100" i="12"/>
  <c r="N102" i="12"/>
  <c r="L103" i="12"/>
  <c r="M103" i="12"/>
  <c r="N103" i="12"/>
  <c r="O103" i="12"/>
  <c r="P103" i="12"/>
  <c r="Q103" i="12"/>
  <c r="G104" i="12"/>
  <c r="I104" i="12"/>
  <c r="J106" i="12"/>
  <c r="N107" i="12"/>
  <c r="O107" i="12"/>
  <c r="P107" i="12"/>
  <c r="Q107" i="12"/>
  <c r="J108" i="12"/>
  <c r="L108" i="12"/>
  <c r="L109" i="12"/>
  <c r="P110" i="12"/>
  <c r="B111" i="12"/>
  <c r="J111" i="12"/>
  <c r="Q112" i="12"/>
  <c r="K116" i="12"/>
  <c r="L116" i="12"/>
  <c r="M116" i="12"/>
  <c r="O116" i="12"/>
  <c r="B117" i="12"/>
  <c r="N117" i="12"/>
  <c r="H118" i="12"/>
  <c r="I118" i="12"/>
  <c r="J118" i="12"/>
  <c r="J119" i="12"/>
  <c r="I121" i="12"/>
  <c r="J121" i="12"/>
  <c r="L121" i="12"/>
  <c r="M121" i="12"/>
  <c r="N121" i="12"/>
  <c r="O121" i="12"/>
  <c r="D122" i="12"/>
  <c r="H122" i="12"/>
  <c r="D124" i="12"/>
  <c r="B125" i="12"/>
  <c r="J125" i="12"/>
  <c r="I126" i="12"/>
  <c r="J126" i="12"/>
  <c r="E127" i="12"/>
  <c r="G127" i="12"/>
  <c r="B128" i="12"/>
  <c r="D129" i="12"/>
  <c r="H129" i="12"/>
  <c r="N135" i="12"/>
  <c r="N136" i="12"/>
  <c r="B137" i="12"/>
  <c r="J137" i="12"/>
  <c r="N137" i="12"/>
  <c r="B138" i="12"/>
  <c r="J138" i="12"/>
  <c r="B147" i="12"/>
  <c r="M134" i="12"/>
  <c r="N109" i="11"/>
  <c r="O134" i="12"/>
  <c r="P111" i="11"/>
  <c r="Q134" i="12"/>
  <c r="J99" i="11"/>
  <c r="K99" i="11"/>
  <c r="I100" i="11"/>
  <c r="O100" i="11"/>
  <c r="D139" i="13"/>
  <c r="E103" i="11"/>
  <c r="F103" i="11"/>
  <c r="G103" i="11"/>
  <c r="H139" i="13"/>
  <c r="I103" i="11"/>
  <c r="J103" i="11"/>
  <c r="K103" i="11"/>
  <c r="M103" i="11"/>
  <c r="O139" i="12"/>
  <c r="P139" i="13"/>
  <c r="Q139" i="12"/>
  <c r="B104" i="11"/>
  <c r="E104" i="11"/>
  <c r="F104" i="11"/>
  <c r="H140" i="13"/>
  <c r="B105" i="11"/>
  <c r="C105" i="11"/>
  <c r="D141" i="13"/>
  <c r="E105" i="11"/>
  <c r="G141" i="12"/>
  <c r="H141" i="13"/>
  <c r="J141" i="12"/>
  <c r="B106" i="11"/>
  <c r="C142" i="12"/>
  <c r="D106" i="11"/>
  <c r="E106" i="11"/>
  <c r="G106" i="11"/>
  <c r="H142" i="13"/>
  <c r="I106" i="11"/>
  <c r="J106" i="11"/>
  <c r="D107" i="11"/>
  <c r="E107" i="11"/>
  <c r="F107" i="11"/>
  <c r="I107" i="11"/>
  <c r="J107" i="11"/>
  <c r="K107" i="11"/>
  <c r="L107" i="11"/>
  <c r="M107" i="11"/>
  <c r="O107" i="11"/>
  <c r="P107" i="11"/>
  <c r="Q107" i="11"/>
  <c r="B108" i="11"/>
  <c r="C108" i="11"/>
  <c r="D108" i="11"/>
  <c r="E108" i="11"/>
  <c r="G108" i="11"/>
  <c r="E109" i="11"/>
  <c r="F109" i="11"/>
  <c r="I109" i="11"/>
  <c r="J109" i="11"/>
  <c r="L143" i="13"/>
  <c r="M109" i="11"/>
  <c r="O109" i="11"/>
  <c r="P143" i="13"/>
  <c r="Q109" i="11"/>
  <c r="B110" i="11"/>
  <c r="N110" i="11"/>
  <c r="Q110" i="11"/>
  <c r="B111" i="11"/>
  <c r="C111" i="11"/>
  <c r="F111" i="11"/>
  <c r="I111" i="11"/>
  <c r="H112" i="11"/>
  <c r="L112" i="11"/>
  <c r="N112" i="11"/>
  <c r="O112" i="11"/>
  <c r="P112" i="11"/>
  <c r="Q112" i="11"/>
  <c r="B125" i="11"/>
  <c r="C145" i="12"/>
  <c r="E145" i="12"/>
  <c r="G145" i="12"/>
  <c r="I145" i="12"/>
  <c r="H116" i="11"/>
  <c r="J116" i="11"/>
  <c r="K116" i="11"/>
  <c r="L116" i="11"/>
  <c r="N116" i="11"/>
  <c r="O146" i="12"/>
  <c r="P116" i="11"/>
  <c r="Q146" i="12"/>
  <c r="B117" i="11"/>
  <c r="C117" i="11"/>
  <c r="L117" i="11"/>
  <c r="M117" i="11"/>
  <c r="N117" i="11"/>
  <c r="Q117" i="11"/>
  <c r="B118" i="11"/>
  <c r="C118" i="11"/>
  <c r="D118" i="11"/>
  <c r="E118" i="11"/>
  <c r="H118" i="11"/>
  <c r="D119" i="11"/>
  <c r="F119" i="11"/>
  <c r="H119" i="11"/>
  <c r="I119" i="11"/>
  <c r="J119" i="11"/>
  <c r="L119" i="11"/>
  <c r="M119" i="11"/>
  <c r="N119" i="11"/>
  <c r="O119" i="11"/>
  <c r="H150" i="13"/>
  <c r="L150" i="13"/>
  <c r="N120" i="11"/>
  <c r="O150" i="12"/>
  <c r="Q150" i="12"/>
  <c r="E121" i="11"/>
  <c r="F121" i="11"/>
  <c r="H151" i="13"/>
  <c r="I121" i="11"/>
  <c r="J121" i="11"/>
  <c r="K151" i="12"/>
  <c r="L151" i="13"/>
  <c r="N121" i="11"/>
  <c r="O151" i="12"/>
  <c r="P151" i="13"/>
  <c r="Q151" i="12"/>
  <c r="E122" i="11"/>
  <c r="F122" i="11"/>
  <c r="G152" i="12"/>
  <c r="H122" i="11"/>
  <c r="I122" i="11"/>
  <c r="J122" i="11"/>
  <c r="K122" i="11"/>
  <c r="L122" i="11"/>
  <c r="M122" i="11"/>
  <c r="N122" i="11"/>
  <c r="H153" i="13"/>
  <c r="L153" i="13"/>
  <c r="M123" i="11"/>
  <c r="O153" i="12"/>
  <c r="P153" i="13"/>
  <c r="Q153" i="12"/>
  <c r="B124" i="11"/>
  <c r="C124" i="11"/>
  <c r="D124" i="11"/>
  <c r="E124" i="11"/>
  <c r="F124" i="11"/>
  <c r="G124" i="11"/>
  <c r="H124" i="11"/>
  <c r="I124" i="11"/>
  <c r="K124" i="11"/>
  <c r="L124" i="11"/>
  <c r="N124" i="11"/>
  <c r="O124" i="11"/>
  <c r="I125" i="11"/>
  <c r="L125" i="11"/>
  <c r="M125" i="11"/>
  <c r="C126" i="11"/>
  <c r="J126" i="11"/>
  <c r="P154" i="13"/>
  <c r="B127" i="11"/>
  <c r="C127" i="11"/>
  <c r="D127" i="11"/>
  <c r="F127" i="11"/>
  <c r="G127" i="11"/>
  <c r="H127" i="11"/>
  <c r="I127" i="11"/>
  <c r="J127" i="11"/>
  <c r="K127" i="11"/>
  <c r="L127" i="11"/>
  <c r="N127" i="11"/>
  <c r="O127" i="11"/>
  <c r="H128" i="11"/>
  <c r="Q128" i="11"/>
  <c r="E129" i="11"/>
  <c r="F129" i="11"/>
  <c r="G129" i="11"/>
  <c r="H129" i="11"/>
  <c r="I129" i="11"/>
  <c r="K129" i="11"/>
  <c r="L129" i="11"/>
  <c r="M129" i="11"/>
  <c r="O129" i="11"/>
  <c r="F99" i="11"/>
  <c r="B100" i="11"/>
  <c r="C100" i="11"/>
  <c r="L100" i="11"/>
  <c r="M100" i="11"/>
  <c r="N100" i="11"/>
  <c r="P100" i="11"/>
  <c r="B101" i="11"/>
  <c r="C101" i="11"/>
  <c r="D101" i="11"/>
  <c r="E101" i="11"/>
  <c r="F101" i="11"/>
  <c r="G101" i="11"/>
  <c r="H101" i="11"/>
  <c r="I101" i="11"/>
  <c r="J101" i="11"/>
  <c r="K101" i="11"/>
  <c r="L101" i="11"/>
  <c r="F102" i="11"/>
  <c r="I102" i="11"/>
  <c r="K102" i="11"/>
  <c r="L102" i="11"/>
  <c r="N102" i="11"/>
  <c r="O102" i="11"/>
  <c r="P102" i="11"/>
  <c r="Q102" i="11"/>
  <c r="B103" i="11"/>
  <c r="C103" i="11"/>
  <c r="D103" i="11"/>
  <c r="I104" i="11"/>
  <c r="J104" i="11"/>
  <c r="K104" i="11"/>
  <c r="L104" i="11"/>
  <c r="M104" i="11"/>
  <c r="N104" i="11"/>
  <c r="O104" i="11"/>
  <c r="P104" i="11"/>
  <c r="D105" i="11"/>
  <c r="F105" i="11"/>
  <c r="K105" i="11"/>
  <c r="L105" i="11"/>
  <c r="F106" i="11"/>
  <c r="K106" i="11"/>
  <c r="M106" i="11"/>
  <c r="N106" i="11"/>
  <c r="O106" i="11"/>
  <c r="P106" i="11"/>
  <c r="Q106" i="11"/>
  <c r="B107" i="11"/>
  <c r="C107" i="11"/>
  <c r="G107" i="11"/>
  <c r="F108" i="11"/>
  <c r="H108" i="11"/>
  <c r="I108" i="11"/>
  <c r="J108" i="11"/>
  <c r="K108" i="11"/>
  <c r="L108" i="11"/>
  <c r="M108" i="11"/>
  <c r="N108" i="11"/>
  <c r="O108" i="11"/>
  <c r="P108" i="11"/>
  <c r="C109" i="11"/>
  <c r="C110" i="11"/>
  <c r="D110" i="11"/>
  <c r="E110" i="11"/>
  <c r="F110" i="11"/>
  <c r="G110" i="11"/>
  <c r="H110" i="11"/>
  <c r="I110" i="11"/>
  <c r="J110" i="11"/>
  <c r="K110" i="11"/>
  <c r="L110" i="11"/>
  <c r="M110" i="11"/>
  <c r="O110" i="11"/>
  <c r="P110" i="11"/>
  <c r="E111" i="11"/>
  <c r="H111" i="11"/>
  <c r="J111" i="11"/>
  <c r="K111" i="11"/>
  <c r="L111" i="11"/>
  <c r="B112" i="11"/>
  <c r="C112" i="11"/>
  <c r="D112" i="11"/>
  <c r="E112" i="11"/>
  <c r="F112" i="11"/>
  <c r="G112" i="11"/>
  <c r="K112" i="11"/>
  <c r="M112" i="11"/>
  <c r="D116" i="11"/>
  <c r="F116" i="11"/>
  <c r="G116" i="11"/>
  <c r="I116" i="11"/>
  <c r="H117" i="11"/>
  <c r="I117" i="11"/>
  <c r="J117" i="11"/>
  <c r="K117" i="11"/>
  <c r="F118" i="11"/>
  <c r="G118" i="11"/>
  <c r="I118" i="11"/>
  <c r="J118" i="11"/>
  <c r="K118" i="11"/>
  <c r="L118" i="11"/>
  <c r="N118" i="11"/>
  <c r="O118" i="11"/>
  <c r="P119" i="11"/>
  <c r="Q119" i="11"/>
  <c r="F120" i="11"/>
  <c r="H120" i="11"/>
  <c r="I120" i="11"/>
  <c r="J120" i="11"/>
  <c r="K120" i="11"/>
  <c r="O120" i="11"/>
  <c r="H121" i="11"/>
  <c r="Q121" i="11"/>
  <c r="F123" i="11"/>
  <c r="G123" i="11"/>
  <c r="H123" i="11"/>
  <c r="I123" i="11"/>
  <c r="J123" i="11"/>
  <c r="L123" i="11"/>
  <c r="N123" i="11"/>
  <c r="J124" i="11"/>
  <c r="M124" i="11"/>
  <c r="P124" i="11"/>
  <c r="H125" i="11"/>
  <c r="J125" i="11"/>
  <c r="K125" i="11"/>
  <c r="N125" i="11"/>
  <c r="O125" i="11"/>
  <c r="Q125" i="11"/>
  <c r="E126" i="11"/>
  <c r="F126" i="11"/>
  <c r="I126" i="11"/>
  <c r="L126" i="11"/>
  <c r="M126" i="11"/>
  <c r="N126" i="11"/>
  <c r="I128" i="11"/>
  <c r="J128" i="11"/>
  <c r="K128" i="11"/>
  <c r="L128" i="11"/>
  <c r="N128" i="11"/>
  <c r="O128" i="11"/>
  <c r="P128" i="11"/>
  <c r="D129" i="11"/>
  <c r="Q148" i="11"/>
  <c r="Q152" i="11"/>
  <c r="B3" i="6"/>
  <c r="D3" i="6"/>
  <c r="E4" i="6"/>
  <c r="F3" i="6"/>
  <c r="G4" i="6"/>
  <c r="H3" i="6"/>
  <c r="I4" i="6"/>
  <c r="J3" i="6"/>
  <c r="K4" i="6"/>
  <c r="L3" i="6"/>
  <c r="M4" i="6"/>
  <c r="N3" i="6"/>
  <c r="P3" i="6"/>
  <c r="M62" i="10"/>
  <c r="O62" i="10"/>
  <c r="C63" i="10"/>
  <c r="E63" i="10"/>
  <c r="G63" i="10"/>
  <c r="M29" i="6"/>
  <c r="Q29" i="6"/>
  <c r="E31" i="6"/>
  <c r="K31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I34" i="6"/>
  <c r="M35" i="6"/>
  <c r="Q35" i="6"/>
  <c r="C36" i="6"/>
  <c r="E37" i="6"/>
  <c r="I37" i="6"/>
  <c r="K37" i="6"/>
  <c r="M38" i="6"/>
  <c r="K40" i="6"/>
  <c r="M41" i="6"/>
  <c r="Q41" i="6"/>
  <c r="E43" i="6"/>
  <c r="I43" i="6"/>
  <c r="K43" i="6"/>
  <c r="M44" i="6"/>
  <c r="Q44" i="6"/>
  <c r="C45" i="6"/>
  <c r="K46" i="6"/>
  <c r="M47" i="6"/>
  <c r="Q47" i="6"/>
  <c r="C48" i="6"/>
  <c r="E49" i="6"/>
  <c r="I49" i="6"/>
  <c r="K49" i="6"/>
  <c r="E52" i="6"/>
  <c r="F52" i="6"/>
  <c r="G52" i="6"/>
  <c r="H46" i="10"/>
  <c r="I52" i="6"/>
  <c r="J46" i="10"/>
  <c r="K52" i="6"/>
  <c r="L46" i="10"/>
  <c r="M46" i="10"/>
  <c r="O46" i="10"/>
  <c r="P46" i="10"/>
  <c r="Q46" i="10"/>
  <c r="C53" i="6"/>
  <c r="E53" i="6"/>
  <c r="F53" i="6"/>
  <c r="J53" i="6"/>
  <c r="K53" i="6"/>
  <c r="B38" i="9"/>
  <c r="C38" i="9"/>
  <c r="D38" i="9"/>
  <c r="E38" i="9"/>
  <c r="F38" i="9"/>
  <c r="G38" i="9"/>
  <c r="H38" i="9"/>
  <c r="I38" i="9"/>
  <c r="J38" i="9"/>
  <c r="K38" i="9"/>
  <c r="K37" i="9" s="1"/>
  <c r="L38" i="9"/>
  <c r="M38" i="9"/>
  <c r="N38" i="9"/>
  <c r="O38" i="9"/>
  <c r="P38" i="9"/>
  <c r="Q38" i="9"/>
  <c r="B54" i="10"/>
  <c r="B99" i="6" s="1"/>
  <c r="D54" i="10"/>
  <c r="F54" i="10"/>
  <c r="F99" i="6" s="1"/>
  <c r="H54" i="10"/>
  <c r="H99" i="6" s="1"/>
  <c r="J54" i="10"/>
  <c r="L55" i="10"/>
  <c r="L100" i="6" s="1"/>
  <c r="N55" i="10"/>
  <c r="N100" i="6" s="1"/>
  <c r="P55" i="10"/>
  <c r="P100" i="6" s="1"/>
  <c r="G60" i="10"/>
  <c r="K60" i="10"/>
  <c r="M63" i="10"/>
  <c r="A1" i="9"/>
  <c r="B40" i="9"/>
  <c r="B41" i="9"/>
  <c r="H125" i="6"/>
  <c r="I125" i="6"/>
  <c r="J125" i="6"/>
  <c r="K125" i="6"/>
  <c r="L125" i="6"/>
  <c r="M125" i="6"/>
  <c r="A46" i="9"/>
  <c r="A52" i="9"/>
  <c r="A53" i="9"/>
  <c r="A1" i="8"/>
  <c r="A40" i="8"/>
  <c r="A46" i="8"/>
  <c r="A47" i="8"/>
  <c r="A1" i="7"/>
  <c r="A40" i="7"/>
  <c r="A46" i="7"/>
  <c r="A47" i="7"/>
  <c r="A1" i="6"/>
  <c r="C3" i="6"/>
  <c r="E3" i="6"/>
  <c r="G3" i="6"/>
  <c r="I3" i="6"/>
  <c r="K3" i="6"/>
  <c r="M3" i="6"/>
  <c r="O3" i="6"/>
  <c r="Q3" i="6"/>
  <c r="C4" i="6"/>
  <c r="O4" i="6"/>
  <c r="Q4" i="6"/>
  <c r="C5" i="6"/>
  <c r="E5" i="6"/>
  <c r="G5" i="6"/>
  <c r="I5" i="6"/>
  <c r="K5" i="6"/>
  <c r="M5" i="6"/>
  <c r="O5" i="6"/>
  <c r="Q5" i="6"/>
  <c r="C6" i="6"/>
  <c r="E6" i="6"/>
  <c r="G6" i="6"/>
  <c r="I6" i="6"/>
  <c r="K6" i="6"/>
  <c r="M6" i="6"/>
  <c r="O6" i="6"/>
  <c r="Q6" i="6"/>
  <c r="C7" i="6"/>
  <c r="E7" i="6"/>
  <c r="G7" i="6"/>
  <c r="I7" i="6"/>
  <c r="K7" i="6"/>
  <c r="M7" i="6"/>
  <c r="O7" i="6"/>
  <c r="Q7" i="6"/>
  <c r="C8" i="6"/>
  <c r="E8" i="6"/>
  <c r="G8" i="6"/>
  <c r="I8" i="6"/>
  <c r="K8" i="6"/>
  <c r="M8" i="6"/>
  <c r="O8" i="6"/>
  <c r="Q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C29" i="6"/>
  <c r="E29" i="6"/>
  <c r="I29" i="6"/>
  <c r="M31" i="6"/>
  <c r="Q31" i="6"/>
  <c r="B32" i="6"/>
  <c r="C32" i="6"/>
  <c r="K34" i="6"/>
  <c r="I36" i="6"/>
  <c r="E38" i="6"/>
  <c r="I38" i="6"/>
  <c r="K38" i="6"/>
  <c r="Q38" i="6"/>
  <c r="C40" i="6"/>
  <c r="E40" i="6"/>
  <c r="I40" i="6"/>
  <c r="E45" i="6"/>
  <c r="I45" i="6"/>
  <c r="K45" i="6"/>
  <c r="I46" i="6"/>
  <c r="M46" i="6"/>
  <c r="B52" i="6"/>
  <c r="C52" i="6"/>
  <c r="G53" i="6"/>
  <c r="E55" i="6"/>
  <c r="I55" i="6"/>
  <c r="K55" i="6"/>
  <c r="M55" i="6"/>
  <c r="M130" i="6" s="1"/>
  <c r="C57" i="6"/>
  <c r="E57" i="6"/>
  <c r="I57" i="6"/>
  <c r="K57" i="6"/>
  <c r="I58" i="6"/>
  <c r="K58" i="6"/>
  <c r="M58" i="6"/>
  <c r="Q58" i="6"/>
  <c r="C61" i="6"/>
  <c r="D61" i="6"/>
  <c r="E61" i="6"/>
  <c r="G61" i="6"/>
  <c r="H61" i="6"/>
  <c r="I61" i="6"/>
  <c r="K61" i="6"/>
  <c r="L61" i="6"/>
  <c r="M61" i="6"/>
  <c r="O61" i="6"/>
  <c r="P61" i="6"/>
  <c r="Q61" i="6"/>
  <c r="C62" i="6"/>
  <c r="D62" i="6"/>
  <c r="E62" i="6"/>
  <c r="G62" i="6"/>
  <c r="H62" i="6"/>
  <c r="I62" i="6"/>
  <c r="K62" i="6"/>
  <c r="L62" i="6"/>
  <c r="M62" i="6"/>
  <c r="O62" i="6"/>
  <c r="P62" i="6"/>
  <c r="Q62" i="6"/>
  <c r="C63" i="6"/>
  <c r="D63" i="6"/>
  <c r="E63" i="6"/>
  <c r="G63" i="6"/>
  <c r="H63" i="6"/>
  <c r="I63" i="6"/>
  <c r="K63" i="6"/>
  <c r="L63" i="6"/>
  <c r="M63" i="6"/>
  <c r="O63" i="6"/>
  <c r="P63" i="6"/>
  <c r="Q63" i="6"/>
  <c r="B65" i="6"/>
  <c r="B138" i="6" s="1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B66" i="6"/>
  <c r="C66" i="6"/>
  <c r="D66" i="6"/>
  <c r="E66" i="6"/>
  <c r="F66" i="6"/>
  <c r="G66" i="6"/>
  <c r="H66" i="6"/>
  <c r="H139" i="6" s="1"/>
  <c r="I66" i="6"/>
  <c r="J66" i="6"/>
  <c r="J139" i="6" s="1"/>
  <c r="K66" i="6"/>
  <c r="L66" i="6"/>
  <c r="M66" i="6"/>
  <c r="N66" i="6"/>
  <c r="O66" i="6"/>
  <c r="P66" i="6"/>
  <c r="Q66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P140" i="6" s="1"/>
  <c r="Q67" i="6"/>
  <c r="B69" i="6"/>
  <c r="C69" i="6"/>
  <c r="D69" i="6"/>
  <c r="E69" i="6"/>
  <c r="F69" i="6"/>
  <c r="F142" i="6" s="1"/>
  <c r="G69" i="6"/>
  <c r="H69" i="6"/>
  <c r="I69" i="6"/>
  <c r="J69" i="6"/>
  <c r="K69" i="6"/>
  <c r="L69" i="6"/>
  <c r="M69" i="6"/>
  <c r="N69" i="6"/>
  <c r="O69" i="6"/>
  <c r="P69" i="6"/>
  <c r="Q69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B75" i="6"/>
  <c r="C75" i="6"/>
  <c r="D75" i="6"/>
  <c r="E75" i="6"/>
  <c r="F75" i="6"/>
  <c r="F148" i="6" s="1"/>
  <c r="G75" i="6"/>
  <c r="H75" i="6"/>
  <c r="I75" i="6"/>
  <c r="J75" i="6"/>
  <c r="K75" i="6"/>
  <c r="L75" i="6"/>
  <c r="M75" i="6"/>
  <c r="N75" i="6"/>
  <c r="O75" i="6"/>
  <c r="P75" i="6"/>
  <c r="Q75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C94" i="6"/>
  <c r="D94" i="6"/>
  <c r="E94" i="6"/>
  <c r="G94" i="6"/>
  <c r="H94" i="6"/>
  <c r="I94" i="6"/>
  <c r="K94" i="6"/>
  <c r="L94" i="6"/>
  <c r="M94" i="6"/>
  <c r="O94" i="6"/>
  <c r="P94" i="6"/>
  <c r="Q94" i="6"/>
  <c r="J99" i="6"/>
  <c r="O102" i="6"/>
  <c r="I105" i="6"/>
  <c r="K105" i="6"/>
  <c r="G109" i="6"/>
  <c r="C110" i="6"/>
  <c r="D110" i="6"/>
  <c r="G110" i="6"/>
  <c r="H110" i="6"/>
  <c r="I110" i="6"/>
  <c r="N110" i="6"/>
  <c r="F112" i="6"/>
  <c r="H112" i="6"/>
  <c r="J112" i="6"/>
  <c r="L112" i="6"/>
  <c r="N112" i="6"/>
  <c r="F113" i="6"/>
  <c r="H113" i="6"/>
  <c r="N113" i="6"/>
  <c r="F114" i="6"/>
  <c r="H114" i="6"/>
  <c r="L114" i="6"/>
  <c r="P114" i="6"/>
  <c r="C116" i="6"/>
  <c r="G116" i="6"/>
  <c r="O116" i="6"/>
  <c r="E117" i="6"/>
  <c r="G117" i="6"/>
  <c r="I117" i="6"/>
  <c r="M117" i="6"/>
  <c r="O117" i="6"/>
  <c r="Q117" i="6"/>
  <c r="E118" i="6"/>
  <c r="K118" i="6"/>
  <c r="M118" i="6"/>
  <c r="Q118" i="6"/>
  <c r="B119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B120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B121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B122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B123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P123" i="6"/>
  <c r="Q123" i="6"/>
  <c r="B124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P124" i="6"/>
  <c r="Q124" i="6"/>
  <c r="B125" i="6"/>
  <c r="C125" i="6"/>
  <c r="D125" i="6"/>
  <c r="E125" i="6"/>
  <c r="F125" i="6"/>
  <c r="G125" i="6"/>
  <c r="N125" i="6"/>
  <c r="O125" i="6"/>
  <c r="P125" i="6"/>
  <c r="Q125" i="6"/>
  <c r="A127" i="6"/>
  <c r="O165" i="6"/>
  <c r="H167" i="6"/>
  <c r="L167" i="6"/>
  <c r="N168" i="6"/>
  <c r="K173" i="6"/>
  <c r="M173" i="6"/>
  <c r="Q173" i="6"/>
  <c r="L174" i="6"/>
  <c r="N174" i="6"/>
  <c r="L175" i="6"/>
  <c r="F176" i="6"/>
  <c r="G176" i="6"/>
  <c r="H176" i="6"/>
  <c r="J176" i="6"/>
  <c r="B177" i="6"/>
  <c r="D177" i="6"/>
  <c r="E177" i="6"/>
  <c r="F177" i="6"/>
  <c r="B178" i="6"/>
  <c r="P178" i="6"/>
  <c r="B179" i="6"/>
  <c r="E179" i="6"/>
  <c r="B50" i="4"/>
  <c r="B46" i="4"/>
  <c r="B55" i="4"/>
  <c r="B48" i="4"/>
  <c r="B61" i="4"/>
  <c r="B26" i="4"/>
  <c r="B28" i="4"/>
  <c r="B35" i="4"/>
  <c r="B56" i="4"/>
  <c r="B20" i="4"/>
  <c r="B54" i="4"/>
  <c r="B25" i="4"/>
  <c r="B36" i="4"/>
  <c r="B9" i="4"/>
  <c r="B41" i="4"/>
  <c r="B15" i="4"/>
  <c r="B4" i="4"/>
  <c r="B5" i="4"/>
  <c r="B10" i="4"/>
  <c r="B34" i="4"/>
  <c r="B38" i="4"/>
  <c r="B13" i="4"/>
  <c r="B11" i="4"/>
  <c r="B16" i="4"/>
  <c r="B43" i="4"/>
  <c r="B6" i="4"/>
  <c r="B8" i="4"/>
  <c r="B31" i="4"/>
  <c r="B44" i="4"/>
  <c r="B53" i="4"/>
  <c r="B58" i="4"/>
  <c r="B40" i="4"/>
  <c r="B30" i="4"/>
  <c r="B33" i="4"/>
  <c r="B21" i="4"/>
  <c r="B39" i="4"/>
  <c r="B49" i="4"/>
  <c r="B59" i="4"/>
  <c r="B18" i="4"/>
  <c r="B60" i="4"/>
  <c r="B23" i="4"/>
  <c r="B24" i="4"/>
  <c r="B14" i="4"/>
  <c r="B29" i="4"/>
  <c r="B51" i="4"/>
  <c r="B45" i="4"/>
  <c r="B19" i="4"/>
  <c r="H140" i="6" l="1"/>
  <c r="I118" i="6"/>
  <c r="E116" i="6"/>
  <c r="F140" i="6"/>
  <c r="J136" i="6"/>
  <c r="M37" i="9"/>
  <c r="P138" i="6"/>
  <c r="D150" i="6"/>
  <c r="L149" i="6"/>
  <c r="L148" i="6"/>
  <c r="H148" i="6"/>
  <c r="L145" i="6"/>
  <c r="P143" i="6"/>
  <c r="P37" i="9"/>
  <c r="D140" i="6"/>
  <c r="B146" i="6"/>
  <c r="J144" i="6"/>
  <c r="F147" i="6"/>
  <c r="F144" i="6"/>
  <c r="N142" i="6"/>
  <c r="L136" i="6"/>
  <c r="B140" i="6"/>
  <c r="P139" i="6"/>
  <c r="H138" i="6"/>
  <c r="O139" i="6"/>
  <c r="G138" i="6"/>
  <c r="D138" i="6"/>
  <c r="K139" i="6"/>
  <c r="C138" i="6"/>
  <c r="N150" i="6"/>
  <c r="P149" i="6"/>
  <c r="J149" i="6"/>
  <c r="B148" i="6"/>
  <c r="N147" i="6"/>
  <c r="L147" i="6"/>
  <c r="P146" i="6"/>
  <c r="H145" i="6"/>
  <c r="B142" i="6"/>
  <c r="L58" i="22"/>
  <c r="L111" i="6" s="1"/>
  <c r="D139" i="6"/>
  <c r="O140" i="6"/>
  <c r="G139" i="6"/>
  <c r="L138" i="6"/>
  <c r="C140" i="6"/>
  <c r="G136" i="6"/>
  <c r="J134" i="6"/>
  <c r="N135" i="6"/>
  <c r="K136" i="6"/>
  <c r="I136" i="6"/>
  <c r="N37" i="9"/>
  <c r="M102" i="6"/>
  <c r="M56" i="6"/>
  <c r="Q37" i="9"/>
  <c r="B66" i="10"/>
  <c r="B155" i="6" s="1"/>
  <c r="O135" i="6"/>
  <c r="B129" i="11"/>
  <c r="B121" i="11"/>
  <c r="E99" i="11"/>
  <c r="B142" i="12"/>
  <c r="Q121" i="12"/>
  <c r="I105" i="12"/>
  <c r="I100" i="12"/>
  <c r="C26" i="8"/>
  <c r="K101" i="12"/>
  <c r="C100" i="12"/>
  <c r="E80" i="52"/>
  <c r="E85" i="52"/>
  <c r="E87" i="52"/>
  <c r="E88" i="52"/>
  <c r="E76" i="52"/>
  <c r="E78" i="52"/>
  <c r="E77" i="52"/>
  <c r="Q108" i="11"/>
  <c r="Q104" i="11"/>
  <c r="P121" i="12"/>
  <c r="K108" i="12"/>
  <c r="H105" i="12"/>
  <c r="H100" i="12"/>
  <c r="H98" i="12" s="1"/>
  <c r="J147" i="12"/>
  <c r="J117" i="12"/>
  <c r="J101" i="12"/>
  <c r="B100" i="12"/>
  <c r="J109" i="12"/>
  <c r="J104" i="12"/>
  <c r="J107" i="12"/>
  <c r="K136" i="12"/>
  <c r="K100" i="11"/>
  <c r="P101" i="11"/>
  <c r="N118" i="12"/>
  <c r="N116" i="12"/>
  <c r="N129" i="12"/>
  <c r="N142" i="12"/>
  <c r="N106" i="12"/>
  <c r="N138" i="12"/>
  <c r="F101" i="12"/>
  <c r="C135" i="12"/>
  <c r="B91" i="52"/>
  <c r="B106" i="52"/>
  <c r="D148" i="6"/>
  <c r="L146" i="6"/>
  <c r="D145" i="6"/>
  <c r="L143" i="6"/>
  <c r="D142" i="6"/>
  <c r="L135" i="6"/>
  <c r="J65" i="10"/>
  <c r="J154" i="6" s="1"/>
  <c r="E123" i="11"/>
  <c r="G120" i="11"/>
  <c r="J100" i="11"/>
  <c r="G136" i="12"/>
  <c r="K121" i="12"/>
  <c r="K99" i="12"/>
  <c r="M120" i="12"/>
  <c r="M108" i="12"/>
  <c r="M104" i="12"/>
  <c r="E101" i="12"/>
  <c r="P196" i="15"/>
  <c r="P184" i="15"/>
  <c r="B80" i="52"/>
  <c r="B88" i="52"/>
  <c r="B76" i="52"/>
  <c r="B95" i="52"/>
  <c r="O63" i="10"/>
  <c r="J136" i="12"/>
  <c r="B102" i="11"/>
  <c r="P99" i="12"/>
  <c r="G125" i="11"/>
  <c r="E120" i="11"/>
  <c r="E102" i="11"/>
  <c r="E127" i="11"/>
  <c r="E119" i="11"/>
  <c r="M15" i="7"/>
  <c r="M10" i="7"/>
  <c r="E100" i="11"/>
  <c r="I99" i="12"/>
  <c r="K104" i="12"/>
  <c r="B152" i="13"/>
  <c r="B122" i="13"/>
  <c r="J137" i="13"/>
  <c r="J101" i="13"/>
  <c r="B48" i="9"/>
  <c r="B136" i="13"/>
  <c r="B100" i="13"/>
  <c r="Q75" i="51"/>
  <c r="K63" i="10"/>
  <c r="E125" i="11"/>
  <c r="G122" i="11"/>
  <c r="D120" i="11"/>
  <c r="O101" i="11"/>
  <c r="M107" i="12"/>
  <c r="K62" i="10"/>
  <c r="E128" i="11"/>
  <c r="D125" i="11"/>
  <c r="C120" i="11"/>
  <c r="N101" i="11"/>
  <c r="Q99" i="11"/>
  <c r="K153" i="12"/>
  <c r="C152" i="12"/>
  <c r="K150" i="12"/>
  <c r="C149" i="12"/>
  <c r="O119" i="12"/>
  <c r="M106" i="12"/>
  <c r="Q102" i="12"/>
  <c r="P102" i="13"/>
  <c r="H101" i="13"/>
  <c r="P135" i="13"/>
  <c r="G62" i="10"/>
  <c r="C125" i="11"/>
  <c r="D122" i="11"/>
  <c r="B120" i="11"/>
  <c r="Q103" i="11"/>
  <c r="M101" i="11"/>
  <c r="P99" i="11"/>
  <c r="B119" i="11"/>
  <c r="B116" i="11"/>
  <c r="Q128" i="12"/>
  <c r="N119" i="12"/>
  <c r="P102" i="12"/>
  <c r="O118" i="13"/>
  <c r="O148" i="13"/>
  <c r="C10" i="7"/>
  <c r="C122" i="11"/>
  <c r="Q105" i="11"/>
  <c r="P103" i="11"/>
  <c r="O99" i="11"/>
  <c r="Q154" i="12"/>
  <c r="Q148" i="12"/>
  <c r="Q124" i="11"/>
  <c r="P128" i="12"/>
  <c r="M119" i="12"/>
  <c r="O102" i="12"/>
  <c r="F117" i="13"/>
  <c r="F147" i="13"/>
  <c r="N102" i="13"/>
  <c r="F101" i="13"/>
  <c r="N135" i="13"/>
  <c r="G35" i="6"/>
  <c r="I101" i="12"/>
  <c r="M52" i="6"/>
  <c r="B122" i="11"/>
  <c r="B115" i="11" s="1"/>
  <c r="G117" i="11"/>
  <c r="P105" i="11"/>
  <c r="O103" i="11"/>
  <c r="N99" i="11"/>
  <c r="N98" i="11" s="1"/>
  <c r="L119" i="12"/>
  <c r="I111" i="12"/>
  <c r="I106" i="12"/>
  <c r="M102" i="13"/>
  <c r="E101" i="13"/>
  <c r="M135" i="13"/>
  <c r="F96" i="14"/>
  <c r="F157" i="6" s="1"/>
  <c r="H104" i="12"/>
  <c r="H102" i="12"/>
  <c r="J52" i="6"/>
  <c r="L139" i="6"/>
  <c r="D135" i="6"/>
  <c r="E117" i="11"/>
  <c r="O105" i="11"/>
  <c r="M99" i="11"/>
  <c r="G128" i="11"/>
  <c r="O154" i="12"/>
  <c r="G150" i="12"/>
  <c r="O148" i="12"/>
  <c r="G147" i="12"/>
  <c r="N128" i="12"/>
  <c r="H111" i="12"/>
  <c r="H106" i="12"/>
  <c r="M102" i="12"/>
  <c r="D147" i="13"/>
  <c r="D117" i="13"/>
  <c r="D10" i="9"/>
  <c r="L102" i="13"/>
  <c r="D101" i="13"/>
  <c r="L135" i="13"/>
  <c r="L99" i="13"/>
  <c r="B135" i="12"/>
  <c r="H108" i="12"/>
  <c r="L140" i="6"/>
  <c r="P121" i="11"/>
  <c r="Q111" i="11"/>
  <c r="N105" i="11"/>
  <c r="F128" i="11"/>
  <c r="F125" i="11"/>
  <c r="F117" i="11"/>
  <c r="G111" i="12"/>
  <c r="G106" i="12"/>
  <c r="L102" i="12"/>
  <c r="I108" i="12"/>
  <c r="H101" i="12"/>
  <c r="K140" i="6"/>
  <c r="C139" i="6"/>
  <c r="I134" i="6"/>
  <c r="J145" i="6"/>
  <c r="J142" i="6"/>
  <c r="O121" i="11"/>
  <c r="M105" i="11"/>
  <c r="M145" i="12"/>
  <c r="M102" i="11"/>
  <c r="K102" i="12"/>
  <c r="K129" i="12"/>
  <c r="K127" i="12"/>
  <c r="K115" i="12" s="1"/>
  <c r="K122" i="12"/>
  <c r="K109" i="12"/>
  <c r="C108" i="12"/>
  <c r="K107" i="12"/>
  <c r="C105" i="12"/>
  <c r="K26" i="8"/>
  <c r="C10" i="8"/>
  <c r="K103" i="12"/>
  <c r="E116" i="11"/>
  <c r="J140" i="6"/>
  <c r="B139" i="6"/>
  <c r="H136" i="6"/>
  <c r="Q116" i="11"/>
  <c r="O111" i="11"/>
  <c r="P109" i="11"/>
  <c r="H103" i="11"/>
  <c r="G99" i="11"/>
  <c r="D128" i="11"/>
  <c r="L154" i="13"/>
  <c r="D153" i="13"/>
  <c r="D150" i="13"/>
  <c r="D117" i="11"/>
  <c r="J102" i="12"/>
  <c r="E118" i="13"/>
  <c r="Q122" i="13"/>
  <c r="Q152" i="13"/>
  <c r="G134" i="6"/>
  <c r="O126" i="11"/>
  <c r="L121" i="11"/>
  <c r="N111" i="11"/>
  <c r="C128" i="11"/>
  <c r="K148" i="12"/>
  <c r="C147" i="12"/>
  <c r="K145" i="12"/>
  <c r="K141" i="12"/>
  <c r="K138" i="12"/>
  <c r="Q125" i="12"/>
  <c r="Q117" i="12"/>
  <c r="I15" i="8"/>
  <c r="I107" i="12"/>
  <c r="I103" i="12"/>
  <c r="Q101" i="12"/>
  <c r="P122" i="13"/>
  <c r="P152" i="13"/>
  <c r="C138" i="12"/>
  <c r="Q101" i="11"/>
  <c r="G101" i="12"/>
  <c r="E136" i="6"/>
  <c r="E134" i="6"/>
  <c r="K121" i="11"/>
  <c r="O116" i="11"/>
  <c r="M111" i="11"/>
  <c r="G105" i="11"/>
  <c r="D99" i="11"/>
  <c r="B128" i="11"/>
  <c r="J129" i="11"/>
  <c r="J115" i="11" s="1"/>
  <c r="J135" i="12"/>
  <c r="B99" i="11"/>
  <c r="N122" i="12"/>
  <c r="I109" i="12"/>
  <c r="N105" i="12"/>
  <c r="P125" i="12"/>
  <c r="P117" i="12"/>
  <c r="P15" i="8"/>
  <c r="H109" i="12"/>
  <c r="H107" i="12"/>
  <c r="H103" i="12"/>
  <c r="P101" i="12"/>
  <c r="P98" i="12" s="1"/>
  <c r="B149" i="13"/>
  <c r="P99" i="13"/>
  <c r="K211" i="15"/>
  <c r="K201" i="15"/>
  <c r="K206" i="15"/>
  <c r="K212" i="15"/>
  <c r="K205" i="15"/>
  <c r="K202" i="15"/>
  <c r="K208" i="15"/>
  <c r="I10" i="8"/>
  <c r="O138" i="6"/>
  <c r="N149" i="6"/>
  <c r="N143" i="6"/>
  <c r="Q123" i="11"/>
  <c r="C119" i="11"/>
  <c r="Q129" i="11"/>
  <c r="I99" i="11"/>
  <c r="M100" i="12"/>
  <c r="O125" i="12"/>
  <c r="O123" i="12"/>
  <c r="O117" i="12"/>
  <c r="G26" i="8"/>
  <c r="O10" i="8"/>
  <c r="G103" i="12"/>
  <c r="O101" i="12"/>
  <c r="Q82" i="51"/>
  <c r="Q88" i="51"/>
  <c r="Q80" i="51"/>
  <c r="Q87" i="51"/>
  <c r="C136" i="6"/>
  <c r="C134" i="6"/>
  <c r="O123" i="11"/>
  <c r="L109" i="11"/>
  <c r="P15" i="7"/>
  <c r="N125" i="12"/>
  <c r="N123" i="12"/>
  <c r="F151" i="12"/>
  <c r="F149" i="12"/>
  <c r="N147" i="12"/>
  <c r="F146" i="12"/>
  <c r="F103" i="12"/>
  <c r="N101" i="12"/>
  <c r="N109" i="12"/>
  <c r="N134" i="12"/>
  <c r="P148" i="13"/>
  <c r="N99" i="13"/>
  <c r="M149" i="13"/>
  <c r="M119" i="13"/>
  <c r="E10" i="9"/>
  <c r="E138" i="13"/>
  <c r="M100" i="13"/>
  <c r="E99" i="13"/>
  <c r="E47" i="9"/>
  <c r="I213" i="15"/>
  <c r="I212" i="15"/>
  <c r="I205" i="15"/>
  <c r="I202" i="15"/>
  <c r="I215" i="15"/>
  <c r="I210" i="15"/>
  <c r="I207" i="15"/>
  <c r="Q186" i="15"/>
  <c r="Q242" i="15"/>
  <c r="Q196" i="15"/>
  <c r="Q191" i="15"/>
  <c r="Q185" i="15"/>
  <c r="Q197" i="15"/>
  <c r="Q190" i="15"/>
  <c r="G138" i="12"/>
  <c r="O136" i="12"/>
  <c r="J143" i="12"/>
  <c r="K105" i="12"/>
  <c r="M101" i="12"/>
  <c r="M98" i="12" s="1"/>
  <c r="P255" i="17"/>
  <c r="P206" i="15"/>
  <c r="H205" i="15"/>
  <c r="H207" i="15"/>
  <c r="P185" i="15"/>
  <c r="P197" i="15"/>
  <c r="P190" i="15"/>
  <c r="H230" i="16"/>
  <c r="H168" i="15"/>
  <c r="Q99" i="12"/>
  <c r="C129" i="11"/>
  <c r="Q100" i="11"/>
  <c r="N107" i="11"/>
  <c r="F138" i="12"/>
  <c r="J105" i="12"/>
  <c r="J100" i="12"/>
  <c r="L125" i="12"/>
  <c r="L123" i="12"/>
  <c r="L120" i="12"/>
  <c r="L117" i="12"/>
  <c r="D103" i="12"/>
  <c r="L101" i="12"/>
  <c r="L98" i="12" s="1"/>
  <c r="Q184" i="15"/>
  <c r="O102" i="13"/>
  <c r="O50" i="9"/>
  <c r="G49" i="9"/>
  <c r="O135" i="13"/>
  <c r="O47" i="9"/>
  <c r="Q48" i="6"/>
  <c r="I47" i="6"/>
  <c r="Q45" i="6"/>
  <c r="I41" i="6"/>
  <c r="P168" i="15"/>
  <c r="P167" i="15" s="1"/>
  <c r="J249" i="16"/>
  <c r="J206" i="15"/>
  <c r="B240" i="16"/>
  <c r="B184" i="15"/>
  <c r="B183" i="15" s="1"/>
  <c r="K102" i="13"/>
  <c r="K50" i="9"/>
  <c r="C101" i="13"/>
  <c r="C49" i="9"/>
  <c r="K47" i="9"/>
  <c r="E96" i="14"/>
  <c r="E157" i="6" s="1"/>
  <c r="M48" i="6"/>
  <c r="E47" i="6"/>
  <c r="M45" i="6"/>
  <c r="E41" i="6"/>
  <c r="F204" i="15"/>
  <c r="J10" i="9"/>
  <c r="B101" i="13"/>
  <c r="J99" i="13"/>
  <c r="F184" i="16"/>
  <c r="F185" i="16"/>
  <c r="N169" i="16"/>
  <c r="N173" i="16"/>
  <c r="N180" i="16"/>
  <c r="N171" i="16"/>
  <c r="N174" i="16"/>
  <c r="Q100" i="13"/>
  <c r="I99" i="13"/>
  <c r="I47" i="9"/>
  <c r="C47" i="6"/>
  <c r="C41" i="6"/>
  <c r="C35" i="6"/>
  <c r="P162" i="15"/>
  <c r="M253" i="17"/>
  <c r="M204" i="17"/>
  <c r="M201" i="17"/>
  <c r="M250" i="17"/>
  <c r="E187" i="17"/>
  <c r="E243" i="17"/>
  <c r="M185" i="17"/>
  <c r="M241" i="17"/>
  <c r="E184" i="17"/>
  <c r="E240" i="17"/>
  <c r="E173" i="17"/>
  <c r="E235" i="17"/>
  <c r="E171" i="17"/>
  <c r="E233" i="17"/>
  <c r="F223" i="17"/>
  <c r="F161" i="17"/>
  <c r="N221" i="17"/>
  <c r="N159" i="17"/>
  <c r="P100" i="13"/>
  <c r="H99" i="13"/>
  <c r="D204" i="16"/>
  <c r="D253" i="16"/>
  <c r="L202" i="16"/>
  <c r="L251" i="16"/>
  <c r="D201" i="16"/>
  <c r="D250" i="16"/>
  <c r="L245" i="16"/>
  <c r="L189" i="16"/>
  <c r="L171" i="16"/>
  <c r="L169" i="16"/>
  <c r="L179" i="16"/>
  <c r="L172" i="16"/>
  <c r="L159" i="16"/>
  <c r="L162" i="16"/>
  <c r="G102" i="13"/>
  <c r="G50" i="9"/>
  <c r="O100" i="13"/>
  <c r="O48" i="9"/>
  <c r="G99" i="13"/>
  <c r="G47" i="9"/>
  <c r="Q49" i="6"/>
  <c r="Q34" i="6"/>
  <c r="K253" i="17"/>
  <c r="K204" i="17"/>
  <c r="C203" i="17"/>
  <c r="C252" i="17"/>
  <c r="C187" i="17"/>
  <c r="C243" i="17"/>
  <c r="K185" i="17"/>
  <c r="K241" i="17"/>
  <c r="C184" i="17"/>
  <c r="C240" i="17"/>
  <c r="D161" i="17"/>
  <c r="D223" i="17"/>
  <c r="L221" i="17"/>
  <c r="L159" i="17"/>
  <c r="N15" i="9"/>
  <c r="N26" i="9"/>
  <c r="F102" i="13"/>
  <c r="F99" i="13"/>
  <c r="B192" i="16"/>
  <c r="B189" i="16"/>
  <c r="B196" i="16"/>
  <c r="J171" i="16"/>
  <c r="J167" i="16" s="1"/>
  <c r="J169" i="16"/>
  <c r="J179" i="16"/>
  <c r="J174" i="16"/>
  <c r="J90" i="14"/>
  <c r="J159" i="16"/>
  <c r="J162" i="16"/>
  <c r="J163" i="16"/>
  <c r="J253" i="17"/>
  <c r="J204" i="17"/>
  <c r="B203" i="17"/>
  <c r="B252" i="17"/>
  <c r="B240" i="17"/>
  <c r="B184" i="17"/>
  <c r="B233" i="17"/>
  <c r="B171" i="17"/>
  <c r="J231" i="17"/>
  <c r="J169" i="17"/>
  <c r="K162" i="17"/>
  <c r="K224" i="17"/>
  <c r="C223" i="17"/>
  <c r="C161" i="17"/>
  <c r="K221" i="17"/>
  <c r="K159" i="17"/>
  <c r="H206" i="15"/>
  <c r="P254" i="17"/>
  <c r="P205" i="15"/>
  <c r="H201" i="15"/>
  <c r="P191" i="15"/>
  <c r="P189" i="15"/>
  <c r="H225" i="16"/>
  <c r="H163" i="15"/>
  <c r="Q94" i="14"/>
  <c r="Q208" i="16"/>
  <c r="I171" i="16"/>
  <c r="I169" i="16"/>
  <c r="I179" i="16"/>
  <c r="I174" i="16"/>
  <c r="I168" i="16"/>
  <c r="I253" i="17"/>
  <c r="I204" i="17"/>
  <c r="Q202" i="17"/>
  <c r="Q251" i="17"/>
  <c r="Q186" i="17"/>
  <c r="Q242" i="17"/>
  <c r="I185" i="17"/>
  <c r="I241" i="17"/>
  <c r="Q192" i="17"/>
  <c r="Q188" i="17"/>
  <c r="Q196" i="17"/>
  <c r="Q232" i="17"/>
  <c r="Q170" i="17"/>
  <c r="D174" i="17"/>
  <c r="D175" i="17"/>
  <c r="J221" i="17"/>
  <c r="J159" i="17"/>
  <c r="L15" i="9"/>
  <c r="H171" i="16"/>
  <c r="H169" i="16"/>
  <c r="H179" i="16"/>
  <c r="H174" i="16"/>
  <c r="H162" i="16"/>
  <c r="H160" i="16"/>
  <c r="F242" i="16"/>
  <c r="F186" i="15"/>
  <c r="N229" i="16"/>
  <c r="N169" i="15"/>
  <c r="N174" i="15"/>
  <c r="N176" i="15"/>
  <c r="P119" i="13"/>
  <c r="M205" i="15"/>
  <c r="E194" i="15"/>
  <c r="E197" i="15"/>
  <c r="E183" i="15" s="1"/>
  <c r="P208" i="16"/>
  <c r="F198" i="16"/>
  <c r="F191" i="16"/>
  <c r="F187" i="16"/>
  <c r="N168" i="16"/>
  <c r="D100" i="11"/>
  <c r="B153" i="12"/>
  <c r="B150" i="12"/>
  <c r="J142" i="12"/>
  <c r="J140" i="12"/>
  <c r="J10" i="8"/>
  <c r="B102" i="12"/>
  <c r="H138" i="13"/>
  <c r="N119" i="13"/>
  <c r="E250" i="15"/>
  <c r="P161" i="15"/>
  <c r="D257" i="17"/>
  <c r="D212" i="15"/>
  <c r="L243" i="16"/>
  <c r="D234" i="16"/>
  <c r="D231" i="16"/>
  <c r="L229" i="16"/>
  <c r="L176" i="15"/>
  <c r="L223" i="16"/>
  <c r="L161" i="15"/>
  <c r="D222" i="16"/>
  <c r="L162" i="15"/>
  <c r="L163" i="15"/>
  <c r="L158" i="15" s="1"/>
  <c r="P243" i="20"/>
  <c r="P200" i="20"/>
  <c r="H196" i="20"/>
  <c r="H207" i="20"/>
  <c r="H162" i="20"/>
  <c r="H167" i="20"/>
  <c r="H170" i="20"/>
  <c r="H159" i="20"/>
  <c r="C15" i="7"/>
  <c r="C143" i="12"/>
  <c r="K134" i="12"/>
  <c r="Q127" i="12"/>
  <c r="Q119" i="12"/>
  <c r="Q109" i="12"/>
  <c r="G138" i="13"/>
  <c r="J213" i="15"/>
  <c r="N179" i="15"/>
  <c r="N161" i="15"/>
  <c r="K215" i="15"/>
  <c r="K213" i="15"/>
  <c r="K207" i="15"/>
  <c r="C198" i="15"/>
  <c r="C194" i="15"/>
  <c r="C197" i="15"/>
  <c r="K169" i="15"/>
  <c r="K176" i="15"/>
  <c r="K167" i="15" s="1"/>
  <c r="L174" i="16"/>
  <c r="D251" i="16"/>
  <c r="L180" i="16"/>
  <c r="L164" i="16"/>
  <c r="J15" i="7"/>
  <c r="B109" i="11"/>
  <c r="J10" i="7"/>
  <c r="P127" i="12"/>
  <c r="P122" i="12"/>
  <c r="H15" i="8"/>
  <c r="P109" i="12"/>
  <c r="P26" i="8"/>
  <c r="H10" i="8"/>
  <c r="F138" i="13"/>
  <c r="G15" i="9"/>
  <c r="J209" i="15"/>
  <c r="M179" i="15"/>
  <c r="J215" i="15"/>
  <c r="B257" i="17"/>
  <c r="B212" i="15"/>
  <c r="B253" i="16"/>
  <c r="B204" i="15"/>
  <c r="J251" i="16"/>
  <c r="J243" i="16"/>
  <c r="B242" i="16"/>
  <c r="J240" i="16"/>
  <c r="J237" i="16"/>
  <c r="B234" i="16"/>
  <c r="B172" i="15"/>
  <c r="B231" i="16"/>
  <c r="J227" i="16"/>
  <c r="J165" i="15"/>
  <c r="B225" i="16"/>
  <c r="J223" i="16"/>
  <c r="J161" i="15"/>
  <c r="B222" i="16"/>
  <c r="Q141" i="12"/>
  <c r="Q140" i="12"/>
  <c r="I10" i="7"/>
  <c r="O127" i="12"/>
  <c r="O122" i="12"/>
  <c r="G129" i="12"/>
  <c r="G15" i="8"/>
  <c r="O109" i="12"/>
  <c r="G108" i="12"/>
  <c r="O26" i="8"/>
  <c r="G10" i="8"/>
  <c r="K119" i="13"/>
  <c r="L179" i="15"/>
  <c r="L167" i="15" s="1"/>
  <c r="H169" i="15"/>
  <c r="I208" i="15"/>
  <c r="Q201" i="15"/>
  <c r="Q208" i="15"/>
  <c r="Q194" i="15"/>
  <c r="Q192" i="15"/>
  <c r="Q246" i="15"/>
  <c r="Q188" i="15"/>
  <c r="J180" i="16"/>
  <c r="J164" i="16"/>
  <c r="J250" i="17"/>
  <c r="P142" i="13"/>
  <c r="P140" i="13"/>
  <c r="P10" i="7"/>
  <c r="N127" i="12"/>
  <c r="F154" i="12"/>
  <c r="N152" i="12"/>
  <c r="N149" i="12"/>
  <c r="F148" i="12"/>
  <c r="F15" i="8"/>
  <c r="N143" i="12"/>
  <c r="F108" i="12"/>
  <c r="F10" i="8"/>
  <c r="O152" i="13"/>
  <c r="J119" i="13"/>
  <c r="M49" i="9"/>
  <c r="E234" i="15"/>
  <c r="J202" i="15"/>
  <c r="J200" i="15" s="1"/>
  <c r="H208" i="15"/>
  <c r="P194" i="15"/>
  <c r="P192" i="15"/>
  <c r="P188" i="15"/>
  <c r="P241" i="16"/>
  <c r="H240" i="16"/>
  <c r="P178" i="15"/>
  <c r="P235" i="16"/>
  <c r="P233" i="16"/>
  <c r="P171" i="15"/>
  <c r="Q206" i="16"/>
  <c r="I180" i="16"/>
  <c r="I178" i="16"/>
  <c r="Q189" i="17"/>
  <c r="B164" i="17"/>
  <c r="O15" i="7"/>
  <c r="O141" i="12"/>
  <c r="O10" i="7"/>
  <c r="G10" i="7"/>
  <c r="M127" i="12"/>
  <c r="M122" i="12"/>
  <c r="E129" i="12"/>
  <c r="E108" i="12"/>
  <c r="M10" i="8"/>
  <c r="N152" i="13"/>
  <c r="N100" i="13"/>
  <c r="N132" i="6"/>
  <c r="P164" i="15"/>
  <c r="O208" i="15"/>
  <c r="O201" i="15"/>
  <c r="O206" i="15"/>
  <c r="G174" i="15"/>
  <c r="G178" i="15"/>
  <c r="G168" i="15"/>
  <c r="G179" i="15"/>
  <c r="L160" i="16"/>
  <c r="P206" i="16"/>
  <c r="H180" i="16"/>
  <c r="H178" i="16"/>
  <c r="H164" i="16"/>
  <c r="N15" i="7"/>
  <c r="F15" i="7"/>
  <c r="N10" i="7"/>
  <c r="L127" i="12"/>
  <c r="L115" i="12" s="1"/>
  <c r="L122" i="12"/>
  <c r="D119" i="12"/>
  <c r="D15" i="8"/>
  <c r="L15" i="8"/>
  <c r="D108" i="12"/>
  <c r="D10" i="8"/>
  <c r="K49" i="9"/>
  <c r="C48" i="9"/>
  <c r="E46" i="6"/>
  <c r="E34" i="6"/>
  <c r="N252" i="16"/>
  <c r="N203" i="15"/>
  <c r="N200" i="15" s="1"/>
  <c r="N249" i="16"/>
  <c r="N201" i="15"/>
  <c r="N206" i="15"/>
  <c r="F191" i="15"/>
  <c r="F189" i="15"/>
  <c r="F243" i="16"/>
  <c r="F187" i="15"/>
  <c r="F240" i="16"/>
  <c r="F184" i="15"/>
  <c r="N178" i="15"/>
  <c r="N233" i="16"/>
  <c r="N171" i="15"/>
  <c r="L168" i="16"/>
  <c r="L241" i="20"/>
  <c r="L198" i="19"/>
  <c r="D203" i="19"/>
  <c r="D196" i="19"/>
  <c r="D198" i="19"/>
  <c r="D209" i="19"/>
  <c r="D234" i="20"/>
  <c r="D187" i="19"/>
  <c r="D176" i="19"/>
  <c r="D227" i="20"/>
  <c r="E205" i="15"/>
  <c r="E200" i="15" s="1"/>
  <c r="E254" i="15"/>
  <c r="M211" i="15"/>
  <c r="M201" i="15"/>
  <c r="M206" i="15"/>
  <c r="M200" i="15" s="1"/>
  <c r="J168" i="16"/>
  <c r="J160" i="16"/>
  <c r="L142" i="13"/>
  <c r="L141" i="13"/>
  <c r="L140" i="13"/>
  <c r="L99" i="11"/>
  <c r="J149" i="12"/>
  <c r="B148" i="12"/>
  <c r="J146" i="12"/>
  <c r="J15" i="8"/>
  <c r="B141" i="12"/>
  <c r="B140" i="12"/>
  <c r="Q15" i="9"/>
  <c r="I10" i="9"/>
  <c r="Q102" i="13"/>
  <c r="I137" i="13"/>
  <c r="F93" i="14"/>
  <c r="C46" i="6"/>
  <c r="C34" i="6"/>
  <c r="B202" i="15"/>
  <c r="F192" i="15"/>
  <c r="E188" i="15"/>
  <c r="B185" i="15"/>
  <c r="L256" i="17"/>
  <c r="L256" i="16"/>
  <c r="L201" i="15"/>
  <c r="L206" i="15"/>
  <c r="D196" i="15"/>
  <c r="D191" i="15"/>
  <c r="D189" i="15"/>
  <c r="D240" i="16"/>
  <c r="D184" i="15"/>
  <c r="L178" i="15"/>
  <c r="L159" i="15"/>
  <c r="H168" i="16"/>
  <c r="N160" i="16"/>
  <c r="N158" i="16" s="1"/>
  <c r="K171" i="16"/>
  <c r="K161" i="16"/>
  <c r="O252" i="17"/>
  <c r="H168" i="19"/>
  <c r="I164" i="15"/>
  <c r="O201" i="16"/>
  <c r="J216" i="21"/>
  <c r="H232" i="16"/>
  <c r="H229" i="16"/>
  <c r="H227" i="16"/>
  <c r="P224" i="16"/>
  <c r="P221" i="16"/>
  <c r="F189" i="16"/>
  <c r="G197" i="17"/>
  <c r="G192" i="17"/>
  <c r="G188" i="17"/>
  <c r="G183" i="17" s="1"/>
  <c r="H164" i="17"/>
  <c r="P163" i="17"/>
  <c r="M211" i="16"/>
  <c r="H223" i="17"/>
  <c r="E206" i="19"/>
  <c r="D198" i="16"/>
  <c r="L246" i="16"/>
  <c r="D191" i="16"/>
  <c r="L235" i="16"/>
  <c r="O241" i="17"/>
  <c r="O204" i="17"/>
  <c r="E206" i="17"/>
  <c r="F164" i="17"/>
  <c r="H164" i="20"/>
  <c r="P230" i="21"/>
  <c r="K205" i="16"/>
  <c r="L190" i="17"/>
  <c r="K102" i="18"/>
  <c r="K165" i="6" s="1"/>
  <c r="P165" i="19"/>
  <c r="M223" i="20"/>
  <c r="M168" i="19"/>
  <c r="G164" i="20"/>
  <c r="G161" i="20"/>
  <c r="H195" i="21"/>
  <c r="L164" i="15"/>
  <c r="J173" i="16"/>
  <c r="C206" i="17"/>
  <c r="C253" i="17"/>
  <c r="C204" i="17"/>
  <c r="K190" i="17"/>
  <c r="D202" i="19"/>
  <c r="L235" i="20"/>
  <c r="L191" i="19"/>
  <c r="D163" i="19"/>
  <c r="C174" i="15"/>
  <c r="C227" i="17"/>
  <c r="K226" i="17"/>
  <c r="Q204" i="16"/>
  <c r="I173" i="16"/>
  <c r="G235" i="17"/>
  <c r="B206" i="17"/>
  <c r="C164" i="17"/>
  <c r="P51" i="18"/>
  <c r="P60" i="6" s="1"/>
  <c r="K235" i="20"/>
  <c r="K191" i="19"/>
  <c r="K182" i="19"/>
  <c r="K184" i="19"/>
  <c r="K190" i="19"/>
  <c r="K177" i="19"/>
  <c r="P210" i="16"/>
  <c r="P204" i="16"/>
  <c r="H173" i="16"/>
  <c r="I190" i="17"/>
  <c r="B246" i="21"/>
  <c r="B210" i="21"/>
  <c r="B240" i="21"/>
  <c r="B197" i="21"/>
  <c r="B199" i="21"/>
  <c r="B206" i="21"/>
  <c r="B203" i="21"/>
  <c r="J235" i="21"/>
  <c r="J191" i="21"/>
  <c r="J178" i="21"/>
  <c r="J229" i="21"/>
  <c r="B163" i="21"/>
  <c r="B220" i="21"/>
  <c r="K210" i="23"/>
  <c r="K172" i="23"/>
  <c r="K168" i="23"/>
  <c r="K208" i="23"/>
  <c r="C167" i="23"/>
  <c r="C164" i="23"/>
  <c r="C169" i="23"/>
  <c r="C159" i="23"/>
  <c r="C149" i="23"/>
  <c r="I189" i="17"/>
  <c r="I183" i="17" s="1"/>
  <c r="H190" i="17"/>
  <c r="Q159" i="19"/>
  <c r="Q168" i="19"/>
  <c r="F192" i="16"/>
  <c r="F188" i="16"/>
  <c r="P164" i="17"/>
  <c r="H209" i="19"/>
  <c r="H207" i="19"/>
  <c r="H201" i="19"/>
  <c r="P210" i="19"/>
  <c r="H235" i="20"/>
  <c r="H191" i="19"/>
  <c r="P227" i="20"/>
  <c r="P176" i="19"/>
  <c r="H177" i="19"/>
  <c r="H184" i="19"/>
  <c r="H190" i="19"/>
  <c r="H216" i="20"/>
  <c r="H159" i="19"/>
  <c r="H241" i="21"/>
  <c r="H198" i="21"/>
  <c r="P239" i="21"/>
  <c r="P196" i="21"/>
  <c r="H235" i="21"/>
  <c r="H191" i="21"/>
  <c r="H178" i="21"/>
  <c r="H229" i="21"/>
  <c r="P227" i="21"/>
  <c r="P176" i="21"/>
  <c r="P160" i="21"/>
  <c r="P217" i="21"/>
  <c r="H159" i="21"/>
  <c r="H216" i="21"/>
  <c r="I149" i="23"/>
  <c r="I197" i="23"/>
  <c r="D99" i="13"/>
  <c r="I172" i="15"/>
  <c r="F170" i="15"/>
  <c r="M163" i="15"/>
  <c r="M158" i="15" s="1"/>
  <c r="O212" i="15"/>
  <c r="G180" i="15"/>
  <c r="G173" i="15"/>
  <c r="O198" i="16"/>
  <c r="B162" i="16"/>
  <c r="M212" i="16"/>
  <c r="M204" i="16"/>
  <c r="E178" i="16"/>
  <c r="E173" i="16"/>
  <c r="E164" i="16"/>
  <c r="E162" i="16"/>
  <c r="E241" i="17"/>
  <c r="P212" i="17"/>
  <c r="H204" i="17"/>
  <c r="N196" i="17"/>
  <c r="B169" i="17"/>
  <c r="F207" i="17"/>
  <c r="F205" i="17"/>
  <c r="N189" i="17"/>
  <c r="F242" i="17"/>
  <c r="F186" i="17"/>
  <c r="B81" i="18"/>
  <c r="B110" i="6" s="1"/>
  <c r="D51" i="18"/>
  <c r="D60" i="6" s="1"/>
  <c r="Q230" i="19"/>
  <c r="G184" i="19"/>
  <c r="G190" i="19"/>
  <c r="G177" i="19"/>
  <c r="O158" i="19"/>
  <c r="O167" i="19"/>
  <c r="O163" i="19"/>
  <c r="G198" i="21"/>
  <c r="G241" i="21"/>
  <c r="O196" i="21"/>
  <c r="O239" i="21"/>
  <c r="G195" i="21"/>
  <c r="G238" i="21"/>
  <c r="G235" i="21"/>
  <c r="G191" i="21"/>
  <c r="O179" i="21"/>
  <c r="O230" i="21"/>
  <c r="G178" i="21"/>
  <c r="G229" i="21"/>
  <c r="O176" i="21"/>
  <c r="O227" i="21"/>
  <c r="O160" i="21"/>
  <c r="O217" i="21"/>
  <c r="G159" i="21"/>
  <c r="G216" i="21"/>
  <c r="Q159" i="28"/>
  <c r="Q129" i="28"/>
  <c r="I129" i="28"/>
  <c r="I128" i="28"/>
  <c r="I124" i="28"/>
  <c r="C50" i="9"/>
  <c r="K100" i="13"/>
  <c r="K48" i="9"/>
  <c r="C99" i="13"/>
  <c r="C47" i="9"/>
  <c r="F252" i="16"/>
  <c r="N250" i="16"/>
  <c r="F249" i="16"/>
  <c r="F194" i="15"/>
  <c r="N242" i="16"/>
  <c r="F235" i="16"/>
  <c r="F233" i="16"/>
  <c r="N231" i="16"/>
  <c r="F226" i="16"/>
  <c r="N225" i="16"/>
  <c r="F221" i="16"/>
  <c r="L252" i="16"/>
  <c r="L173" i="16"/>
  <c r="L257" i="16"/>
  <c r="L255" i="16"/>
  <c r="L247" i="16"/>
  <c r="D194" i="16"/>
  <c r="D244" i="16"/>
  <c r="L242" i="16"/>
  <c r="L187" i="16"/>
  <c r="D178" i="16"/>
  <c r="L176" i="16"/>
  <c r="H251" i="17"/>
  <c r="P240" i="17"/>
  <c r="G204" i="17"/>
  <c r="E207" i="17"/>
  <c r="E205" i="17"/>
  <c r="N164" i="17"/>
  <c r="J100" i="13"/>
  <c r="M40" i="6"/>
  <c r="M34" i="6"/>
  <c r="D170" i="15"/>
  <c r="J159" i="15"/>
  <c r="E192" i="15"/>
  <c r="E185" i="15"/>
  <c r="E168" i="15"/>
  <c r="E164" i="15"/>
  <c r="K212" i="16"/>
  <c r="K204" i="16"/>
  <c r="C194" i="16"/>
  <c r="K187" i="16"/>
  <c r="K176" i="16"/>
  <c r="C164" i="16"/>
  <c r="C158" i="16" s="1"/>
  <c r="K163" i="16"/>
  <c r="O240" i="17"/>
  <c r="G233" i="17"/>
  <c r="L196" i="17"/>
  <c r="D207" i="17"/>
  <c r="D205" i="17"/>
  <c r="D242" i="17"/>
  <c r="D186" i="17"/>
  <c r="D177" i="17"/>
  <c r="M164" i="17"/>
  <c r="Q170" i="19"/>
  <c r="M183" i="19"/>
  <c r="E216" i="20"/>
  <c r="E159" i="19"/>
  <c r="M158" i="19"/>
  <c r="M157" i="19" s="1"/>
  <c r="M163" i="19"/>
  <c r="N146" i="28"/>
  <c r="N110" i="27"/>
  <c r="N113" i="27"/>
  <c r="N114" i="27"/>
  <c r="N109" i="27"/>
  <c r="N118" i="27"/>
  <c r="N111" i="27"/>
  <c r="O148" i="28"/>
  <c r="O112" i="28"/>
  <c r="Q49" i="9"/>
  <c r="I48" i="9"/>
  <c r="D194" i="15"/>
  <c r="L172" i="15"/>
  <c r="J204" i="16"/>
  <c r="J187" i="16"/>
  <c r="J183" i="16" s="1"/>
  <c r="J176" i="16"/>
  <c r="B164" i="16"/>
  <c r="D243" i="17"/>
  <c r="M224" i="17"/>
  <c r="K196" i="17"/>
  <c r="C207" i="17"/>
  <c r="C205" i="17"/>
  <c r="C242" i="17"/>
  <c r="C186" i="17"/>
  <c r="D207" i="19"/>
  <c r="D199" i="19"/>
  <c r="L183" i="19"/>
  <c r="L175" i="19" s="1"/>
  <c r="L227" i="20"/>
  <c r="L176" i="19"/>
  <c r="D179" i="19"/>
  <c r="Q134" i="23"/>
  <c r="F72" i="26"/>
  <c r="F129" i="28"/>
  <c r="H10" i="9"/>
  <c r="P49" i="9"/>
  <c r="B170" i="15"/>
  <c r="I163" i="15"/>
  <c r="H159" i="15"/>
  <c r="K210" i="15"/>
  <c r="K204" i="15"/>
  <c r="C185" i="15"/>
  <c r="K174" i="15"/>
  <c r="K234" i="17"/>
  <c r="C168" i="15"/>
  <c r="I212" i="16"/>
  <c r="I206" i="16"/>
  <c r="I204" i="16"/>
  <c r="I200" i="16" s="1"/>
  <c r="Q198" i="16"/>
  <c r="Q196" i="16"/>
  <c r="Q191" i="16"/>
  <c r="Q189" i="16"/>
  <c r="Q187" i="16"/>
  <c r="I176" i="16"/>
  <c r="D233" i="17"/>
  <c r="P170" i="17"/>
  <c r="B207" i="17"/>
  <c r="B205" i="17"/>
  <c r="B242" i="17"/>
  <c r="B186" i="17"/>
  <c r="K164" i="17"/>
  <c r="O170" i="19"/>
  <c r="O161" i="19"/>
  <c r="K183" i="19"/>
  <c r="K181" i="19"/>
  <c r="K179" i="19"/>
  <c r="K227" i="20"/>
  <c r="K176" i="19"/>
  <c r="C223" i="21"/>
  <c r="O209" i="25"/>
  <c r="O171" i="25"/>
  <c r="O146" i="25"/>
  <c r="O194" i="25"/>
  <c r="G193" i="25"/>
  <c r="G145" i="25"/>
  <c r="G140" i="25"/>
  <c r="G189" i="25"/>
  <c r="O135" i="25"/>
  <c r="O186" i="25"/>
  <c r="L128" i="27"/>
  <c r="L158" i="28"/>
  <c r="L146" i="28"/>
  <c r="L110" i="27"/>
  <c r="L113" i="27"/>
  <c r="L118" i="27"/>
  <c r="L111" i="27"/>
  <c r="O10" i="9"/>
  <c r="O49" i="9"/>
  <c r="G48" i="9"/>
  <c r="G159" i="15"/>
  <c r="J257" i="17"/>
  <c r="B256" i="17"/>
  <c r="J204" i="15"/>
  <c r="P213" i="16"/>
  <c r="H257" i="16"/>
  <c r="P207" i="16"/>
  <c r="H206" i="16"/>
  <c r="H204" i="16"/>
  <c r="P196" i="16"/>
  <c r="P187" i="16"/>
  <c r="P184" i="16"/>
  <c r="H176" i="16"/>
  <c r="H172" i="16"/>
  <c r="P169" i="16"/>
  <c r="F253" i="17"/>
  <c r="I196" i="17"/>
  <c r="Q197" i="17"/>
  <c r="Q190" i="17"/>
  <c r="J164" i="17"/>
  <c r="J183" i="19"/>
  <c r="G167" i="20"/>
  <c r="J198" i="21"/>
  <c r="B200" i="21"/>
  <c r="C186" i="23"/>
  <c r="C172" i="23"/>
  <c r="C166" i="23"/>
  <c r="K143" i="29"/>
  <c r="K109" i="27"/>
  <c r="K118" i="27"/>
  <c r="K107" i="27" s="1"/>
  <c r="K111" i="27"/>
  <c r="F10" i="9"/>
  <c r="N10" i="9"/>
  <c r="N49" i="9"/>
  <c r="F161" i="15"/>
  <c r="Q215" i="15"/>
  <c r="Q207" i="15"/>
  <c r="I206" i="15"/>
  <c r="I201" i="15"/>
  <c r="Q189" i="15"/>
  <c r="I190" i="15"/>
  <c r="Q160" i="15"/>
  <c r="Q158" i="15" s="1"/>
  <c r="L249" i="16"/>
  <c r="O213" i="16"/>
  <c r="O207" i="16"/>
  <c r="G206" i="16"/>
  <c r="G200" i="16" s="1"/>
  <c r="G204" i="16"/>
  <c r="O202" i="16"/>
  <c r="O196" i="16"/>
  <c r="O187" i="16"/>
  <c r="O183" i="16" s="1"/>
  <c r="O184" i="16"/>
  <c r="G176" i="16"/>
  <c r="G172" i="16"/>
  <c r="G167" i="16" s="1"/>
  <c r="O169" i="16"/>
  <c r="E253" i="17"/>
  <c r="P242" i="17"/>
  <c r="H196" i="17"/>
  <c r="H183" i="17" s="1"/>
  <c r="N170" i="17"/>
  <c r="J160" i="17"/>
  <c r="P210" i="17"/>
  <c r="P197" i="17"/>
  <c r="P190" i="17"/>
  <c r="P188" i="17"/>
  <c r="Q164" i="17"/>
  <c r="I164" i="17"/>
  <c r="O75" i="18"/>
  <c r="O40" i="9"/>
  <c r="O37" i="9" s="1"/>
  <c r="Q198" i="19"/>
  <c r="I183" i="19"/>
  <c r="Q167" i="19"/>
  <c r="Q166" i="19"/>
  <c r="Q161" i="19"/>
  <c r="Q215" i="20"/>
  <c r="Q158" i="19"/>
  <c r="M171" i="25"/>
  <c r="M209" i="25"/>
  <c r="M205" i="25"/>
  <c r="M165" i="25"/>
  <c r="M146" i="25"/>
  <c r="M194" i="25"/>
  <c r="E145" i="25"/>
  <c r="E193" i="25"/>
  <c r="E140" i="25"/>
  <c r="E189" i="25"/>
  <c r="M135" i="25"/>
  <c r="M186" i="25"/>
  <c r="E183" i="25"/>
  <c r="E132" i="25"/>
  <c r="M181" i="25"/>
  <c r="M130" i="25"/>
  <c r="P241" i="20"/>
  <c r="P198" i="19"/>
  <c r="H227" i="20"/>
  <c r="P220" i="20"/>
  <c r="P163" i="19"/>
  <c r="P215" i="20"/>
  <c r="P158" i="19"/>
  <c r="B215" i="21"/>
  <c r="L211" i="25"/>
  <c r="L175" i="25"/>
  <c r="L171" i="25"/>
  <c r="L209" i="25"/>
  <c r="D164" i="25"/>
  <c r="D204" i="25"/>
  <c r="L146" i="25"/>
  <c r="L194" i="25"/>
  <c r="D193" i="25"/>
  <c r="D145" i="25"/>
  <c r="L10" i="9"/>
  <c r="L137" i="13"/>
  <c r="D161" i="15"/>
  <c r="O215" i="15"/>
  <c r="O207" i="15"/>
  <c r="O202" i="15"/>
  <c r="O200" i="15" s="1"/>
  <c r="G190" i="15"/>
  <c r="O164" i="15"/>
  <c r="D246" i="16"/>
  <c r="L206" i="16"/>
  <c r="L200" i="16" s="1"/>
  <c r="M215" i="16"/>
  <c r="M207" i="16"/>
  <c r="M202" i="16"/>
  <c r="E172" i="16"/>
  <c r="E163" i="16"/>
  <c r="E160" i="16"/>
  <c r="B253" i="17"/>
  <c r="O250" i="17"/>
  <c r="M242" i="17"/>
  <c r="E221" i="17"/>
  <c r="N197" i="17"/>
  <c r="F196" i="17"/>
  <c r="F183" i="17" s="1"/>
  <c r="N192" i="17"/>
  <c r="F189" i="17"/>
  <c r="N188" i="17"/>
  <c r="F243" i="17"/>
  <c r="F187" i="17"/>
  <c r="F240" i="17"/>
  <c r="F184" i="17"/>
  <c r="G181" i="19"/>
  <c r="Q206" i="20"/>
  <c r="Q202" i="20"/>
  <c r="Q198" i="20"/>
  <c r="O130" i="25"/>
  <c r="Q195" i="20"/>
  <c r="Q161" i="20"/>
  <c r="O134" i="23"/>
  <c r="E141" i="27"/>
  <c r="E133" i="27" s="1"/>
  <c r="E105" i="27"/>
  <c r="H129" i="28"/>
  <c r="H153" i="28"/>
  <c r="G162" i="23"/>
  <c r="I57" i="40"/>
  <c r="I36" i="38"/>
  <c r="I61" i="40"/>
  <c r="I55" i="40"/>
  <c r="G77" i="51"/>
  <c r="G100" i="51"/>
  <c r="O90" i="51"/>
  <c r="O81" i="51"/>
  <c r="E210" i="20"/>
  <c r="M184" i="20"/>
  <c r="M182" i="20"/>
  <c r="M180" i="20"/>
  <c r="M175" i="20" s="1"/>
  <c r="M177" i="20"/>
  <c r="M199" i="21"/>
  <c r="O207" i="23"/>
  <c r="O139" i="23"/>
  <c r="O131" i="23"/>
  <c r="J132" i="24"/>
  <c r="C183" i="25"/>
  <c r="K175" i="25"/>
  <c r="L116" i="28"/>
  <c r="L150" i="28"/>
  <c r="F97" i="52"/>
  <c r="F74" i="51"/>
  <c r="F72" i="51" s="1"/>
  <c r="N77" i="51"/>
  <c r="N88" i="51"/>
  <c r="N80" i="51"/>
  <c r="N87" i="51"/>
  <c r="N76" i="51"/>
  <c r="L243" i="20"/>
  <c r="D230" i="20"/>
  <c r="D217" i="20"/>
  <c r="O138" i="23"/>
  <c r="L90" i="32"/>
  <c r="L91" i="32"/>
  <c r="L105" i="32"/>
  <c r="L88" i="32"/>
  <c r="L93" i="32"/>
  <c r="G57" i="40"/>
  <c r="G54" i="40"/>
  <c r="G67" i="40"/>
  <c r="G64" i="40"/>
  <c r="G60" i="40"/>
  <c r="G55" i="40"/>
  <c r="G36" i="38"/>
  <c r="M78" i="51"/>
  <c r="M87" i="51"/>
  <c r="M76" i="51"/>
  <c r="M81" i="51"/>
  <c r="F198" i="21"/>
  <c r="P152" i="24"/>
  <c r="M112" i="28"/>
  <c r="B183" i="20"/>
  <c r="J172" i="20"/>
  <c r="J167" i="20"/>
  <c r="J166" i="20"/>
  <c r="J163" i="20"/>
  <c r="J161" i="20"/>
  <c r="N217" i="21"/>
  <c r="F216" i="21"/>
  <c r="C168" i="23"/>
  <c r="C163" i="23"/>
  <c r="O139" i="24"/>
  <c r="O135" i="24"/>
  <c r="O133" i="24"/>
  <c r="O130" i="24"/>
  <c r="I209" i="25"/>
  <c r="C189" i="25"/>
  <c r="F145" i="25"/>
  <c r="J90" i="32"/>
  <c r="J91" i="32"/>
  <c r="J84" i="32"/>
  <c r="J105" i="32"/>
  <c r="J88" i="32"/>
  <c r="J95" i="32"/>
  <c r="I52" i="40"/>
  <c r="E54" i="40"/>
  <c r="E64" i="40"/>
  <c r="E36" i="38"/>
  <c r="E65" i="40"/>
  <c r="E55" i="40"/>
  <c r="E52" i="40"/>
  <c r="Q201" i="20"/>
  <c r="I200" i="20"/>
  <c r="Q199" i="20"/>
  <c r="Q196" i="20"/>
  <c r="I195" i="20"/>
  <c r="I184" i="20"/>
  <c r="I182" i="20"/>
  <c r="I177" i="20"/>
  <c r="I158" i="20"/>
  <c r="J148" i="23"/>
  <c r="N146" i="24"/>
  <c r="N139" i="24"/>
  <c r="N135" i="24"/>
  <c r="N130" i="24"/>
  <c r="F138" i="24"/>
  <c r="I91" i="32"/>
  <c r="I84" i="32"/>
  <c r="I105" i="32"/>
  <c r="I88" i="32"/>
  <c r="I95" i="32"/>
  <c r="H172" i="20"/>
  <c r="H166" i="20"/>
  <c r="H163" i="20"/>
  <c r="H161" i="20"/>
  <c r="H158" i="20"/>
  <c r="Q167" i="23"/>
  <c r="Q139" i="23"/>
  <c r="Q133" i="23"/>
  <c r="Q130" i="23"/>
  <c r="M139" i="24"/>
  <c r="C145" i="25"/>
  <c r="H36" i="30"/>
  <c r="H88" i="32"/>
  <c r="H95" i="32"/>
  <c r="H99" i="32"/>
  <c r="G52" i="40"/>
  <c r="G172" i="20"/>
  <c r="G166" i="20"/>
  <c r="G163" i="20"/>
  <c r="G158" i="20"/>
  <c r="G169" i="21"/>
  <c r="J147" i="23"/>
  <c r="P135" i="23"/>
  <c r="P133" i="23"/>
  <c r="P130" i="23"/>
  <c r="L146" i="24"/>
  <c r="Q206" i="25"/>
  <c r="G88" i="32"/>
  <c r="G95" i="32"/>
  <c r="G99" i="32"/>
  <c r="F170" i="20"/>
  <c r="F167" i="20"/>
  <c r="F166" i="20"/>
  <c r="O133" i="23"/>
  <c r="O130" i="23"/>
  <c r="M206" i="25"/>
  <c r="L129" i="28"/>
  <c r="I66" i="40"/>
  <c r="C64" i="44"/>
  <c r="C70" i="44"/>
  <c r="C36" i="42"/>
  <c r="C66" i="44"/>
  <c r="C73" i="44"/>
  <c r="C68" i="44"/>
  <c r="F191" i="21"/>
  <c r="G136" i="23"/>
  <c r="J139" i="24"/>
  <c r="L206" i="25"/>
  <c r="K186" i="25"/>
  <c r="G246" i="20"/>
  <c r="O241" i="20"/>
  <c r="G183" i="19"/>
  <c r="G176" i="19"/>
  <c r="O166" i="19"/>
  <c r="O220" i="20"/>
  <c r="O215" i="20"/>
  <c r="D172" i="20"/>
  <c r="D170" i="20"/>
  <c r="D166" i="20"/>
  <c r="D221" i="20"/>
  <c r="D215" i="20"/>
  <c r="I246" i="21"/>
  <c r="P215" i="21"/>
  <c r="E191" i="21"/>
  <c r="F178" i="21"/>
  <c r="D201" i="21"/>
  <c r="L199" i="21"/>
  <c r="E174" i="23"/>
  <c r="E173" i="23"/>
  <c r="E170" i="23"/>
  <c r="E169" i="23"/>
  <c r="E150" i="23"/>
  <c r="E145" i="23"/>
  <c r="J136" i="24"/>
  <c r="Q172" i="24"/>
  <c r="Q166" i="24"/>
  <c r="Q163" i="24"/>
  <c r="Q157" i="24"/>
  <c r="Q138" i="24"/>
  <c r="Q136" i="24"/>
  <c r="Q134" i="24"/>
  <c r="Q131" i="24"/>
  <c r="Q129" i="24" s="1"/>
  <c r="I74" i="26"/>
  <c r="I171" i="6" s="1"/>
  <c r="P118" i="27"/>
  <c r="J124" i="28"/>
  <c r="F155" i="29"/>
  <c r="G36" i="30"/>
  <c r="O97" i="31"/>
  <c r="O93" i="31"/>
  <c r="H93" i="32"/>
  <c r="L107" i="32"/>
  <c r="L102" i="32"/>
  <c r="N172" i="19"/>
  <c r="N170" i="19"/>
  <c r="N166" i="19"/>
  <c r="N163" i="19"/>
  <c r="D158" i="20"/>
  <c r="K181" i="20"/>
  <c r="C172" i="20"/>
  <c r="C170" i="20"/>
  <c r="C166" i="20"/>
  <c r="C157" i="20" s="1"/>
  <c r="C163" i="20"/>
  <c r="C161" i="20"/>
  <c r="I224" i="21"/>
  <c r="O218" i="21"/>
  <c r="G217" i="21"/>
  <c r="O215" i="21"/>
  <c r="D191" i="21"/>
  <c r="K237" i="21"/>
  <c r="K180" i="21"/>
  <c r="C136" i="23"/>
  <c r="L202" i="24"/>
  <c r="D145" i="23"/>
  <c r="L135" i="23"/>
  <c r="L133" i="23"/>
  <c r="L130" i="23"/>
  <c r="P166" i="24"/>
  <c r="P163" i="24"/>
  <c r="H158" i="24"/>
  <c r="H139" i="24"/>
  <c r="P134" i="24"/>
  <c r="P129" i="24" s="1"/>
  <c r="I193" i="25"/>
  <c r="I186" i="25"/>
  <c r="F140" i="25"/>
  <c r="H78" i="22"/>
  <c r="H169" i="6" s="1"/>
  <c r="Q56" i="26"/>
  <c r="Q74" i="26"/>
  <c r="Q171" i="6" s="1"/>
  <c r="P109" i="27"/>
  <c r="O133" i="29"/>
  <c r="O97" i="27"/>
  <c r="D129" i="28"/>
  <c r="B108" i="31"/>
  <c r="B123" i="31"/>
  <c r="B85" i="31"/>
  <c r="B114" i="31"/>
  <c r="J103" i="31"/>
  <c r="J97" i="31"/>
  <c r="J95" i="31"/>
  <c r="J89" i="31"/>
  <c r="J107" i="31"/>
  <c r="G93" i="32"/>
  <c r="E246" i="20"/>
  <c r="M202" i="19"/>
  <c r="M241" i="20"/>
  <c r="E209" i="19"/>
  <c r="E234" i="20"/>
  <c r="E232" i="20"/>
  <c r="M231" i="20"/>
  <c r="M220" i="20"/>
  <c r="J199" i="20"/>
  <c r="B190" i="20"/>
  <c r="B188" i="20"/>
  <c r="B182" i="20"/>
  <c r="B170" i="20"/>
  <c r="B166" i="20"/>
  <c r="N215" i="21"/>
  <c r="C191" i="21"/>
  <c r="B207" i="21"/>
  <c r="B201" i="21"/>
  <c r="J199" i="21"/>
  <c r="C147" i="23"/>
  <c r="C174" i="23"/>
  <c r="C173" i="23"/>
  <c r="C170" i="23"/>
  <c r="C150" i="23"/>
  <c r="K139" i="23"/>
  <c r="K130" i="23"/>
  <c r="O168" i="24"/>
  <c r="O166" i="24"/>
  <c r="O162" i="24" s="1"/>
  <c r="O163" i="24"/>
  <c r="O157" i="24"/>
  <c r="O138" i="24"/>
  <c r="O136" i="24"/>
  <c r="O134" i="24"/>
  <c r="L195" i="25"/>
  <c r="G186" i="25"/>
  <c r="N171" i="25"/>
  <c r="B140" i="25"/>
  <c r="B132" i="25"/>
  <c r="O56" i="26"/>
  <c r="G74" i="26"/>
  <c r="G171" i="6" s="1"/>
  <c r="M128" i="27"/>
  <c r="F153" i="28"/>
  <c r="N150" i="28"/>
  <c r="F149" i="28"/>
  <c r="N112" i="27"/>
  <c r="N145" i="28"/>
  <c r="H124" i="28"/>
  <c r="Q126" i="29"/>
  <c r="Q123" i="29" s="1"/>
  <c r="Q156" i="29"/>
  <c r="Q147" i="29"/>
  <c r="Q111" i="29"/>
  <c r="I146" i="29"/>
  <c r="I110" i="29"/>
  <c r="I112" i="29"/>
  <c r="I116" i="29"/>
  <c r="I113" i="29"/>
  <c r="I101" i="29"/>
  <c r="I139" i="29"/>
  <c r="I100" i="32"/>
  <c r="J107" i="32"/>
  <c r="J102" i="32"/>
  <c r="J97" i="32"/>
  <c r="I187" i="20"/>
  <c r="I206" i="21"/>
  <c r="O196" i="23"/>
  <c r="B174" i="23"/>
  <c r="B170" i="23"/>
  <c r="B158" i="23"/>
  <c r="N166" i="24"/>
  <c r="N163" i="24"/>
  <c r="N138" i="24"/>
  <c r="N134" i="24"/>
  <c r="F78" i="22"/>
  <c r="F169" i="6" s="1"/>
  <c r="M56" i="26"/>
  <c r="M74" i="26"/>
  <c r="M171" i="6" s="1"/>
  <c r="E153" i="29"/>
  <c r="E125" i="27"/>
  <c r="M118" i="27"/>
  <c r="M114" i="27"/>
  <c r="M109" i="27"/>
  <c r="E104" i="27"/>
  <c r="M133" i="29"/>
  <c r="M97" i="27"/>
  <c r="H158" i="28"/>
  <c r="H128" i="28"/>
  <c r="H113" i="28"/>
  <c r="H114" i="28"/>
  <c r="H112" i="28"/>
  <c r="H90" i="31"/>
  <c r="H103" i="31"/>
  <c r="H85" i="31"/>
  <c r="H99" i="31"/>
  <c r="H95" i="31"/>
  <c r="H93" i="31"/>
  <c r="H87" i="31"/>
  <c r="I107" i="32"/>
  <c r="I102" i="32"/>
  <c r="I97" i="32"/>
  <c r="K202" i="19"/>
  <c r="K195" i="19"/>
  <c r="K194" i="19" s="1"/>
  <c r="C207" i="19"/>
  <c r="C232" i="20"/>
  <c r="K231" i="20"/>
  <c r="K172" i="19"/>
  <c r="K163" i="19"/>
  <c r="H209" i="20"/>
  <c r="H244" i="20"/>
  <c r="P181" i="20"/>
  <c r="H168" i="20"/>
  <c r="P160" i="20"/>
  <c r="C238" i="21"/>
  <c r="N227" i="21"/>
  <c r="N196" i="21"/>
  <c r="P206" i="21"/>
  <c r="P200" i="21"/>
  <c r="E172" i="23"/>
  <c r="Q166" i="23"/>
  <c r="Q157" i="23"/>
  <c r="Q149" i="23"/>
  <c r="Q147" i="23"/>
  <c r="Q143" i="23" s="1"/>
  <c r="Q144" i="23"/>
  <c r="I139" i="23"/>
  <c r="Q138" i="23"/>
  <c r="Q136" i="23"/>
  <c r="P159" i="24"/>
  <c r="M168" i="24"/>
  <c r="M166" i="24"/>
  <c r="M163" i="24"/>
  <c r="M157" i="24"/>
  <c r="E133" i="24"/>
  <c r="N211" i="25"/>
  <c r="I205" i="25"/>
  <c r="K181" i="25"/>
  <c r="O131" i="25"/>
  <c r="K74" i="26"/>
  <c r="K171" i="6" s="1"/>
  <c r="K56" i="26"/>
  <c r="L116" i="27"/>
  <c r="L112" i="27"/>
  <c r="L145" i="28"/>
  <c r="G128" i="28"/>
  <c r="G155" i="28"/>
  <c r="G125" i="28"/>
  <c r="G114" i="28"/>
  <c r="G112" i="28"/>
  <c r="G107" i="28" s="1"/>
  <c r="G109" i="28"/>
  <c r="G146" i="29"/>
  <c r="G110" i="29"/>
  <c r="G112" i="29"/>
  <c r="G107" i="29" s="1"/>
  <c r="G116" i="29"/>
  <c r="G113" i="29"/>
  <c r="H107" i="32"/>
  <c r="H102" i="32"/>
  <c r="H97" i="32"/>
  <c r="M58" i="35"/>
  <c r="M55" i="35"/>
  <c r="M66" i="35"/>
  <c r="J202" i="19"/>
  <c r="J198" i="19"/>
  <c r="J195" i="19"/>
  <c r="B237" i="21"/>
  <c r="J190" i="19"/>
  <c r="J177" i="19"/>
  <c r="J170" i="19"/>
  <c r="J167" i="19"/>
  <c r="G199" i="20"/>
  <c r="G168" i="20"/>
  <c r="O160" i="20"/>
  <c r="O206" i="21"/>
  <c r="O200" i="21"/>
  <c r="P155" i="23"/>
  <c r="P149" i="23"/>
  <c r="P147" i="23"/>
  <c r="P144" i="23"/>
  <c r="P138" i="23"/>
  <c r="P131" i="23"/>
  <c r="L168" i="24"/>
  <c r="L166" i="24"/>
  <c r="L163" i="24"/>
  <c r="L149" i="24"/>
  <c r="D133" i="24"/>
  <c r="D129" i="24" s="1"/>
  <c r="H205" i="25"/>
  <c r="J181" i="25"/>
  <c r="K171" i="25"/>
  <c r="I56" i="26"/>
  <c r="K116" i="27"/>
  <c r="K112" i="27"/>
  <c r="C104" i="27"/>
  <c r="C102" i="27"/>
  <c r="C97" i="27"/>
  <c r="F128" i="28"/>
  <c r="F125" i="28"/>
  <c r="F114" i="28"/>
  <c r="F112" i="28"/>
  <c r="F109" i="28"/>
  <c r="N126" i="29"/>
  <c r="N156" i="29"/>
  <c r="F103" i="31"/>
  <c r="F85" i="31"/>
  <c r="F90" i="31"/>
  <c r="F106" i="31"/>
  <c r="F99" i="31"/>
  <c r="F97" i="31"/>
  <c r="F88" i="31"/>
  <c r="F95" i="31"/>
  <c r="F93" i="31"/>
  <c r="F105" i="31"/>
  <c r="G107" i="32"/>
  <c r="G97" i="32"/>
  <c r="Q244" i="20"/>
  <c r="I202" i="19"/>
  <c r="Q196" i="19"/>
  <c r="I231" i="20"/>
  <c r="Q229" i="20"/>
  <c r="Q223" i="20"/>
  <c r="I167" i="19"/>
  <c r="I221" i="20"/>
  <c r="I218" i="20"/>
  <c r="Q241" i="21"/>
  <c r="L227" i="21"/>
  <c r="L196" i="21"/>
  <c r="N206" i="21"/>
  <c r="N200" i="21"/>
  <c r="F206" i="21"/>
  <c r="P74" i="22"/>
  <c r="O155" i="23"/>
  <c r="O149" i="23"/>
  <c r="O136" i="23"/>
  <c r="K168" i="24"/>
  <c r="K166" i="24"/>
  <c r="K163" i="24"/>
  <c r="K134" i="24"/>
  <c r="C133" i="24"/>
  <c r="F205" i="25"/>
  <c r="I181" i="25"/>
  <c r="J171" i="25"/>
  <c r="G56" i="26"/>
  <c r="E128" i="27"/>
  <c r="J148" i="28"/>
  <c r="J112" i="27"/>
  <c r="E128" i="28"/>
  <c r="E155" i="28"/>
  <c r="E125" i="28"/>
  <c r="M124" i="28"/>
  <c r="E114" i="28"/>
  <c r="E107" i="28" s="1"/>
  <c r="E112" i="28"/>
  <c r="E109" i="28"/>
  <c r="G134" i="29"/>
  <c r="M126" i="29"/>
  <c r="M123" i="29" s="1"/>
  <c r="M156" i="29"/>
  <c r="E146" i="29"/>
  <c r="E110" i="29"/>
  <c r="E112" i="29"/>
  <c r="E116" i="29"/>
  <c r="E113" i="29"/>
  <c r="E139" i="29"/>
  <c r="E101" i="29"/>
  <c r="E95" i="29" s="1"/>
  <c r="E99" i="29"/>
  <c r="E137" i="29"/>
  <c r="M97" i="29"/>
  <c r="M135" i="29"/>
  <c r="E96" i="29"/>
  <c r="E134" i="29"/>
  <c r="E122" i="33"/>
  <c r="E104" i="31"/>
  <c r="E121" i="33"/>
  <c r="E98" i="31"/>
  <c r="M116" i="32"/>
  <c r="M87" i="31"/>
  <c r="E85" i="31"/>
  <c r="E90" i="31"/>
  <c r="E106" i="31"/>
  <c r="E97" i="31"/>
  <c r="E88" i="31"/>
  <c r="E95" i="31"/>
  <c r="E93" i="31"/>
  <c r="E84" i="31"/>
  <c r="E91" i="31"/>
  <c r="N97" i="33"/>
  <c r="N120" i="33"/>
  <c r="K64" i="35"/>
  <c r="K55" i="35"/>
  <c r="K56" i="35"/>
  <c r="K66" i="35"/>
  <c r="K52" i="35"/>
  <c r="K60" i="35"/>
  <c r="P207" i="19"/>
  <c r="H202" i="19"/>
  <c r="H200" i="19"/>
  <c r="H241" i="20"/>
  <c r="P239" i="20"/>
  <c r="H170" i="19"/>
  <c r="H167" i="19"/>
  <c r="H218" i="20"/>
  <c r="E199" i="20"/>
  <c r="M181" i="20"/>
  <c r="E162" i="20"/>
  <c r="E157" i="20" s="1"/>
  <c r="K227" i="21"/>
  <c r="I218" i="21"/>
  <c r="J196" i="21"/>
  <c r="E206" i="21"/>
  <c r="N206" i="24"/>
  <c r="F202" i="24"/>
  <c r="N155" i="23"/>
  <c r="N195" i="24"/>
  <c r="F194" i="24"/>
  <c r="N138" i="23"/>
  <c r="F184" i="24"/>
  <c r="N182" i="24"/>
  <c r="F181" i="24"/>
  <c r="J168" i="24"/>
  <c r="J166" i="24"/>
  <c r="J163" i="24"/>
  <c r="J162" i="24" s="1"/>
  <c r="B170" i="24"/>
  <c r="B144" i="24"/>
  <c r="J134" i="24"/>
  <c r="B133" i="24"/>
  <c r="E205" i="25"/>
  <c r="G181" i="25"/>
  <c r="I109" i="27"/>
  <c r="I145" i="27"/>
  <c r="D128" i="28"/>
  <c r="D155" i="28"/>
  <c r="D125" i="28"/>
  <c r="L128" i="28"/>
  <c r="L153" i="28"/>
  <c r="D114" i="28"/>
  <c r="D112" i="28"/>
  <c r="D109" i="28"/>
  <c r="D99" i="29"/>
  <c r="D137" i="29"/>
  <c r="L97" i="29"/>
  <c r="L135" i="29"/>
  <c r="D96" i="29"/>
  <c r="D134" i="29"/>
  <c r="M116" i="33"/>
  <c r="M87" i="33"/>
  <c r="M83" i="33" s="1"/>
  <c r="M113" i="33"/>
  <c r="M84" i="33"/>
  <c r="E90" i="33"/>
  <c r="E94" i="33"/>
  <c r="J53" i="35"/>
  <c r="J74" i="35"/>
  <c r="D81" i="37"/>
  <c r="D66" i="37"/>
  <c r="D54" i="37"/>
  <c r="D75" i="37"/>
  <c r="L52" i="37"/>
  <c r="L73" i="37"/>
  <c r="O244" i="20"/>
  <c r="G241" i="20"/>
  <c r="O239" i="20"/>
  <c r="G182" i="19"/>
  <c r="O223" i="20"/>
  <c r="G221" i="20"/>
  <c r="G218" i="20"/>
  <c r="L246" i="20"/>
  <c r="D207" i="20"/>
  <c r="D244" i="20"/>
  <c r="D242" i="20"/>
  <c r="D239" i="20"/>
  <c r="L230" i="20"/>
  <c r="D180" i="20"/>
  <c r="D219" i="20"/>
  <c r="C157" i="23"/>
  <c r="M138" i="23"/>
  <c r="M134" i="23"/>
  <c r="Q174" i="24"/>
  <c r="Q173" i="24"/>
  <c r="Q169" i="24"/>
  <c r="Q167" i="24"/>
  <c r="Q164" i="24"/>
  <c r="Q159" i="24"/>
  <c r="I134" i="24"/>
  <c r="I131" i="24"/>
  <c r="J211" i="25"/>
  <c r="D205" i="25"/>
  <c r="H171" i="25"/>
  <c r="K146" i="25"/>
  <c r="I75" i="26"/>
  <c r="I172" i="6" s="1"/>
  <c r="H150" i="28"/>
  <c r="H116" i="27"/>
  <c r="H148" i="28"/>
  <c r="H112" i="27"/>
  <c r="C128" i="28"/>
  <c r="C125" i="28"/>
  <c r="K129" i="28"/>
  <c r="C112" i="28"/>
  <c r="C109" i="28"/>
  <c r="I54" i="35"/>
  <c r="I63" i="35"/>
  <c r="I56" i="35"/>
  <c r="I64" i="35"/>
  <c r="I60" i="35"/>
  <c r="N209" i="19"/>
  <c r="N207" i="19"/>
  <c r="N201" i="19"/>
  <c r="N196" i="19"/>
  <c r="L233" i="20"/>
  <c r="E196" i="20"/>
  <c r="C207" i="20"/>
  <c r="C178" i="20"/>
  <c r="C168" i="20"/>
  <c r="C162" i="20"/>
  <c r="K172" i="20"/>
  <c r="K157" i="20" s="1"/>
  <c r="Q230" i="21"/>
  <c r="E229" i="21"/>
  <c r="I227" i="21"/>
  <c r="C233" i="21"/>
  <c r="L138" i="23"/>
  <c r="L131" i="23"/>
  <c r="P167" i="24"/>
  <c r="L157" i="24"/>
  <c r="P173" i="24"/>
  <c r="H131" i="24"/>
  <c r="Q192" i="25"/>
  <c r="G171" i="25"/>
  <c r="G146" i="25"/>
  <c r="P77" i="22"/>
  <c r="P168" i="6" s="1"/>
  <c r="G127" i="27"/>
  <c r="M104" i="27"/>
  <c r="M95" i="27" s="1"/>
  <c r="G129" i="27"/>
  <c r="G124" i="27"/>
  <c r="O143" i="29"/>
  <c r="O111" i="27"/>
  <c r="O101" i="27"/>
  <c r="O99" i="27"/>
  <c r="O96" i="27"/>
  <c r="B109" i="28"/>
  <c r="B107" i="28" s="1"/>
  <c r="B120" i="28"/>
  <c r="J105" i="31"/>
  <c r="J87" i="31"/>
  <c r="K116" i="33"/>
  <c r="K87" i="33"/>
  <c r="C94" i="33"/>
  <c r="C88" i="33"/>
  <c r="B66" i="37"/>
  <c r="B81" i="37"/>
  <c r="Q116" i="32"/>
  <c r="I115" i="32"/>
  <c r="Q113" i="32"/>
  <c r="C54" i="37"/>
  <c r="C75" i="37"/>
  <c r="H57" i="40"/>
  <c r="H67" i="40"/>
  <c r="F71" i="40"/>
  <c r="D52" i="40"/>
  <c r="C55" i="40"/>
  <c r="C64" i="40"/>
  <c r="C36" i="38"/>
  <c r="C60" i="40"/>
  <c r="C122" i="33"/>
  <c r="C121" i="33"/>
  <c r="K120" i="33"/>
  <c r="M37" i="50"/>
  <c r="M179" i="6" s="1"/>
  <c r="M35" i="50"/>
  <c r="I120" i="29"/>
  <c r="I107" i="29" s="1"/>
  <c r="L100" i="32"/>
  <c r="L97" i="32"/>
  <c r="L87" i="32"/>
  <c r="O87" i="33"/>
  <c r="O83" i="33" s="1"/>
  <c r="H105" i="33"/>
  <c r="H100" i="33"/>
  <c r="H99" i="33"/>
  <c r="H97" i="33"/>
  <c r="H93" i="33"/>
  <c r="H89" i="33"/>
  <c r="L75" i="40"/>
  <c r="I64" i="40"/>
  <c r="I63" i="40"/>
  <c r="I60" i="40"/>
  <c r="I56" i="40"/>
  <c r="I54" i="40"/>
  <c r="I51" i="40"/>
  <c r="C63" i="44"/>
  <c r="Q73" i="51"/>
  <c r="K97" i="32"/>
  <c r="G105" i="33"/>
  <c r="G99" i="33"/>
  <c r="G89" i="33"/>
  <c r="C37" i="38"/>
  <c r="C176" i="6" s="1"/>
  <c r="C35" i="38"/>
  <c r="K64" i="39"/>
  <c r="K63" i="39"/>
  <c r="K60" i="39"/>
  <c r="H64" i="40"/>
  <c r="H63" i="40"/>
  <c r="H60" i="40"/>
  <c r="H56" i="40"/>
  <c r="H54" i="40"/>
  <c r="H51" i="40"/>
  <c r="I34" i="42"/>
  <c r="I37" i="42"/>
  <c r="I177" i="6" s="1"/>
  <c r="L55" i="48"/>
  <c r="L61" i="48"/>
  <c r="L56" i="48"/>
  <c r="L36" i="46"/>
  <c r="L62" i="48"/>
  <c r="H97" i="31"/>
  <c r="J100" i="32"/>
  <c r="J99" i="32"/>
  <c r="J87" i="32"/>
  <c r="F105" i="33"/>
  <c r="F99" i="33"/>
  <c r="F97" i="33"/>
  <c r="F93" i="33"/>
  <c r="F89" i="33"/>
  <c r="B37" i="38"/>
  <c r="B176" i="6" s="1"/>
  <c r="B34" i="38"/>
  <c r="J64" i="39"/>
  <c r="J63" i="39"/>
  <c r="D72" i="49"/>
  <c r="D55" i="49"/>
  <c r="L53" i="49"/>
  <c r="L70" i="49"/>
  <c r="E138" i="28"/>
  <c r="F120" i="29"/>
  <c r="I99" i="32"/>
  <c r="I87" i="32"/>
  <c r="E105" i="33"/>
  <c r="E99" i="33"/>
  <c r="E97" i="33"/>
  <c r="K73" i="37"/>
  <c r="I66" i="39"/>
  <c r="I64" i="39"/>
  <c r="I63" i="39"/>
  <c r="N89" i="51"/>
  <c r="N73" i="51"/>
  <c r="F102" i="31"/>
  <c r="H100" i="32"/>
  <c r="H87" i="32"/>
  <c r="D105" i="33"/>
  <c r="D97" i="33"/>
  <c r="H64" i="39"/>
  <c r="H63" i="39"/>
  <c r="O90" i="44"/>
  <c r="O88" i="44"/>
  <c r="G86" i="44"/>
  <c r="G68" i="43"/>
  <c r="O85" i="44"/>
  <c r="G84" i="44"/>
  <c r="G81" i="44"/>
  <c r="D35" i="46"/>
  <c r="D34" i="46"/>
  <c r="M89" i="51"/>
  <c r="E102" i="31"/>
  <c r="G102" i="32"/>
  <c r="G100" i="32"/>
  <c r="G87" i="32"/>
  <c r="C105" i="33"/>
  <c r="C99" i="33"/>
  <c r="C97" i="33"/>
  <c r="C93" i="33"/>
  <c r="G53" i="37"/>
  <c r="G74" i="37"/>
  <c r="O51" i="37"/>
  <c r="O72" i="37"/>
  <c r="Q54" i="49"/>
  <c r="Q71" i="49"/>
  <c r="K101" i="28"/>
  <c r="J129" i="28"/>
  <c r="B115" i="28"/>
  <c r="B113" i="28"/>
  <c r="B108" i="28"/>
  <c r="M136" i="29"/>
  <c r="K128" i="29"/>
  <c r="K123" i="29" s="1"/>
  <c r="C116" i="29"/>
  <c r="P109" i="29"/>
  <c r="K114" i="29"/>
  <c r="C100" i="29"/>
  <c r="K102" i="29"/>
  <c r="Q108" i="31"/>
  <c r="D97" i="31"/>
  <c r="C95" i="31"/>
  <c r="D102" i="31"/>
  <c r="L90" i="31"/>
  <c r="L88" i="31"/>
  <c r="D84" i="31"/>
  <c r="F100" i="32"/>
  <c r="F93" i="32"/>
  <c r="F87" i="32"/>
  <c r="N85" i="32"/>
  <c r="B105" i="33"/>
  <c r="B99" i="33"/>
  <c r="B97" i="33"/>
  <c r="B93" i="33"/>
  <c r="J90" i="33"/>
  <c r="J88" i="33"/>
  <c r="H55" i="40"/>
  <c r="O74" i="41"/>
  <c r="O53" i="41"/>
  <c r="O59" i="41"/>
  <c r="O57" i="41"/>
  <c r="M64" i="43"/>
  <c r="M82" i="44"/>
  <c r="E63" i="43"/>
  <c r="E81" i="44"/>
  <c r="P75" i="49"/>
  <c r="P58" i="49"/>
  <c r="P71" i="49"/>
  <c r="P54" i="49"/>
  <c r="H53" i="49"/>
  <c r="H70" i="49"/>
  <c r="P59" i="49"/>
  <c r="P61" i="49"/>
  <c r="J78" i="22"/>
  <c r="J169" i="6" s="1"/>
  <c r="I158" i="29"/>
  <c r="Q120" i="27"/>
  <c r="Q149" i="29"/>
  <c r="Q111" i="27"/>
  <c r="I143" i="29"/>
  <c r="Q138" i="29"/>
  <c r="Q146" i="28"/>
  <c r="I141" i="28"/>
  <c r="I136" i="28"/>
  <c r="L136" i="29"/>
  <c r="D135" i="29"/>
  <c r="O109" i="29"/>
  <c r="P37" i="30"/>
  <c r="P174" i="6" s="1"/>
  <c r="D99" i="31"/>
  <c r="B97" i="31"/>
  <c r="C102" i="31"/>
  <c r="C99" i="31"/>
  <c r="E87" i="32"/>
  <c r="Q108" i="33"/>
  <c r="O64" i="35"/>
  <c r="N61" i="35"/>
  <c r="N58" i="35"/>
  <c r="N57" i="35"/>
  <c r="N52" i="35"/>
  <c r="B76" i="36"/>
  <c r="B69" i="49"/>
  <c r="H128" i="27"/>
  <c r="P153" i="28"/>
  <c r="P120" i="27"/>
  <c r="H151" i="28"/>
  <c r="P147" i="28"/>
  <c r="P144" i="28"/>
  <c r="P104" i="27"/>
  <c r="P128" i="28"/>
  <c r="P125" i="28"/>
  <c r="H118" i="28"/>
  <c r="H116" i="28"/>
  <c r="H109" i="28"/>
  <c r="I114" i="29"/>
  <c r="I102" i="29"/>
  <c r="O37" i="30"/>
  <c r="O174" i="6" s="1"/>
  <c r="Q87" i="31"/>
  <c r="J108" i="31"/>
  <c r="B100" i="31"/>
  <c r="L108" i="32"/>
  <c r="D100" i="32"/>
  <c r="D87" i="32"/>
  <c r="L85" i="32"/>
  <c r="L83" i="32" s="1"/>
  <c r="D84" i="32"/>
  <c r="O108" i="33"/>
  <c r="H106" i="33"/>
  <c r="H94" i="33"/>
  <c r="H90" i="33"/>
  <c r="H88" i="33"/>
  <c r="M67" i="35"/>
  <c r="M61" i="35"/>
  <c r="M57" i="35"/>
  <c r="M52" i="35"/>
  <c r="I67" i="40"/>
  <c r="O65" i="41"/>
  <c r="C86" i="44"/>
  <c r="C68" i="43"/>
  <c r="K85" i="44"/>
  <c r="K67" i="43"/>
  <c r="C84" i="44"/>
  <c r="C66" i="43"/>
  <c r="O153" i="29"/>
  <c r="O120" i="27"/>
  <c r="O115" i="27"/>
  <c r="O108" i="27"/>
  <c r="G143" i="29"/>
  <c r="G129" i="28"/>
  <c r="O158" i="28"/>
  <c r="G150" i="28"/>
  <c r="G145" i="28"/>
  <c r="O121" i="28"/>
  <c r="O137" i="28"/>
  <c r="H116" i="29"/>
  <c r="H112" i="29"/>
  <c r="D106" i="31"/>
  <c r="I108" i="31"/>
  <c r="C100" i="32"/>
  <c r="C87" i="32"/>
  <c r="C84" i="32"/>
  <c r="C83" i="32" s="1"/>
  <c r="M108" i="33"/>
  <c r="G106" i="33"/>
  <c r="L61" i="35"/>
  <c r="L58" i="35"/>
  <c r="L57" i="35"/>
  <c r="K51" i="37"/>
  <c r="K72" i="37"/>
  <c r="D55" i="40"/>
  <c r="L53" i="41"/>
  <c r="L74" i="41"/>
  <c r="L57" i="48"/>
  <c r="P64" i="49"/>
  <c r="N120" i="27"/>
  <c r="N115" i="27"/>
  <c r="N149" i="28"/>
  <c r="F146" i="28"/>
  <c r="F143" i="28"/>
  <c r="N104" i="27"/>
  <c r="F127" i="28"/>
  <c r="N125" i="28"/>
  <c r="F124" i="28"/>
  <c r="N121" i="28"/>
  <c r="F156" i="29"/>
  <c r="M108" i="31"/>
  <c r="D90" i="31"/>
  <c r="H108" i="31"/>
  <c r="H106" i="31"/>
  <c r="H94" i="31"/>
  <c r="F91" i="32"/>
  <c r="J108" i="32"/>
  <c r="J103" i="32"/>
  <c r="J85" i="32"/>
  <c r="B84" i="32"/>
  <c r="K108" i="33"/>
  <c r="F88" i="33"/>
  <c r="K67" i="35"/>
  <c r="K65" i="35"/>
  <c r="K61" i="35"/>
  <c r="K58" i="35"/>
  <c r="K57" i="35"/>
  <c r="K53" i="41"/>
  <c r="K74" i="41"/>
  <c r="G60" i="47"/>
  <c r="G52" i="47"/>
  <c r="G53" i="47"/>
  <c r="E158" i="29"/>
  <c r="M153" i="29"/>
  <c r="M120" i="27"/>
  <c r="E151" i="29"/>
  <c r="M115" i="27"/>
  <c r="M149" i="29"/>
  <c r="M111" i="27"/>
  <c r="M108" i="27"/>
  <c r="E143" i="29"/>
  <c r="M140" i="29"/>
  <c r="M138" i="29"/>
  <c r="M158" i="28"/>
  <c r="E150" i="28"/>
  <c r="E145" i="28"/>
  <c r="M121" i="28"/>
  <c r="M137" i="28"/>
  <c r="M134" i="28"/>
  <c r="F114" i="29"/>
  <c r="F97" i="32"/>
  <c r="I108" i="32"/>
  <c r="I90" i="32"/>
  <c r="I85" i="32"/>
  <c r="J61" i="35"/>
  <c r="J58" i="35"/>
  <c r="J57" i="35"/>
  <c r="B67" i="45"/>
  <c r="B72" i="45"/>
  <c r="N55" i="47"/>
  <c r="N72" i="47"/>
  <c r="F60" i="47"/>
  <c r="F53" i="47"/>
  <c r="E136" i="25"/>
  <c r="D125" i="27"/>
  <c r="L120" i="27"/>
  <c r="L115" i="27"/>
  <c r="L149" i="28"/>
  <c r="D146" i="28"/>
  <c r="D143" i="28"/>
  <c r="L104" i="27"/>
  <c r="D124" i="28"/>
  <c r="L121" i="28"/>
  <c r="E56" i="26"/>
  <c r="F108" i="31"/>
  <c r="H108" i="32"/>
  <c r="H106" i="32"/>
  <c r="H94" i="32"/>
  <c r="H90" i="32"/>
  <c r="O63" i="35"/>
  <c r="O55" i="35"/>
  <c r="I67" i="35"/>
  <c r="I61" i="35"/>
  <c r="I58" i="35"/>
  <c r="I57" i="35"/>
  <c r="I55" i="35"/>
  <c r="I52" i="35"/>
  <c r="Q56" i="35"/>
  <c r="Q57" i="35"/>
  <c r="E67" i="40"/>
  <c r="E82" i="40"/>
  <c r="E61" i="40"/>
  <c r="E58" i="40"/>
  <c r="E57" i="40"/>
  <c r="M57" i="40"/>
  <c r="M36" i="38"/>
  <c r="Q90" i="45"/>
  <c r="Q76" i="45"/>
  <c r="I66" i="45"/>
  <c r="I84" i="45"/>
  <c r="D78" i="22"/>
  <c r="D169" i="6" s="1"/>
  <c r="C128" i="27"/>
  <c r="K153" i="29"/>
  <c r="K115" i="27"/>
  <c r="K113" i="27"/>
  <c r="K108" i="27"/>
  <c r="C109" i="27"/>
  <c r="C157" i="28"/>
  <c r="C114" i="28"/>
  <c r="K113" i="28"/>
  <c r="C141" i="28"/>
  <c r="K137" i="28"/>
  <c r="C136" i="28"/>
  <c r="M145" i="29"/>
  <c r="C112" i="29"/>
  <c r="C107" i="29" s="1"/>
  <c r="B37" i="30"/>
  <c r="B174" i="6" s="1"/>
  <c r="E108" i="31"/>
  <c r="G108" i="32"/>
  <c r="G106" i="32"/>
  <c r="G94" i="32"/>
  <c r="G90" i="32"/>
  <c r="G85" i="32"/>
  <c r="G63" i="37"/>
  <c r="G50" i="37" s="1"/>
  <c r="G60" i="37"/>
  <c r="G56" i="37"/>
  <c r="G54" i="37"/>
  <c r="G75" i="37"/>
  <c r="D67" i="40"/>
  <c r="G73" i="41"/>
  <c r="L85" i="43"/>
  <c r="H66" i="45"/>
  <c r="H84" i="45"/>
  <c r="E76" i="26"/>
  <c r="E173" i="6" s="1"/>
  <c r="J115" i="27"/>
  <c r="J147" i="28"/>
  <c r="B129" i="28"/>
  <c r="B124" i="28"/>
  <c r="J113" i="28"/>
  <c r="D94" i="31"/>
  <c r="F108" i="32"/>
  <c r="F106" i="32"/>
  <c r="F94" i="32"/>
  <c r="F90" i="32"/>
  <c r="B88" i="33"/>
  <c r="J64" i="36"/>
  <c r="C67" i="40"/>
  <c r="K57" i="40"/>
  <c r="K67" i="40"/>
  <c r="K61" i="40"/>
  <c r="O63" i="41"/>
  <c r="O60" i="41"/>
  <c r="O56" i="41"/>
  <c r="F56" i="47"/>
  <c r="P57" i="49"/>
  <c r="I153" i="29"/>
  <c r="Q118" i="27"/>
  <c r="Q114" i="27"/>
  <c r="Q148" i="29"/>
  <c r="Q109" i="27"/>
  <c r="I140" i="29"/>
  <c r="I138" i="29"/>
  <c r="Q133" i="29"/>
  <c r="Q156" i="28"/>
  <c r="Q127" i="28"/>
  <c r="Q149" i="28"/>
  <c r="I113" i="28"/>
  <c r="I139" i="28"/>
  <c r="I137" i="28"/>
  <c r="Q135" i="28"/>
  <c r="H111" i="29"/>
  <c r="B112" i="29"/>
  <c r="C85" i="31"/>
  <c r="B97" i="32"/>
  <c r="E108" i="32"/>
  <c r="E106" i="32"/>
  <c r="E94" i="32"/>
  <c r="E90" i="32"/>
  <c r="O66" i="37"/>
  <c r="E56" i="37"/>
  <c r="E54" i="37"/>
  <c r="E75" i="37"/>
  <c r="E67" i="39"/>
  <c r="E61" i="39"/>
  <c r="E58" i="39"/>
  <c r="E57" i="39"/>
  <c r="B58" i="40"/>
  <c r="N66" i="41"/>
  <c r="N81" i="41"/>
  <c r="D65" i="39"/>
  <c r="D61" i="39"/>
  <c r="D58" i="39"/>
  <c r="C74" i="41"/>
  <c r="H60" i="41"/>
  <c r="E34" i="42"/>
  <c r="L37" i="42"/>
  <c r="L177" i="6" s="1"/>
  <c r="N85" i="44"/>
  <c r="N64" i="43"/>
  <c r="H37" i="42"/>
  <c r="H177" i="6" s="1"/>
  <c r="N67" i="44"/>
  <c r="G76" i="45"/>
  <c r="C53" i="48"/>
  <c r="K64" i="49"/>
  <c r="I75" i="48"/>
  <c r="Q74" i="48"/>
  <c r="I68" i="48"/>
  <c r="C72" i="44"/>
  <c r="D73" i="45"/>
  <c r="D72" i="45"/>
  <c r="D68" i="45"/>
  <c r="D37" i="46"/>
  <c r="D178" i="6" s="1"/>
  <c r="J62" i="47"/>
  <c r="L56" i="49"/>
  <c r="Q89" i="51"/>
  <c r="Q81" i="51"/>
  <c r="Q76" i="51"/>
  <c r="E89" i="52"/>
  <c r="E81" i="52"/>
  <c r="I57" i="47"/>
  <c r="I55" i="47"/>
  <c r="I51" i="47" s="1"/>
  <c r="O52" i="48"/>
  <c r="P81" i="51"/>
  <c r="D89" i="52"/>
  <c r="D87" i="52"/>
  <c r="D81" i="52"/>
  <c r="B68" i="45"/>
  <c r="H62" i="47"/>
  <c r="N62" i="48"/>
  <c r="O89" i="51"/>
  <c r="O87" i="51"/>
  <c r="C89" i="52"/>
  <c r="C87" i="52"/>
  <c r="C81" i="52"/>
  <c r="C80" i="52"/>
  <c r="G62" i="47"/>
  <c r="G59" i="47"/>
  <c r="G57" i="47"/>
  <c r="I77" i="48"/>
  <c r="B89" i="52"/>
  <c r="B87" i="52"/>
  <c r="B81" i="52"/>
  <c r="F62" i="47"/>
  <c r="F59" i="47"/>
  <c r="F57" i="47"/>
  <c r="E77" i="48"/>
  <c r="O89" i="45"/>
  <c r="P64" i="35"/>
  <c r="D64" i="36"/>
  <c r="G64" i="39"/>
  <c r="G63" i="39"/>
  <c r="G60" i="39"/>
  <c r="G66" i="40"/>
  <c r="G63" i="40"/>
  <c r="G56" i="40"/>
  <c r="G51" i="40"/>
  <c r="I60" i="41"/>
  <c r="E35" i="42"/>
  <c r="F52" i="47"/>
  <c r="D62" i="47"/>
  <c r="E76" i="48"/>
  <c r="O69" i="49"/>
  <c r="L58" i="49"/>
  <c r="K54" i="49"/>
  <c r="K87" i="51"/>
  <c r="K81" i="51"/>
  <c r="Q87" i="53"/>
  <c r="Q78" i="53"/>
  <c r="O54" i="35"/>
  <c r="O51" i="35"/>
  <c r="C66" i="36"/>
  <c r="C64" i="36"/>
  <c r="C63" i="36"/>
  <c r="C60" i="36"/>
  <c r="C56" i="36"/>
  <c r="C54" i="36"/>
  <c r="C51" i="36"/>
  <c r="P65" i="37"/>
  <c r="P37" i="38"/>
  <c r="P176" i="6" s="1"/>
  <c r="F64" i="39"/>
  <c r="F63" i="39"/>
  <c r="F60" i="39"/>
  <c r="N57" i="39"/>
  <c r="F66" i="40"/>
  <c r="F64" i="40"/>
  <c r="F63" i="40"/>
  <c r="F60" i="40"/>
  <c r="N57" i="40"/>
  <c r="F56" i="40"/>
  <c r="F54" i="40"/>
  <c r="F51" i="40"/>
  <c r="D35" i="42"/>
  <c r="P63" i="43"/>
  <c r="L76" i="44"/>
  <c r="M71" i="45"/>
  <c r="E75" i="48"/>
  <c r="Q73" i="48"/>
  <c r="K58" i="49"/>
  <c r="H54" i="49"/>
  <c r="N106" i="52"/>
  <c r="P87" i="53"/>
  <c r="N64" i="35"/>
  <c r="N63" i="35"/>
  <c r="N60" i="35"/>
  <c r="N54" i="35"/>
  <c r="B64" i="36"/>
  <c r="B63" i="36"/>
  <c r="B60" i="36"/>
  <c r="B51" i="36"/>
  <c r="G65" i="37"/>
  <c r="G57" i="37"/>
  <c r="O65" i="37"/>
  <c r="E66" i="39"/>
  <c r="E64" i="39"/>
  <c r="E63" i="39"/>
  <c r="E60" i="39"/>
  <c r="M67" i="40"/>
  <c r="E81" i="40"/>
  <c r="M65" i="40"/>
  <c r="M61" i="40"/>
  <c r="E60" i="40"/>
  <c r="E56" i="40"/>
  <c r="E51" i="40"/>
  <c r="M72" i="41"/>
  <c r="O73" i="43"/>
  <c r="C76" i="44"/>
  <c r="K76" i="44"/>
  <c r="L68" i="45"/>
  <c r="J61" i="47"/>
  <c r="J60" i="47"/>
  <c r="O60" i="48"/>
  <c r="H55" i="48"/>
  <c r="L77" i="49"/>
  <c r="H58" i="49"/>
  <c r="J89" i="51"/>
  <c r="I89" i="51"/>
  <c r="I87" i="51"/>
  <c r="Q85" i="51"/>
  <c r="I81" i="51"/>
  <c r="I80" i="51"/>
  <c r="I78" i="51"/>
  <c r="Q77" i="51"/>
  <c r="I76" i="51"/>
  <c r="Q74" i="51"/>
  <c r="E74" i="52"/>
  <c r="E72" i="52" s="1"/>
  <c r="O87" i="53"/>
  <c r="M64" i="35"/>
  <c r="M54" i="35"/>
  <c r="E71" i="37"/>
  <c r="I58" i="36"/>
  <c r="I55" i="36"/>
  <c r="F65" i="37"/>
  <c r="D64" i="39"/>
  <c r="L61" i="39"/>
  <c r="D60" i="39"/>
  <c r="L57" i="39"/>
  <c r="L67" i="40"/>
  <c r="D66" i="40"/>
  <c r="L65" i="40"/>
  <c r="D60" i="40"/>
  <c r="L58" i="40"/>
  <c r="B35" i="42"/>
  <c r="C67" i="43"/>
  <c r="N73" i="43"/>
  <c r="B70" i="44"/>
  <c r="B67" i="44"/>
  <c r="B64" i="44"/>
  <c r="J76" i="44"/>
  <c r="K68" i="45"/>
  <c r="G62" i="48"/>
  <c r="O61" i="48"/>
  <c r="O56" i="48"/>
  <c r="J71" i="49"/>
  <c r="F89" i="51"/>
  <c r="H87" i="51"/>
  <c r="P85" i="51"/>
  <c r="H81" i="51"/>
  <c r="D85" i="52"/>
  <c r="D74" i="52"/>
  <c r="N87" i="53"/>
  <c r="L64" i="35"/>
  <c r="L63" i="35"/>
  <c r="L60" i="35"/>
  <c r="D71" i="37"/>
  <c r="H57" i="36"/>
  <c r="E65" i="37"/>
  <c r="M65" i="37"/>
  <c r="C64" i="39"/>
  <c r="C63" i="39"/>
  <c r="K61" i="39"/>
  <c r="C60" i="39"/>
  <c r="K58" i="39"/>
  <c r="K57" i="39"/>
  <c r="C66" i="40"/>
  <c r="K65" i="40"/>
  <c r="K58" i="40"/>
  <c r="M55" i="41"/>
  <c r="M73" i="43"/>
  <c r="Q73" i="44"/>
  <c r="Q72" i="44"/>
  <c r="Q68" i="44"/>
  <c r="Q63" i="44"/>
  <c r="E84" i="45"/>
  <c r="J68" i="45"/>
  <c r="H61" i="47"/>
  <c r="H60" i="47"/>
  <c r="H73" i="49"/>
  <c r="G54" i="48"/>
  <c r="F62" i="48"/>
  <c r="N61" i="48"/>
  <c r="I71" i="49"/>
  <c r="J73" i="51"/>
  <c r="G89" i="51"/>
  <c r="G87" i="51"/>
  <c r="O85" i="51"/>
  <c r="G81" i="51"/>
  <c r="G80" i="51"/>
  <c r="G78" i="51"/>
  <c r="O74" i="51"/>
  <c r="C88" i="52"/>
  <c r="M87" i="53"/>
  <c r="K63" i="35"/>
  <c r="K54" i="35"/>
  <c r="K51" i="35"/>
  <c r="G67" i="36"/>
  <c r="G61" i="36"/>
  <c r="G57" i="36"/>
  <c r="G52" i="36"/>
  <c r="D65" i="37"/>
  <c r="L65" i="37"/>
  <c r="L37" i="38"/>
  <c r="L176" i="6" s="1"/>
  <c r="B64" i="39"/>
  <c r="B63" i="39"/>
  <c r="B60" i="39"/>
  <c r="J67" i="40"/>
  <c r="B66" i="40"/>
  <c r="J65" i="40"/>
  <c r="B64" i="40"/>
  <c r="J61" i="40"/>
  <c r="J58" i="40"/>
  <c r="J57" i="40"/>
  <c r="B56" i="40"/>
  <c r="J55" i="40"/>
  <c r="J52" i="40"/>
  <c r="I74" i="41"/>
  <c r="H53" i="41"/>
  <c r="L57" i="41"/>
  <c r="L55" i="41"/>
  <c r="L89" i="43"/>
  <c r="L73" i="43"/>
  <c r="P73" i="44"/>
  <c r="H63" i="44"/>
  <c r="Q83" i="45"/>
  <c r="Q73" i="45"/>
  <c r="G61" i="47"/>
  <c r="G56" i="47"/>
  <c r="E62" i="48"/>
  <c r="Q60" i="49"/>
  <c r="I59" i="49"/>
  <c r="I57" i="49"/>
  <c r="Q56" i="49"/>
  <c r="B34" i="50"/>
  <c r="N90" i="51"/>
  <c r="F78" i="51"/>
  <c r="N74" i="51"/>
  <c r="F104" i="52"/>
  <c r="B85" i="52"/>
  <c r="J98" i="52"/>
  <c r="L87" i="53"/>
  <c r="J64" i="35"/>
  <c r="J63" i="35"/>
  <c r="J60" i="35"/>
  <c r="J51" i="35"/>
  <c r="F61" i="36"/>
  <c r="F57" i="36"/>
  <c r="C57" i="37"/>
  <c r="K65" i="37"/>
  <c r="I67" i="39"/>
  <c r="I61" i="39"/>
  <c r="I58" i="39"/>
  <c r="I57" i="39"/>
  <c r="I65" i="40"/>
  <c r="I58" i="40"/>
  <c r="G53" i="41"/>
  <c r="C63" i="41"/>
  <c r="K57" i="41"/>
  <c r="K55" i="41"/>
  <c r="K73" i="43"/>
  <c r="C89" i="44"/>
  <c r="K84" i="44"/>
  <c r="C83" i="44"/>
  <c r="K81" i="44"/>
  <c r="P68" i="44"/>
  <c r="O73" i="44"/>
  <c r="P83" i="45"/>
  <c r="O73" i="45"/>
  <c r="G66" i="45"/>
  <c r="P73" i="45"/>
  <c r="F61" i="47"/>
  <c r="L60" i="48"/>
  <c r="L53" i="48"/>
  <c r="G71" i="49"/>
  <c r="P60" i="49"/>
  <c r="P56" i="49"/>
  <c r="H37" i="50"/>
  <c r="H179" i="6" s="1"/>
  <c r="Q37" i="50"/>
  <c r="Q179" i="6" s="1"/>
  <c r="J78" i="51"/>
  <c r="M90" i="51"/>
  <c r="E89" i="51"/>
  <c r="E87" i="51"/>
  <c r="E81" i="51"/>
  <c r="E80" i="51"/>
  <c r="E78" i="51"/>
  <c r="E76" i="51"/>
  <c r="M74" i="51"/>
  <c r="B103" i="52"/>
  <c r="Q89" i="52"/>
  <c r="Q87" i="52"/>
  <c r="Q81" i="52"/>
  <c r="Q80" i="52"/>
  <c r="K87" i="53"/>
  <c r="K80" i="53"/>
  <c r="Q67" i="35"/>
  <c r="I66" i="35"/>
  <c r="Q55" i="35"/>
  <c r="Q52" i="35"/>
  <c r="I51" i="35"/>
  <c r="E67" i="36"/>
  <c r="E61" i="36"/>
  <c r="E57" i="36"/>
  <c r="E55" i="36"/>
  <c r="E52" i="36"/>
  <c r="B65" i="37"/>
  <c r="B57" i="37"/>
  <c r="B55" i="37"/>
  <c r="H61" i="39"/>
  <c r="H58" i="39"/>
  <c r="H57" i="39"/>
  <c r="P51" i="39"/>
  <c r="H65" i="40"/>
  <c r="H61" i="40"/>
  <c r="H58" i="40"/>
  <c r="F53" i="41"/>
  <c r="J57" i="41"/>
  <c r="J55" i="41"/>
  <c r="P37" i="42"/>
  <c r="P177" i="6" s="1"/>
  <c r="J66" i="43"/>
  <c r="O68" i="44"/>
  <c r="N68" i="44"/>
  <c r="F72" i="44"/>
  <c r="D66" i="45"/>
  <c r="E61" i="47"/>
  <c r="E56" i="47"/>
  <c r="G70" i="48"/>
  <c r="I58" i="48"/>
  <c r="O53" i="48"/>
  <c r="K60" i="48"/>
  <c r="K56" i="48"/>
  <c r="C55" i="48"/>
  <c r="O60" i="49"/>
  <c r="P37" i="50"/>
  <c r="P179" i="6" s="1"/>
  <c r="C106" i="51"/>
  <c r="J77" i="51"/>
  <c r="D89" i="51"/>
  <c r="D87" i="51"/>
  <c r="L85" i="51"/>
  <c r="D81" i="51"/>
  <c r="D80" i="51"/>
  <c r="I102" i="52"/>
  <c r="P89" i="52"/>
  <c r="P87" i="52"/>
  <c r="P81" i="52"/>
  <c r="P80" i="52"/>
  <c r="P73" i="52"/>
  <c r="H90" i="52"/>
  <c r="J87" i="53"/>
  <c r="J80" i="53"/>
  <c r="P57" i="35"/>
  <c r="N81" i="37"/>
  <c r="G61" i="39"/>
  <c r="G58" i="39"/>
  <c r="G57" i="39"/>
  <c r="G65" i="40"/>
  <c r="G61" i="40"/>
  <c r="G58" i="40"/>
  <c r="H56" i="41"/>
  <c r="I55" i="41"/>
  <c r="Q85" i="44"/>
  <c r="Q69" i="48"/>
  <c r="M61" i="49"/>
  <c r="N60" i="49"/>
  <c r="G104" i="51"/>
  <c r="C78" i="51"/>
  <c r="O87" i="52"/>
  <c r="O81" i="52"/>
  <c r="O80" i="52"/>
  <c r="I87" i="53"/>
  <c r="Q77" i="53"/>
  <c r="O67" i="35"/>
  <c r="O65" i="35"/>
  <c r="O61" i="35"/>
  <c r="O57" i="35"/>
  <c r="O52" i="35"/>
  <c r="G51" i="35"/>
  <c r="C67" i="36"/>
  <c r="C65" i="36"/>
  <c r="C61" i="36"/>
  <c r="C58" i="36"/>
  <c r="C57" i="36"/>
  <c r="C55" i="36"/>
  <c r="C52" i="36"/>
  <c r="F61" i="39"/>
  <c r="F57" i="39"/>
  <c r="F67" i="40"/>
  <c r="F65" i="40"/>
  <c r="F61" i="40"/>
  <c r="F58" i="40"/>
  <c r="F57" i="40"/>
  <c r="F55" i="40"/>
  <c r="F52" i="40"/>
  <c r="E74" i="41"/>
  <c r="H57" i="41"/>
  <c r="L87" i="43"/>
  <c r="P90" i="44"/>
  <c r="P85" i="44"/>
  <c r="D67" i="44"/>
  <c r="C60" i="47"/>
  <c r="I60" i="48"/>
  <c r="I73" i="48"/>
  <c r="I70" i="48"/>
  <c r="M60" i="49"/>
  <c r="J90" i="51"/>
  <c r="J82" i="51"/>
  <c r="J74" i="51"/>
  <c r="F106" i="52"/>
  <c r="N81" i="52"/>
  <c r="N80" i="52"/>
  <c r="F95" i="52"/>
  <c r="H87" i="53"/>
  <c r="H80" i="53"/>
  <c r="M132" i="6"/>
  <c r="G88" i="14"/>
  <c r="F88" i="14"/>
  <c r="M36" i="6"/>
  <c r="C49" i="6"/>
  <c r="K47" i="6"/>
  <c r="K44" i="6"/>
  <c r="K42" i="6" s="1"/>
  <c r="C43" i="6"/>
  <c r="K41" i="6"/>
  <c r="K39" i="6" s="1"/>
  <c r="C37" i="6"/>
  <c r="K35" i="6"/>
  <c r="C31" i="6"/>
  <c r="P86" i="14"/>
  <c r="K36" i="6"/>
  <c r="C59" i="6"/>
  <c r="C132" i="6" s="1"/>
  <c r="E35" i="6"/>
  <c r="D64" i="14"/>
  <c r="D85" i="14" s="1"/>
  <c r="C58" i="6"/>
  <c r="Q57" i="6"/>
  <c r="M57" i="6"/>
  <c r="E48" i="6"/>
  <c r="M37" i="6"/>
  <c r="E36" i="6"/>
  <c r="C86" i="14"/>
  <c r="C64" i="14"/>
  <c r="C56" i="6" s="1"/>
  <c r="C131" i="6" s="1"/>
  <c r="B55" i="6"/>
  <c r="B130" i="6" s="1"/>
  <c r="C55" i="6"/>
  <c r="C130" i="6" s="1"/>
  <c r="N74" i="14"/>
  <c r="I31" i="6"/>
  <c r="Q36" i="6"/>
  <c r="B57" i="6"/>
  <c r="B64" i="14"/>
  <c r="J104" i="6"/>
  <c r="I35" i="6"/>
  <c r="L37" i="9"/>
  <c r="Q62" i="14"/>
  <c r="Q54" i="6" s="1"/>
  <c r="Q129" i="6" s="1"/>
  <c r="I44" i="6"/>
  <c r="P55" i="6"/>
  <c r="P62" i="14"/>
  <c r="F104" i="6"/>
  <c r="C44" i="6"/>
  <c r="I37" i="9"/>
  <c r="O64" i="14"/>
  <c r="O62" i="14" s="1"/>
  <c r="O54" i="6" s="1"/>
  <c r="O129" i="6" s="1"/>
  <c r="N55" i="6"/>
  <c r="N130" i="6" s="1"/>
  <c r="J37" i="9"/>
  <c r="Q43" i="6"/>
  <c r="H37" i="9"/>
  <c r="Q96" i="14"/>
  <c r="Q157" i="6" s="1"/>
  <c r="N57" i="6"/>
  <c r="N64" i="14"/>
  <c r="N56" i="6" s="1"/>
  <c r="M62" i="14"/>
  <c r="M54" i="6" s="1"/>
  <c r="M129" i="6" s="1"/>
  <c r="M43" i="6"/>
  <c r="G37" i="9"/>
  <c r="P96" i="14"/>
  <c r="P157" i="6" s="1"/>
  <c r="F37" i="9"/>
  <c r="N96" i="14"/>
  <c r="N157" i="6" s="1"/>
  <c r="L64" i="14"/>
  <c r="L62" i="14" s="1"/>
  <c r="L54" i="6" s="1"/>
  <c r="B104" i="6"/>
  <c r="E44" i="6"/>
  <c r="E37" i="9"/>
  <c r="K64" i="14"/>
  <c r="D37" i="9"/>
  <c r="J64" i="14"/>
  <c r="C37" i="9"/>
  <c r="K48" i="6"/>
  <c r="C38" i="6"/>
  <c r="Q99" i="14"/>
  <c r="Q160" i="6" s="1"/>
  <c r="I64" i="14"/>
  <c r="I62" i="14" s="1"/>
  <c r="I54" i="6" s="1"/>
  <c r="I129" i="6" s="1"/>
  <c r="M49" i="6"/>
  <c r="B96" i="14"/>
  <c r="B157" i="6" s="1"/>
  <c r="H64" i="14"/>
  <c r="H62" i="14" s="1"/>
  <c r="H54" i="6" s="1"/>
  <c r="G84" i="14"/>
  <c r="I48" i="6"/>
  <c r="Q46" i="6"/>
  <c r="Q40" i="6"/>
  <c r="Q37" i="6"/>
  <c r="G64" i="14"/>
  <c r="F55" i="6"/>
  <c r="F130" i="6" s="1"/>
  <c r="Q55" i="6"/>
  <c r="F57" i="6"/>
  <c r="F64" i="14"/>
  <c r="P84" i="14"/>
  <c r="B84" i="14"/>
  <c r="E64" i="14"/>
  <c r="E62" i="14" s="1"/>
  <c r="E54" i="6" s="1"/>
  <c r="E129" i="6" s="1"/>
  <c r="D55" i="6"/>
  <c r="G31" i="6"/>
  <c r="N65" i="10"/>
  <c r="N154" i="6" s="1"/>
  <c r="N46" i="10"/>
  <c r="N51" i="6" s="1"/>
  <c r="Q59" i="10"/>
  <c r="I46" i="10"/>
  <c r="O59" i="10"/>
  <c r="M59" i="10"/>
  <c r="G59" i="10"/>
  <c r="G46" i="10"/>
  <c r="G51" i="6" s="1"/>
  <c r="G128" i="6" s="1"/>
  <c r="I59" i="10"/>
  <c r="F46" i="10"/>
  <c r="F58" i="10" s="1"/>
  <c r="C60" i="10"/>
  <c r="E59" i="10"/>
  <c r="E46" i="10"/>
  <c r="L51" i="6"/>
  <c r="D46" i="10"/>
  <c r="O47" i="6"/>
  <c r="O38" i="6"/>
  <c r="K29" i="6"/>
  <c r="K127" i="6" s="1"/>
  <c r="C59" i="10"/>
  <c r="C46" i="10"/>
  <c r="B53" i="6"/>
  <c r="B65" i="10"/>
  <c r="B154" i="6" s="1"/>
  <c r="B46" i="10"/>
  <c r="B51" i="6" s="1"/>
  <c r="K59" i="10"/>
  <c r="K46" i="10"/>
  <c r="L50" i="10"/>
  <c r="Q52" i="6"/>
  <c r="O52" i="6"/>
  <c r="N52" i="6"/>
  <c r="F150" i="6"/>
  <c r="P135" i="6"/>
  <c r="P150" i="6"/>
  <c r="H146" i="6"/>
  <c r="P144" i="6"/>
  <c r="H143" i="6"/>
  <c r="P136" i="6"/>
  <c r="F146" i="6"/>
  <c r="O136" i="6"/>
  <c r="L150" i="6"/>
  <c r="D149" i="6"/>
  <c r="L144" i="6"/>
  <c r="D143" i="6"/>
  <c r="K134" i="6"/>
  <c r="H134" i="6"/>
  <c r="Q131" i="6"/>
  <c r="H150" i="6"/>
  <c r="P148" i="6"/>
  <c r="P142" i="6"/>
  <c r="O150" i="6"/>
  <c r="K150" i="6"/>
  <c r="G150" i="6"/>
  <c r="C150" i="6"/>
  <c r="C149" i="6"/>
  <c r="B149" i="6"/>
  <c r="O148" i="6"/>
  <c r="K148" i="6"/>
  <c r="G148" i="6"/>
  <c r="H147" i="6"/>
  <c r="D147" i="6"/>
  <c r="G147" i="6"/>
  <c r="C147" i="6"/>
  <c r="B147" i="6"/>
  <c r="O146" i="6"/>
  <c r="K146" i="6"/>
  <c r="K145" i="6"/>
  <c r="G145" i="6"/>
  <c r="C145" i="6"/>
  <c r="B145" i="6"/>
  <c r="O144" i="6"/>
  <c r="O143" i="6"/>
  <c r="K143" i="6"/>
  <c r="G143" i="6"/>
  <c r="C143" i="6"/>
  <c r="C142" i="6"/>
  <c r="B143" i="6"/>
  <c r="D136" i="6"/>
  <c r="D134" i="6"/>
  <c r="L134" i="6"/>
  <c r="M131" i="6"/>
  <c r="E132" i="6"/>
  <c r="E130" i="6"/>
  <c r="M127" i="6"/>
  <c r="C127" i="6"/>
  <c r="P133" i="6"/>
  <c r="M94" i="18"/>
  <c r="E127" i="6"/>
  <c r="C87" i="6"/>
  <c r="G149" i="6"/>
  <c r="K147" i="6"/>
  <c r="O145" i="6"/>
  <c r="C144" i="6"/>
  <c r="G142" i="6"/>
  <c r="H99" i="11"/>
  <c r="F137" i="12"/>
  <c r="F123" i="12"/>
  <c r="G149" i="13"/>
  <c r="B87" i="6"/>
  <c r="F139" i="6"/>
  <c r="Q145" i="12"/>
  <c r="Q118" i="11"/>
  <c r="Q138" i="11"/>
  <c r="F126" i="12"/>
  <c r="B105" i="12"/>
  <c r="B243" i="16"/>
  <c r="B187" i="15"/>
  <c r="F241" i="16"/>
  <c r="F185" i="15"/>
  <c r="J239" i="16"/>
  <c r="J192" i="15"/>
  <c r="J194" i="15"/>
  <c r="J196" i="15"/>
  <c r="J185" i="15"/>
  <c r="J183" i="15" s="1"/>
  <c r="J187" i="15"/>
  <c r="J190" i="15"/>
  <c r="N234" i="16"/>
  <c r="N172" i="15"/>
  <c r="J229" i="16"/>
  <c r="J168" i="15"/>
  <c r="J170" i="15"/>
  <c r="J172" i="15"/>
  <c r="J174" i="15"/>
  <c r="J180" i="15"/>
  <c r="J176" i="15"/>
  <c r="J178" i="15"/>
  <c r="B226" i="16"/>
  <c r="B164" i="15"/>
  <c r="Q60" i="10"/>
  <c r="P120" i="11"/>
  <c r="P115" i="11" s="1"/>
  <c r="P129" i="11"/>
  <c r="H143" i="13"/>
  <c r="H109" i="11"/>
  <c r="D140" i="13"/>
  <c r="D104" i="11"/>
  <c r="M82" i="14"/>
  <c r="O60" i="10"/>
  <c r="Q126" i="11"/>
  <c r="P117" i="11"/>
  <c r="J122" i="13"/>
  <c r="J152" i="13"/>
  <c r="P256" i="17"/>
  <c r="P209" i="15"/>
  <c r="D255" i="17"/>
  <c r="D206" i="15"/>
  <c r="L244" i="17"/>
  <c r="L244" i="16"/>
  <c r="L188" i="15"/>
  <c r="P242" i="16"/>
  <c r="P186" i="15"/>
  <c r="D241" i="16"/>
  <c r="D185" i="15"/>
  <c r="H239" i="16"/>
  <c r="H196" i="15"/>
  <c r="H198" i="15"/>
  <c r="H187" i="15"/>
  <c r="H192" i="15"/>
  <c r="P232" i="16"/>
  <c r="P170" i="15"/>
  <c r="M60" i="10"/>
  <c r="P126" i="11"/>
  <c r="B123" i="12"/>
  <c r="B120" i="12"/>
  <c r="C149" i="13"/>
  <c r="I122" i="13"/>
  <c r="I152" i="13"/>
  <c r="J201" i="15"/>
  <c r="H212" i="16"/>
  <c r="N140" i="6"/>
  <c r="Q136" i="11"/>
  <c r="N104" i="12"/>
  <c r="G105" i="12"/>
  <c r="G100" i="12"/>
  <c r="G107" i="12"/>
  <c r="G102" i="12"/>
  <c r="G119" i="13"/>
  <c r="H122" i="13"/>
  <c r="H152" i="13"/>
  <c r="J198" i="15"/>
  <c r="J103" i="12"/>
  <c r="J98" i="12" s="1"/>
  <c r="J139" i="12"/>
  <c r="F105" i="12"/>
  <c r="F100" i="12"/>
  <c r="F107" i="12"/>
  <c r="G122" i="13"/>
  <c r="G152" i="13"/>
  <c r="L55" i="6"/>
  <c r="L96" i="14"/>
  <c r="L157" i="6" s="1"/>
  <c r="E105" i="12"/>
  <c r="E100" i="12"/>
  <c r="E107" i="12"/>
  <c r="E102" i="12"/>
  <c r="E62" i="10"/>
  <c r="G57" i="6"/>
  <c r="G86" i="14"/>
  <c r="O49" i="6"/>
  <c r="G46" i="6"/>
  <c r="O35" i="6"/>
  <c r="D100" i="12"/>
  <c r="D107" i="12"/>
  <c r="D102" i="12"/>
  <c r="D109" i="12"/>
  <c r="D111" i="12"/>
  <c r="D105" i="12"/>
  <c r="B59" i="6"/>
  <c r="B88" i="14"/>
  <c r="B100" i="14"/>
  <c r="B161" i="6" s="1"/>
  <c r="J55" i="6"/>
  <c r="J130" i="6" s="1"/>
  <c r="J96" i="14"/>
  <c r="J157" i="6" s="1"/>
  <c r="M255" i="15"/>
  <c r="F149" i="6"/>
  <c r="J147" i="6"/>
  <c r="N145" i="6"/>
  <c r="B144" i="6"/>
  <c r="N138" i="6"/>
  <c r="C102" i="12"/>
  <c r="C109" i="12"/>
  <c r="C62" i="10"/>
  <c r="C111" i="12"/>
  <c r="I84" i="14"/>
  <c r="I96" i="14"/>
  <c r="I157" i="6" s="1"/>
  <c r="G82" i="14"/>
  <c r="H190" i="15"/>
  <c r="M128" i="11"/>
  <c r="P118" i="11"/>
  <c r="F102" i="12"/>
  <c r="B154" i="12"/>
  <c r="B126" i="12"/>
  <c r="H55" i="6"/>
  <c r="H96" i="14"/>
  <c r="H157" i="6" s="1"/>
  <c r="J88" i="14"/>
  <c r="J82" i="14"/>
  <c r="F8" i="6"/>
  <c r="F132" i="6" s="1"/>
  <c r="F82" i="14"/>
  <c r="P123" i="11"/>
  <c r="B136" i="12"/>
  <c r="F111" i="12"/>
  <c r="G44" i="6"/>
  <c r="O40" i="6"/>
  <c r="G37" i="6"/>
  <c r="M86" i="14"/>
  <c r="M92" i="14"/>
  <c r="H189" i="15"/>
  <c r="M121" i="11"/>
  <c r="E111" i="12"/>
  <c r="F106" i="12"/>
  <c r="F104" i="12"/>
  <c r="E106" i="12"/>
  <c r="E104" i="12"/>
  <c r="F99" i="12"/>
  <c r="F112" i="12"/>
  <c r="C135" i="13"/>
  <c r="J86" i="14"/>
  <c r="J92" i="14"/>
  <c r="B8" i="6"/>
  <c r="B82" i="14"/>
  <c r="P87" i="6"/>
  <c r="N66" i="10"/>
  <c r="N155" i="6" s="1"/>
  <c r="I60" i="10"/>
  <c r="K154" i="12"/>
  <c r="K126" i="11"/>
  <c r="J116" i="12"/>
  <c r="D106" i="12"/>
  <c r="B104" i="12"/>
  <c r="E99" i="12"/>
  <c r="Q63" i="10"/>
  <c r="Q118" i="12"/>
  <c r="E112" i="12"/>
  <c r="B137" i="13"/>
  <c r="D96" i="14"/>
  <c r="D157" i="6" s="1"/>
  <c r="G49" i="6"/>
  <c r="O45" i="6"/>
  <c r="O29" i="6"/>
  <c r="O127" i="6" s="1"/>
  <c r="D203" i="15"/>
  <c r="J169" i="15"/>
  <c r="K183" i="16"/>
  <c r="O87" i="6"/>
  <c r="J66" i="10"/>
  <c r="J155" i="6" s="1"/>
  <c r="K123" i="11"/>
  <c r="N139" i="12"/>
  <c r="N103" i="11"/>
  <c r="F136" i="12"/>
  <c r="F100" i="11"/>
  <c r="J105" i="11"/>
  <c r="J102" i="11"/>
  <c r="J134" i="12"/>
  <c r="C106" i="12"/>
  <c r="D99" i="12"/>
  <c r="P118" i="12"/>
  <c r="P120" i="12"/>
  <c r="P129" i="12"/>
  <c r="P116" i="12"/>
  <c r="P123" i="12"/>
  <c r="D112" i="12"/>
  <c r="D104" i="12"/>
  <c r="M152" i="13"/>
  <c r="Q138" i="13"/>
  <c r="Q136" i="13"/>
  <c r="J58" i="6"/>
  <c r="J87" i="14"/>
  <c r="D88" i="14"/>
  <c r="H86" i="14"/>
  <c r="L84" i="14"/>
  <c r="J184" i="15"/>
  <c r="N87" i="6"/>
  <c r="G140" i="6"/>
  <c r="K138" i="6"/>
  <c r="J150" i="6"/>
  <c r="N148" i="6"/>
  <c r="F145" i="6"/>
  <c r="J143" i="6"/>
  <c r="F138" i="6"/>
  <c r="M116" i="11"/>
  <c r="I134" i="12"/>
  <c r="I105" i="11"/>
  <c r="B134" i="12"/>
  <c r="B106" i="12"/>
  <c r="C99" i="12"/>
  <c r="O120" i="12"/>
  <c r="O129" i="12"/>
  <c r="G109" i="12"/>
  <c r="C104" i="12"/>
  <c r="L152" i="13"/>
  <c r="P138" i="13"/>
  <c r="P136" i="13"/>
  <c r="F86" i="14"/>
  <c r="I87" i="14"/>
  <c r="I99" i="14"/>
  <c r="I160" i="6" s="1"/>
  <c r="Q226" i="15"/>
  <c r="J171" i="15"/>
  <c r="M87" i="6"/>
  <c r="J138" i="6"/>
  <c r="K135" i="6"/>
  <c r="Q53" i="6"/>
  <c r="Q127" i="11"/>
  <c r="M118" i="11"/>
  <c r="H154" i="13"/>
  <c r="H126" i="11"/>
  <c r="L139" i="13"/>
  <c r="L103" i="11"/>
  <c r="L98" i="11" s="1"/>
  <c r="H105" i="11"/>
  <c r="H100" i="11"/>
  <c r="H107" i="11"/>
  <c r="H102" i="11"/>
  <c r="H98" i="11" s="1"/>
  <c r="Q129" i="12"/>
  <c r="B99" i="12"/>
  <c r="J152" i="12"/>
  <c r="J122" i="12"/>
  <c r="K152" i="13"/>
  <c r="O138" i="13"/>
  <c r="O136" i="13"/>
  <c r="O129" i="13"/>
  <c r="B86" i="14"/>
  <c r="N7" i="6"/>
  <c r="N81" i="14"/>
  <c r="D205" i="15"/>
  <c r="H184" i="15"/>
  <c r="L87" i="6"/>
  <c r="L93" i="6"/>
  <c r="I135" i="6"/>
  <c r="O53" i="6"/>
  <c r="E60" i="10"/>
  <c r="G154" i="12"/>
  <c r="G126" i="11"/>
  <c r="G153" i="12"/>
  <c r="G151" i="12"/>
  <c r="G121" i="11"/>
  <c r="C150" i="12"/>
  <c r="G148" i="12"/>
  <c r="K146" i="12"/>
  <c r="C141" i="12"/>
  <c r="O140" i="12"/>
  <c r="K139" i="12"/>
  <c r="O137" i="12"/>
  <c r="C136" i="12"/>
  <c r="G134" i="12"/>
  <c r="G100" i="11"/>
  <c r="G102" i="11"/>
  <c r="G109" i="11"/>
  <c r="G111" i="11"/>
  <c r="F116" i="12"/>
  <c r="Q120" i="12"/>
  <c r="E109" i="12"/>
  <c r="O147" i="13"/>
  <c r="N138" i="13"/>
  <c r="M94" i="14"/>
  <c r="G47" i="6"/>
  <c r="O43" i="6"/>
  <c r="G40" i="6"/>
  <c r="O36" i="6"/>
  <c r="M221" i="15"/>
  <c r="J195" i="15"/>
  <c r="F169" i="15"/>
  <c r="L254" i="17"/>
  <c r="L254" i="16"/>
  <c r="L205" i="15"/>
  <c r="L200" i="15" s="1"/>
  <c r="H213" i="15"/>
  <c r="H215" i="15"/>
  <c r="H202" i="15"/>
  <c r="H204" i="15"/>
  <c r="L237" i="17"/>
  <c r="L237" i="16"/>
  <c r="L236" i="17"/>
  <c r="L236" i="16"/>
  <c r="L174" i="15"/>
  <c r="L233" i="16"/>
  <c r="L171" i="15"/>
  <c r="P231" i="16"/>
  <c r="P169" i="15"/>
  <c r="D230" i="16"/>
  <c r="D168" i="15"/>
  <c r="D167" i="15" s="1"/>
  <c r="K87" i="6"/>
  <c r="O149" i="6"/>
  <c r="C148" i="6"/>
  <c r="G146" i="6"/>
  <c r="K144" i="6"/>
  <c r="O142" i="6"/>
  <c r="H135" i="6"/>
  <c r="N53" i="6"/>
  <c r="M127" i="11"/>
  <c r="Q120" i="11"/>
  <c r="F134" i="12"/>
  <c r="Q126" i="12"/>
  <c r="G110" i="12"/>
  <c r="D101" i="12"/>
  <c r="M138" i="13"/>
  <c r="K94" i="14"/>
  <c r="M99" i="14"/>
  <c r="M160" i="6" s="1"/>
  <c r="P212" i="15"/>
  <c r="B205" i="15"/>
  <c r="G213" i="15"/>
  <c r="G202" i="15"/>
  <c r="G204" i="15"/>
  <c r="G210" i="15"/>
  <c r="J87" i="6"/>
  <c r="G135" i="6"/>
  <c r="M53" i="6"/>
  <c r="J148" i="6"/>
  <c r="N146" i="6"/>
  <c r="F143" i="6"/>
  <c r="N139" i="6"/>
  <c r="F66" i="10"/>
  <c r="F155" i="6" s="1"/>
  <c r="L106" i="11"/>
  <c r="Q149" i="12"/>
  <c r="Q143" i="12"/>
  <c r="Q142" i="12"/>
  <c r="Q142" i="11"/>
  <c r="E134" i="12"/>
  <c r="F110" i="12"/>
  <c r="C101" i="12"/>
  <c r="M147" i="13"/>
  <c r="L138" i="13"/>
  <c r="J94" i="14"/>
  <c r="H195" i="15"/>
  <c r="P173" i="15"/>
  <c r="Q87" i="6"/>
  <c r="I87" i="6"/>
  <c r="E135" i="6"/>
  <c r="N129" i="11"/>
  <c r="N115" i="11" s="1"/>
  <c r="M120" i="11"/>
  <c r="P127" i="11"/>
  <c r="D154" i="13"/>
  <c r="D126" i="11"/>
  <c r="D151" i="13"/>
  <c r="D121" i="11"/>
  <c r="D102" i="11"/>
  <c r="D109" i="11"/>
  <c r="D111" i="11"/>
  <c r="F121" i="12"/>
  <c r="F118" i="12"/>
  <c r="E110" i="12"/>
  <c r="B101" i="12"/>
  <c r="B109" i="12"/>
  <c r="L147" i="13"/>
  <c r="K138" i="13"/>
  <c r="K137" i="13"/>
  <c r="G94" i="14"/>
  <c r="J189" i="15"/>
  <c r="J186" i="15"/>
  <c r="H87" i="6"/>
  <c r="P147" i="6"/>
  <c r="D146" i="6"/>
  <c r="H144" i="6"/>
  <c r="L142" i="6"/>
  <c r="D123" i="11"/>
  <c r="C154" i="12"/>
  <c r="C153" i="12"/>
  <c r="C123" i="11"/>
  <c r="C151" i="12"/>
  <c r="C121" i="11"/>
  <c r="O149" i="12"/>
  <c r="C148" i="12"/>
  <c r="G146" i="12"/>
  <c r="O143" i="12"/>
  <c r="O142" i="12"/>
  <c r="K140" i="12"/>
  <c r="G139" i="12"/>
  <c r="K137" i="12"/>
  <c r="O135" i="12"/>
  <c r="C134" i="12"/>
  <c r="C102" i="11"/>
  <c r="C104" i="11"/>
  <c r="C99" i="11"/>
  <c r="C98" i="11" s="1"/>
  <c r="C106" i="11"/>
  <c r="B116" i="12"/>
  <c r="D110" i="12"/>
  <c r="Q123" i="12"/>
  <c r="K147" i="13"/>
  <c r="F94" i="14"/>
  <c r="G87" i="6"/>
  <c r="K149" i="6"/>
  <c r="O147" i="6"/>
  <c r="C146" i="6"/>
  <c r="G144" i="6"/>
  <c r="K142" i="6"/>
  <c r="C135" i="6"/>
  <c r="I53" i="6"/>
  <c r="Q122" i="11"/>
  <c r="H104" i="11"/>
  <c r="B126" i="11"/>
  <c r="B123" i="11"/>
  <c r="J112" i="11"/>
  <c r="B121" i="12"/>
  <c r="J147" i="13"/>
  <c r="G101" i="13"/>
  <c r="J84" i="14"/>
  <c r="H210" i="15"/>
  <c r="H186" i="15"/>
  <c r="F87" i="6"/>
  <c r="B150" i="6"/>
  <c r="J146" i="6"/>
  <c r="N144" i="6"/>
  <c r="H106" i="11"/>
  <c r="Q152" i="12"/>
  <c r="Q147" i="12"/>
  <c r="I112" i="11"/>
  <c r="O118" i="12"/>
  <c r="I147" i="13"/>
  <c r="O119" i="13"/>
  <c r="B171" i="15"/>
  <c r="E87" i="6"/>
  <c r="P134" i="6"/>
  <c r="P125" i="11"/>
  <c r="P122" i="11"/>
  <c r="B118" i="12"/>
  <c r="B115" i="12" s="1"/>
  <c r="C112" i="12"/>
  <c r="H147" i="13"/>
  <c r="F84" i="14"/>
  <c r="J197" i="15"/>
  <c r="M186" i="15"/>
  <c r="M190" i="15"/>
  <c r="M192" i="15"/>
  <c r="M194" i="15"/>
  <c r="M196" i="15"/>
  <c r="M185" i="15"/>
  <c r="M168" i="15"/>
  <c r="M170" i="15"/>
  <c r="M172" i="15"/>
  <c r="M174" i="15"/>
  <c r="M180" i="15"/>
  <c r="M176" i="15"/>
  <c r="P177" i="17"/>
  <c r="P75" i="14"/>
  <c r="P181" i="17"/>
  <c r="D87" i="6"/>
  <c r="H149" i="6"/>
  <c r="P145" i="6"/>
  <c r="D144" i="6"/>
  <c r="H142" i="6"/>
  <c r="O134" i="6"/>
  <c r="F65" i="10"/>
  <c r="F154" i="6" s="1"/>
  <c r="O152" i="12"/>
  <c r="O122" i="11"/>
  <c r="K149" i="12"/>
  <c r="K119" i="11"/>
  <c r="K115" i="11" s="1"/>
  <c r="O147" i="12"/>
  <c r="O117" i="11"/>
  <c r="O115" i="11" s="1"/>
  <c r="C146" i="12"/>
  <c r="C116" i="11"/>
  <c r="K143" i="12"/>
  <c r="K109" i="11"/>
  <c r="K142" i="12"/>
  <c r="G140" i="12"/>
  <c r="G104" i="11"/>
  <c r="C139" i="12"/>
  <c r="G137" i="12"/>
  <c r="K135" i="12"/>
  <c r="B112" i="12"/>
  <c r="B103" i="12"/>
  <c r="Q116" i="12"/>
  <c r="G147" i="13"/>
  <c r="H197" i="15"/>
  <c r="J173" i="15"/>
  <c r="H194" i="15"/>
  <c r="D243" i="16"/>
  <c r="D187" i="15"/>
  <c r="H241" i="16"/>
  <c r="H185" i="15"/>
  <c r="L239" i="17"/>
  <c r="L239" i="16"/>
  <c r="L192" i="15"/>
  <c r="L194" i="15"/>
  <c r="L185" i="15"/>
  <c r="L186" i="15"/>
  <c r="D237" i="17"/>
  <c r="D237" i="16"/>
  <c r="D174" i="15"/>
  <c r="D236" i="16"/>
  <c r="D236" i="17"/>
  <c r="I86" i="14"/>
  <c r="C93" i="14"/>
  <c r="P201" i="15"/>
  <c r="J188" i="15"/>
  <c r="C172" i="15"/>
  <c r="O163" i="15"/>
  <c r="M171" i="15"/>
  <c r="D254" i="17"/>
  <c r="D247" i="17"/>
  <c r="D245" i="17"/>
  <c r="P243" i="17"/>
  <c r="P187" i="17"/>
  <c r="P183" i="17" s="1"/>
  <c r="P178" i="17"/>
  <c r="P175" i="17"/>
  <c r="P172" i="17"/>
  <c r="B224" i="17"/>
  <c r="B162" i="17"/>
  <c r="D220" i="16"/>
  <c r="D159" i="15"/>
  <c r="D220" i="17"/>
  <c r="O243" i="17"/>
  <c r="O187" i="17"/>
  <c r="G169" i="17"/>
  <c r="G231" i="17"/>
  <c r="Q161" i="17"/>
  <c r="Q223" i="17"/>
  <c r="C220" i="17"/>
  <c r="C159" i="15"/>
  <c r="C158" i="15" s="1"/>
  <c r="F252" i="17"/>
  <c r="L212" i="16"/>
  <c r="C190" i="16"/>
  <c r="G158" i="16"/>
  <c r="Q204" i="17"/>
  <c r="Q253" i="17"/>
  <c r="E252" i="17"/>
  <c r="I201" i="17"/>
  <c r="I250" i="17"/>
  <c r="Q203" i="16"/>
  <c r="B190" i="16"/>
  <c r="Q212" i="16"/>
  <c r="Q209" i="16"/>
  <c r="Q207" i="16"/>
  <c r="P257" i="16"/>
  <c r="P212" i="16"/>
  <c r="P209" i="16"/>
  <c r="D255" i="16"/>
  <c r="Q202" i="16"/>
  <c r="L253" i="16"/>
  <c r="L204" i="16"/>
  <c r="P202" i="16"/>
  <c r="D196" i="16"/>
  <c r="D239" i="16"/>
  <c r="D187" i="16"/>
  <c r="D185" i="16"/>
  <c r="D190" i="16"/>
  <c r="D197" i="16"/>
  <c r="D171" i="16"/>
  <c r="D168" i="16"/>
  <c r="K250" i="17"/>
  <c r="C200" i="16"/>
  <c r="C187" i="16"/>
  <c r="C185" i="16"/>
  <c r="C197" i="16"/>
  <c r="C171" i="16"/>
  <c r="C180" i="16"/>
  <c r="C168" i="16"/>
  <c r="B187" i="16"/>
  <c r="B194" i="16"/>
  <c r="B197" i="16"/>
  <c r="B171" i="16"/>
  <c r="B173" i="16"/>
  <c r="B180" i="16"/>
  <c r="B168" i="16"/>
  <c r="B170" i="16"/>
  <c r="B177" i="16"/>
  <c r="N163" i="16"/>
  <c r="N161" i="16"/>
  <c r="G203" i="17"/>
  <c r="L184" i="16"/>
  <c r="L240" i="16"/>
  <c r="H158" i="17"/>
  <c r="P87" i="14"/>
  <c r="D86" i="14"/>
  <c r="H84" i="14"/>
  <c r="N253" i="16"/>
  <c r="B252" i="16"/>
  <c r="F250" i="16"/>
  <c r="J224" i="16"/>
  <c r="J162" i="15"/>
  <c r="N222" i="16"/>
  <c r="N160" i="15"/>
  <c r="B221" i="16"/>
  <c r="B159" i="15"/>
  <c r="P211" i="16"/>
  <c r="C178" i="16"/>
  <c r="C175" i="16"/>
  <c r="K152" i="12"/>
  <c r="G149" i="12"/>
  <c r="K147" i="12"/>
  <c r="O145" i="12"/>
  <c r="G143" i="12"/>
  <c r="G142" i="12"/>
  <c r="C140" i="12"/>
  <c r="O138" i="12"/>
  <c r="C137" i="12"/>
  <c r="G135" i="12"/>
  <c r="E99" i="14"/>
  <c r="E160" i="6" s="1"/>
  <c r="C92" i="14"/>
  <c r="O162" i="15"/>
  <c r="M204" i="15"/>
  <c r="Q202" i="15"/>
  <c r="Q200" i="15" s="1"/>
  <c r="M195" i="15"/>
  <c r="D247" i="16"/>
  <c r="O211" i="16"/>
  <c r="L205" i="16"/>
  <c r="B185" i="16"/>
  <c r="N205" i="16"/>
  <c r="N200" i="16" s="1"/>
  <c r="N211" i="16"/>
  <c r="B178" i="16"/>
  <c r="B175" i="16"/>
  <c r="F135" i="12"/>
  <c r="L148" i="13"/>
  <c r="P146" i="13"/>
  <c r="H244" i="16"/>
  <c r="P240" i="16"/>
  <c r="H234" i="16"/>
  <c r="L232" i="16"/>
  <c r="P230" i="16"/>
  <c r="D229" i="16"/>
  <c r="B198" i="16"/>
  <c r="D188" i="16"/>
  <c r="N162" i="16"/>
  <c r="Q205" i="16"/>
  <c r="M163" i="16"/>
  <c r="I239" i="19"/>
  <c r="I98" i="18"/>
  <c r="I245" i="19"/>
  <c r="M215" i="19"/>
  <c r="M90" i="18"/>
  <c r="M217" i="19"/>
  <c r="M218" i="19"/>
  <c r="M219" i="19"/>
  <c r="M220" i="19"/>
  <c r="M221" i="19"/>
  <c r="M84" i="18"/>
  <c r="M222" i="19"/>
  <c r="M223" i="19"/>
  <c r="F152" i="12"/>
  <c r="N150" i="12"/>
  <c r="B149" i="12"/>
  <c r="F147" i="12"/>
  <c r="O48" i="6"/>
  <c r="G45" i="6"/>
  <c r="O41" i="6"/>
  <c r="G38" i="6"/>
  <c r="O34" i="6"/>
  <c r="G29" i="6"/>
  <c r="G127" i="6" s="1"/>
  <c r="Q85" i="14"/>
  <c r="O220" i="17"/>
  <c r="O160" i="15"/>
  <c r="Q213" i="16"/>
  <c r="B195" i="16"/>
  <c r="C188" i="16"/>
  <c r="G183" i="16"/>
  <c r="C170" i="16"/>
  <c r="D257" i="16"/>
  <c r="D256" i="16"/>
  <c r="P205" i="16"/>
  <c r="D192" i="16"/>
  <c r="D189" i="16"/>
  <c r="D242" i="16"/>
  <c r="H163" i="16"/>
  <c r="H159" i="16"/>
  <c r="B241" i="17"/>
  <c r="F76" i="14"/>
  <c r="F105" i="6" s="1"/>
  <c r="N233" i="17"/>
  <c r="N171" i="17"/>
  <c r="B232" i="17"/>
  <c r="B170" i="17"/>
  <c r="F230" i="17"/>
  <c r="F168" i="17"/>
  <c r="L224" i="17"/>
  <c r="L162" i="17"/>
  <c r="P160" i="17"/>
  <c r="P222" i="17"/>
  <c r="B136" i="6"/>
  <c r="F134" i="6"/>
  <c r="P150" i="13"/>
  <c r="D143" i="13"/>
  <c r="D142" i="13"/>
  <c r="P141" i="13"/>
  <c r="M129" i="12"/>
  <c r="I63" i="10"/>
  <c r="Q62" i="10"/>
  <c r="F152" i="13"/>
  <c r="L87" i="14"/>
  <c r="P85" i="14"/>
  <c r="D84" i="14"/>
  <c r="C191" i="15"/>
  <c r="J253" i="16"/>
  <c r="N251" i="16"/>
  <c r="B250" i="16"/>
  <c r="J247" i="16"/>
  <c r="J246" i="16"/>
  <c r="J245" i="16"/>
  <c r="J242" i="16"/>
  <c r="N240" i="16"/>
  <c r="J235" i="16"/>
  <c r="F234" i="16"/>
  <c r="J232" i="16"/>
  <c r="N230" i="16"/>
  <c r="B229" i="16"/>
  <c r="B168" i="15"/>
  <c r="N227" i="16"/>
  <c r="F224" i="16"/>
  <c r="J222" i="16"/>
  <c r="N220" i="16"/>
  <c r="N162" i="15"/>
  <c r="B188" i="16"/>
  <c r="D177" i="16"/>
  <c r="D172" i="16"/>
  <c r="O205" i="16"/>
  <c r="C192" i="16"/>
  <c r="C173" i="16"/>
  <c r="Q252" i="17"/>
  <c r="Q203" i="17"/>
  <c r="E251" i="17"/>
  <c r="Q184" i="17"/>
  <c r="Q240" i="17"/>
  <c r="M171" i="17"/>
  <c r="M233" i="17"/>
  <c r="Q169" i="17"/>
  <c r="Q231" i="17"/>
  <c r="E168" i="17"/>
  <c r="E230" i="17"/>
  <c r="O160" i="17"/>
  <c r="O222" i="17"/>
  <c r="G119" i="11"/>
  <c r="C99" i="14"/>
  <c r="C160" i="6" s="1"/>
  <c r="B93" i="14"/>
  <c r="D245" i="16"/>
  <c r="Q210" i="16"/>
  <c r="D184" i="16"/>
  <c r="C177" i="16"/>
  <c r="C172" i="16"/>
  <c r="O158" i="16"/>
  <c r="B257" i="16"/>
  <c r="P179" i="17"/>
  <c r="L171" i="17"/>
  <c r="L233" i="17"/>
  <c r="P169" i="17"/>
  <c r="P231" i="17"/>
  <c r="D168" i="17"/>
  <c r="D230" i="17"/>
  <c r="J224" i="17"/>
  <c r="J162" i="17"/>
  <c r="N222" i="17"/>
  <c r="N160" i="17"/>
  <c r="B221" i="17"/>
  <c r="B159" i="17"/>
  <c r="K164" i="15"/>
  <c r="H247" i="16"/>
  <c r="H246" i="16"/>
  <c r="H245" i="16"/>
  <c r="H242" i="16"/>
  <c r="H235" i="16"/>
  <c r="H173" i="15"/>
  <c r="C184" i="16"/>
  <c r="B172" i="16"/>
  <c r="N159" i="16"/>
  <c r="O231" i="17"/>
  <c r="O169" i="17"/>
  <c r="C168" i="17"/>
  <c r="C230" i="17"/>
  <c r="I224" i="17"/>
  <c r="I162" i="17"/>
  <c r="M160" i="17"/>
  <c r="M158" i="17" s="1"/>
  <c r="M222" i="17"/>
  <c r="J129" i="12"/>
  <c r="N120" i="12"/>
  <c r="B119" i="12"/>
  <c r="F117" i="12"/>
  <c r="N154" i="12"/>
  <c r="N153" i="12"/>
  <c r="B152" i="12"/>
  <c r="N151" i="12"/>
  <c r="J150" i="12"/>
  <c r="N148" i="12"/>
  <c r="K88" i="14"/>
  <c r="O46" i="6"/>
  <c r="G43" i="6"/>
  <c r="G36" i="6"/>
  <c r="O31" i="6"/>
  <c r="B206" i="15"/>
  <c r="D162" i="15"/>
  <c r="D160" i="15"/>
  <c r="C175" i="15"/>
  <c r="K220" i="17"/>
  <c r="K162" i="15"/>
  <c r="K158" i="15" s="1"/>
  <c r="B191" i="16"/>
  <c r="B184" i="16"/>
  <c r="D174" i="16"/>
  <c r="C233" i="17"/>
  <c r="N240" i="17"/>
  <c r="N184" i="17"/>
  <c r="B76" i="14"/>
  <c r="B74" i="14" s="1"/>
  <c r="B72" i="14" s="1"/>
  <c r="Q94" i="18"/>
  <c r="H87" i="14"/>
  <c r="L85" i="14"/>
  <c r="C187" i="15"/>
  <c r="D164" i="15"/>
  <c r="C162" i="15"/>
  <c r="C160" i="15"/>
  <c r="J220" i="16"/>
  <c r="J164" i="15"/>
  <c r="L213" i="16"/>
  <c r="C174" i="16"/>
  <c r="K158" i="16"/>
  <c r="M169" i="17"/>
  <c r="M231" i="17"/>
  <c r="K160" i="17"/>
  <c r="K158" i="17" s="1"/>
  <c r="K222" i="17"/>
  <c r="F87" i="14"/>
  <c r="I88" i="14"/>
  <c r="C81" i="14"/>
  <c r="C180" i="15"/>
  <c r="G172" i="15"/>
  <c r="C164" i="15"/>
  <c r="D179" i="16"/>
  <c r="B174" i="16"/>
  <c r="I163" i="17"/>
  <c r="D210" i="17"/>
  <c r="D216" i="17"/>
  <c r="L183" i="17"/>
  <c r="L231" i="17"/>
  <c r="L169" i="17"/>
  <c r="D75" i="14"/>
  <c r="D74" i="14" s="1"/>
  <c r="D229" i="17"/>
  <c r="D181" i="17"/>
  <c r="D178" i="17"/>
  <c r="D179" i="17"/>
  <c r="D172" i="17"/>
  <c r="B87" i="14"/>
  <c r="C178" i="15"/>
  <c r="H220" i="16"/>
  <c r="H164" i="15"/>
  <c r="Q201" i="16"/>
  <c r="Q200" i="16" s="1"/>
  <c r="C179" i="16"/>
  <c r="K169" i="17"/>
  <c r="K231" i="17"/>
  <c r="Q163" i="17"/>
  <c r="I160" i="17"/>
  <c r="I222" i="17"/>
  <c r="E94" i="18"/>
  <c r="F122" i="12"/>
  <c r="J120" i="12"/>
  <c r="J154" i="12"/>
  <c r="J153" i="12"/>
  <c r="J151" i="12"/>
  <c r="F150" i="12"/>
  <c r="J148" i="12"/>
  <c r="N146" i="12"/>
  <c r="B63" i="10"/>
  <c r="G132" i="6"/>
  <c r="K86" i="14"/>
  <c r="G48" i="6"/>
  <c r="O44" i="6"/>
  <c r="G41" i="6"/>
  <c r="O37" i="6"/>
  <c r="G34" i="6"/>
  <c r="C176" i="15"/>
  <c r="P159" i="15"/>
  <c r="C192" i="15"/>
  <c r="G220" i="17"/>
  <c r="G164" i="15"/>
  <c r="Q215" i="16"/>
  <c r="P201" i="16"/>
  <c r="B179" i="16"/>
  <c r="C176" i="16"/>
  <c r="L211" i="16"/>
  <c r="F233" i="17"/>
  <c r="F171" i="17"/>
  <c r="L163" i="17"/>
  <c r="L164" i="17"/>
  <c r="L120" i="11"/>
  <c r="I62" i="10"/>
  <c r="B81" i="14"/>
  <c r="D172" i="15"/>
  <c r="O161" i="15"/>
  <c r="F230" i="16"/>
  <c r="F168" i="15"/>
  <c r="F167" i="15" s="1"/>
  <c r="F220" i="16"/>
  <c r="F164" i="15"/>
  <c r="F159" i="15"/>
  <c r="L186" i="16"/>
  <c r="B176" i="16"/>
  <c r="K211" i="16"/>
  <c r="G240" i="17"/>
  <c r="Q243" i="17"/>
  <c r="Q187" i="17"/>
  <c r="I169" i="17"/>
  <c r="I231" i="17"/>
  <c r="O163" i="17"/>
  <c r="G160" i="17"/>
  <c r="G222" i="17"/>
  <c r="Q160" i="17"/>
  <c r="Q222" i="17"/>
  <c r="C181" i="19"/>
  <c r="O209" i="19"/>
  <c r="O224" i="20"/>
  <c r="O172" i="19"/>
  <c r="C167" i="19"/>
  <c r="C165" i="19"/>
  <c r="K164" i="19"/>
  <c r="K221" i="21"/>
  <c r="G172" i="19"/>
  <c r="G160" i="19"/>
  <c r="G158" i="19"/>
  <c r="C209" i="20"/>
  <c r="C205" i="20"/>
  <c r="G195" i="20"/>
  <c r="G201" i="20"/>
  <c r="G198" i="20"/>
  <c r="O182" i="20"/>
  <c r="O181" i="20"/>
  <c r="O178" i="20"/>
  <c r="O188" i="20"/>
  <c r="O185" i="20"/>
  <c r="I241" i="20"/>
  <c r="I241" i="19"/>
  <c r="Q237" i="20"/>
  <c r="Q208" i="19"/>
  <c r="Q199" i="19"/>
  <c r="Q206" i="19"/>
  <c r="Q197" i="19"/>
  <c r="Q204" i="19"/>
  <c r="I227" i="20"/>
  <c r="I227" i="19"/>
  <c r="M224" i="20"/>
  <c r="M224" i="19"/>
  <c r="E195" i="20"/>
  <c r="E202" i="20"/>
  <c r="P208" i="19"/>
  <c r="P199" i="19"/>
  <c r="P206" i="19"/>
  <c r="D229" i="20"/>
  <c r="D178" i="19"/>
  <c r="L223" i="21"/>
  <c r="L223" i="20"/>
  <c r="H221" i="21"/>
  <c r="H164" i="19"/>
  <c r="H219" i="21"/>
  <c r="H162" i="19"/>
  <c r="L217" i="20"/>
  <c r="L160" i="19"/>
  <c r="D162" i="19"/>
  <c r="D160" i="19"/>
  <c r="D172" i="19"/>
  <c r="L245" i="20"/>
  <c r="L206" i="20"/>
  <c r="H242" i="20"/>
  <c r="H199" i="20"/>
  <c r="L197" i="20"/>
  <c r="L240" i="20"/>
  <c r="D195" i="20"/>
  <c r="D202" i="20"/>
  <c r="D237" i="20"/>
  <c r="E241" i="21"/>
  <c r="E198" i="21"/>
  <c r="I196" i="21"/>
  <c r="I239" i="21"/>
  <c r="M203" i="21"/>
  <c r="M206" i="21"/>
  <c r="M201" i="21"/>
  <c r="M204" i="21"/>
  <c r="M194" i="21" s="1"/>
  <c r="M200" i="21"/>
  <c r="M207" i="21"/>
  <c r="Q191" i="21"/>
  <c r="Q235" i="21"/>
  <c r="O237" i="20"/>
  <c r="O208" i="19"/>
  <c r="O199" i="19"/>
  <c r="O206" i="19"/>
  <c r="O195" i="19"/>
  <c r="O202" i="19"/>
  <c r="C229" i="20"/>
  <c r="C178" i="19"/>
  <c r="G219" i="20"/>
  <c r="G219" i="21"/>
  <c r="G162" i="19"/>
  <c r="C162" i="19"/>
  <c r="C160" i="19"/>
  <c r="C172" i="19"/>
  <c r="C163" i="19"/>
  <c r="C170" i="19"/>
  <c r="C195" i="20"/>
  <c r="C202" i="20"/>
  <c r="C208" i="20"/>
  <c r="C199" i="20"/>
  <c r="J233" i="17"/>
  <c r="J171" i="17"/>
  <c r="N231" i="17"/>
  <c r="N169" i="17"/>
  <c r="B230" i="17"/>
  <c r="B168" i="17"/>
  <c r="L160" i="17"/>
  <c r="L222" i="17"/>
  <c r="H245" i="20"/>
  <c r="H206" i="20"/>
  <c r="L238" i="20"/>
  <c r="L195" i="20"/>
  <c r="Q202" i="19"/>
  <c r="O198" i="19"/>
  <c r="D235" i="20"/>
  <c r="P202" i="19"/>
  <c r="P179" i="19"/>
  <c r="D166" i="19"/>
  <c r="C191" i="19"/>
  <c r="D203" i="20"/>
  <c r="B134" i="6"/>
  <c r="I224" i="19"/>
  <c r="Q209" i="19"/>
  <c r="P204" i="19"/>
  <c r="P197" i="19"/>
  <c r="P209" i="19"/>
  <c r="Q205" i="19"/>
  <c r="I198" i="19"/>
  <c r="O204" i="19"/>
  <c r="O197" i="19"/>
  <c r="D233" i="20"/>
  <c r="P205" i="19"/>
  <c r="H198" i="19"/>
  <c r="D232" i="20"/>
  <c r="D196" i="20"/>
  <c r="O205" i="19"/>
  <c r="G198" i="19"/>
  <c r="L231" i="20"/>
  <c r="C214" i="21"/>
  <c r="G193" i="17"/>
  <c r="J135" i="6"/>
  <c r="E89" i="18"/>
  <c r="E217" i="19"/>
  <c r="E219" i="19"/>
  <c r="D170" i="19"/>
  <c r="D182" i="19"/>
  <c r="D158" i="19"/>
  <c r="G207" i="20"/>
  <c r="J254" i="17"/>
  <c r="I94" i="14"/>
  <c r="M196" i="16"/>
  <c r="M193" i="16"/>
  <c r="M190" i="16"/>
  <c r="M187" i="16"/>
  <c r="M164" i="16"/>
  <c r="I163" i="16"/>
  <c r="M161" i="16"/>
  <c r="P216" i="17"/>
  <c r="D173" i="17"/>
  <c r="Q70" i="18"/>
  <c r="Q89" i="18"/>
  <c r="C184" i="19"/>
  <c r="D161" i="19"/>
  <c r="C182" i="19"/>
  <c r="C179" i="19"/>
  <c r="K169" i="19"/>
  <c r="E207" i="20"/>
  <c r="P88" i="14"/>
  <c r="D87" i="14"/>
  <c r="L178" i="16"/>
  <c r="P176" i="16"/>
  <c r="G202" i="17"/>
  <c r="C173" i="17"/>
  <c r="O91" i="18"/>
  <c r="E246" i="19"/>
  <c r="I222" i="19"/>
  <c r="P168" i="19"/>
  <c r="I165" i="19"/>
  <c r="L255" i="17"/>
  <c r="H243" i="16"/>
  <c r="H237" i="16"/>
  <c r="H236" i="16"/>
  <c r="H233" i="16"/>
  <c r="L231" i="16"/>
  <c r="H226" i="16"/>
  <c r="D225" i="16"/>
  <c r="H223" i="16"/>
  <c r="L221" i="16"/>
  <c r="K178" i="16"/>
  <c r="O176" i="16"/>
  <c r="C190" i="19"/>
  <c r="O168" i="19"/>
  <c r="G164" i="19"/>
  <c r="I246" i="20"/>
  <c r="I245" i="20"/>
  <c r="I206" i="19"/>
  <c r="I243" i="20"/>
  <c r="I243" i="19"/>
  <c r="I200" i="19"/>
  <c r="E242" i="20"/>
  <c r="E242" i="19"/>
  <c r="I240" i="20"/>
  <c r="I197" i="19"/>
  <c r="M238" i="20"/>
  <c r="M238" i="19"/>
  <c r="M195" i="19"/>
  <c r="Q235" i="20"/>
  <c r="E190" i="19"/>
  <c r="Q234" i="20"/>
  <c r="E186" i="19"/>
  <c r="E233" i="20"/>
  <c r="Q232" i="20"/>
  <c r="E228" i="20"/>
  <c r="E228" i="19"/>
  <c r="M171" i="19"/>
  <c r="I169" i="19"/>
  <c r="M167" i="19"/>
  <c r="D226" i="20"/>
  <c r="L200" i="20"/>
  <c r="O179" i="20"/>
  <c r="J178" i="16"/>
  <c r="N176" i="16"/>
  <c r="F135" i="6"/>
  <c r="M228" i="19"/>
  <c r="M230" i="19"/>
  <c r="Q200" i="19"/>
  <c r="P196" i="19"/>
  <c r="D177" i="19"/>
  <c r="H240" i="20"/>
  <c r="H197" i="19"/>
  <c r="P235" i="20"/>
  <c r="P191" i="19"/>
  <c r="D186" i="19"/>
  <c r="P229" i="20"/>
  <c r="P178" i="19"/>
  <c r="H226" i="20"/>
  <c r="H188" i="19"/>
  <c r="H182" i="19"/>
  <c r="H179" i="19"/>
  <c r="H186" i="19"/>
  <c r="L171" i="19"/>
  <c r="H169" i="19"/>
  <c r="L167" i="19"/>
  <c r="P214" i="20"/>
  <c r="P159" i="19"/>
  <c r="P171" i="19"/>
  <c r="P169" i="19"/>
  <c r="L224" i="20"/>
  <c r="P206" i="20"/>
  <c r="J255" i="17"/>
  <c r="E94" i="14"/>
  <c r="M194" i="16"/>
  <c r="M191" i="16"/>
  <c r="M185" i="16"/>
  <c r="Q93" i="14"/>
  <c r="I164" i="16"/>
  <c r="M159" i="16"/>
  <c r="Q171" i="17"/>
  <c r="I84" i="18"/>
  <c r="M244" i="19"/>
  <c r="E221" i="19"/>
  <c r="P200" i="19"/>
  <c r="O196" i="19"/>
  <c r="C177" i="19"/>
  <c r="L168" i="19"/>
  <c r="D164" i="19"/>
  <c r="G243" i="20"/>
  <c r="G200" i="19"/>
  <c r="G240" i="20"/>
  <c r="G197" i="19"/>
  <c r="C186" i="19"/>
  <c r="G226" i="20"/>
  <c r="G179" i="19"/>
  <c r="K171" i="19"/>
  <c r="G169" i="19"/>
  <c r="K167" i="19"/>
  <c r="O159" i="19"/>
  <c r="O171" i="19"/>
  <c r="O169" i="19"/>
  <c r="L179" i="20"/>
  <c r="O200" i="19"/>
  <c r="M196" i="19"/>
  <c r="K168" i="19"/>
  <c r="C164" i="19"/>
  <c r="F169" i="19"/>
  <c r="F161" i="19"/>
  <c r="J159" i="19"/>
  <c r="D206" i="20"/>
  <c r="H200" i="20"/>
  <c r="O171" i="17"/>
  <c r="L196" i="19"/>
  <c r="L194" i="19" s="1"/>
  <c r="O175" i="19"/>
  <c r="Q201" i="19"/>
  <c r="E243" i="20"/>
  <c r="E200" i="19"/>
  <c r="Q241" i="20"/>
  <c r="Q241" i="19"/>
  <c r="E240" i="20"/>
  <c r="E197" i="19"/>
  <c r="E240" i="19"/>
  <c r="I238" i="20"/>
  <c r="I195" i="19"/>
  <c r="M229" i="20"/>
  <c r="M229" i="19"/>
  <c r="Q221" i="20"/>
  <c r="Q164" i="19"/>
  <c r="Q219" i="20"/>
  <c r="Q162" i="19"/>
  <c r="I216" i="20"/>
  <c r="I216" i="19"/>
  <c r="M166" i="19"/>
  <c r="M160" i="19"/>
  <c r="C206" i="20"/>
  <c r="G200" i="20"/>
  <c r="E201" i="20"/>
  <c r="E198" i="20"/>
  <c r="M198" i="20"/>
  <c r="M205" i="20"/>
  <c r="Q177" i="20"/>
  <c r="O234" i="17"/>
  <c r="P201" i="19"/>
  <c r="D200" i="19"/>
  <c r="D243" i="20"/>
  <c r="D197" i="19"/>
  <c r="D240" i="20"/>
  <c r="H238" i="20"/>
  <c r="H195" i="19"/>
  <c r="L232" i="20"/>
  <c r="L181" i="19"/>
  <c r="D169" i="19"/>
  <c r="H222" i="21"/>
  <c r="H165" i="19"/>
  <c r="P221" i="21"/>
  <c r="P164" i="19"/>
  <c r="P219" i="21"/>
  <c r="P162" i="19"/>
  <c r="L214" i="20"/>
  <c r="L210" i="20"/>
  <c r="D200" i="20"/>
  <c r="D201" i="20"/>
  <c r="P242" i="20"/>
  <c r="P199" i="20"/>
  <c r="D198" i="20"/>
  <c r="D241" i="20"/>
  <c r="L201" i="20"/>
  <c r="L237" i="20"/>
  <c r="L198" i="20"/>
  <c r="L205" i="20"/>
  <c r="L209" i="20"/>
  <c r="Q203" i="19"/>
  <c r="O201" i="19"/>
  <c r="C200" i="19"/>
  <c r="C243" i="21"/>
  <c r="G238" i="20"/>
  <c r="G195" i="19"/>
  <c r="K229" i="20"/>
  <c r="K178" i="19"/>
  <c r="C169" i="19"/>
  <c r="G222" i="20"/>
  <c r="G165" i="19"/>
  <c r="O221" i="20"/>
  <c r="O164" i="19"/>
  <c r="O219" i="20"/>
  <c r="O162" i="19"/>
  <c r="C200" i="20"/>
  <c r="G209" i="20"/>
  <c r="G205" i="20"/>
  <c r="C198" i="20"/>
  <c r="K195" i="20"/>
  <c r="K202" i="20"/>
  <c r="K201" i="20"/>
  <c r="K198" i="20"/>
  <c r="K205" i="20"/>
  <c r="K209" i="20"/>
  <c r="O184" i="20"/>
  <c r="O177" i="20"/>
  <c r="B243" i="17"/>
  <c r="F241" i="17"/>
  <c r="J76" i="14"/>
  <c r="J105" i="6" s="1"/>
  <c r="J190" i="17"/>
  <c r="D164" i="17"/>
  <c r="D158" i="17" s="1"/>
  <c r="D226" i="17"/>
  <c r="P203" i="19"/>
  <c r="H176" i="19"/>
  <c r="F171" i="19"/>
  <c r="F167" i="19"/>
  <c r="F159" i="19"/>
  <c r="F209" i="20"/>
  <c r="B207" i="20"/>
  <c r="F205" i="20"/>
  <c r="B201" i="20"/>
  <c r="C241" i="17"/>
  <c r="E98" i="18"/>
  <c r="Q207" i="19"/>
  <c r="O203" i="19"/>
  <c r="D168" i="19"/>
  <c r="L163" i="19"/>
  <c r="Q239" i="20"/>
  <c r="Q239" i="19"/>
  <c r="E238" i="20"/>
  <c r="E238" i="19"/>
  <c r="E195" i="19"/>
  <c r="I229" i="20"/>
  <c r="I229" i="19"/>
  <c r="M227" i="20"/>
  <c r="M227" i="19"/>
  <c r="M226" i="19" s="1"/>
  <c r="Q224" i="20"/>
  <c r="Q224" i="19"/>
  <c r="E222" i="20"/>
  <c r="E165" i="19"/>
  <c r="M221" i="20"/>
  <c r="M164" i="19"/>
  <c r="M219" i="20"/>
  <c r="M162" i="19"/>
  <c r="Q217" i="20"/>
  <c r="Q217" i="19"/>
  <c r="I164" i="19"/>
  <c r="I162" i="19"/>
  <c r="I160" i="19"/>
  <c r="H210" i="20"/>
  <c r="D199" i="20"/>
  <c r="E209" i="20"/>
  <c r="E205" i="20"/>
  <c r="I201" i="20"/>
  <c r="I198" i="20"/>
  <c r="I194" i="20" s="1"/>
  <c r="Q182" i="20"/>
  <c r="Q175" i="20" s="1"/>
  <c r="Q179" i="20"/>
  <c r="Q188" i="20"/>
  <c r="D241" i="17"/>
  <c r="D183" i="17"/>
  <c r="P174" i="17"/>
  <c r="N224" i="17"/>
  <c r="N162" i="17"/>
  <c r="B223" i="17"/>
  <c r="B161" i="17"/>
  <c r="F221" i="17"/>
  <c r="F159" i="17"/>
  <c r="F158" i="17" s="1"/>
  <c r="E234" i="19"/>
  <c r="Q210" i="19"/>
  <c r="M203" i="19"/>
  <c r="C168" i="19"/>
  <c r="D238" i="20"/>
  <c r="D195" i="19"/>
  <c r="H229" i="20"/>
  <c r="H178" i="19"/>
  <c r="P224" i="20"/>
  <c r="P172" i="19"/>
  <c r="D167" i="19"/>
  <c r="D222" i="21"/>
  <c r="D222" i="20"/>
  <c r="D165" i="19"/>
  <c r="L221" i="21"/>
  <c r="L164" i="19"/>
  <c r="L221" i="20"/>
  <c r="L219" i="21"/>
  <c r="L219" i="20"/>
  <c r="L162" i="19"/>
  <c r="H214" i="20"/>
  <c r="H172" i="19"/>
  <c r="H160" i="19"/>
  <c r="H158" i="19"/>
  <c r="G210" i="20"/>
  <c r="P246" i="20"/>
  <c r="P210" i="20"/>
  <c r="D209" i="20"/>
  <c r="D205" i="20"/>
  <c r="L242" i="20"/>
  <c r="L199" i="20"/>
  <c r="H201" i="20"/>
  <c r="H198" i="20"/>
  <c r="H195" i="20"/>
  <c r="H202" i="20"/>
  <c r="L228" i="20"/>
  <c r="L177" i="20"/>
  <c r="P188" i="20"/>
  <c r="P182" i="20"/>
  <c r="D168" i="20"/>
  <c r="D223" i="20"/>
  <c r="D163" i="20"/>
  <c r="D214" i="20"/>
  <c r="D220" i="20"/>
  <c r="J209" i="20"/>
  <c r="F207" i="20"/>
  <c r="J205" i="20"/>
  <c r="J203" i="20"/>
  <c r="F201" i="20"/>
  <c r="N188" i="20"/>
  <c r="N182" i="20"/>
  <c r="N179" i="20"/>
  <c r="G239" i="21"/>
  <c r="H69" i="22"/>
  <c r="H50" i="22"/>
  <c r="H64" i="6" s="1"/>
  <c r="H137" i="6" s="1"/>
  <c r="O197" i="23"/>
  <c r="M211" i="23"/>
  <c r="M175" i="23"/>
  <c r="E168" i="23"/>
  <c r="E208" i="23"/>
  <c r="I150" i="23"/>
  <c r="I152" i="23"/>
  <c r="I156" i="23"/>
  <c r="M183" i="23"/>
  <c r="M132" i="23"/>
  <c r="E130" i="23"/>
  <c r="E138" i="23"/>
  <c r="E133" i="23"/>
  <c r="E139" i="23"/>
  <c r="L158" i="20"/>
  <c r="L157" i="20" s="1"/>
  <c r="L215" i="20"/>
  <c r="F77" i="22"/>
  <c r="F168" i="6" s="1"/>
  <c r="F69" i="22"/>
  <c r="K211" i="23"/>
  <c r="K175" i="23"/>
  <c r="O166" i="23"/>
  <c r="O206" i="23"/>
  <c r="O202" i="23" s="1"/>
  <c r="O194" i="23"/>
  <c r="O146" i="23"/>
  <c r="O143" i="23" s="1"/>
  <c r="C193" i="23"/>
  <c r="C191" i="23" s="1"/>
  <c r="C145" i="23"/>
  <c r="G150" i="23"/>
  <c r="G156" i="23"/>
  <c r="G152" i="23"/>
  <c r="C130" i="23"/>
  <c r="C138" i="23"/>
  <c r="C132" i="23"/>
  <c r="C133" i="23"/>
  <c r="C139" i="23"/>
  <c r="K79" i="18"/>
  <c r="K108" i="6" s="1"/>
  <c r="K168" i="21"/>
  <c r="K192" i="23"/>
  <c r="K65" i="22"/>
  <c r="N197" i="24"/>
  <c r="N149" i="23"/>
  <c r="N194" i="24"/>
  <c r="N146" i="23"/>
  <c r="B193" i="24"/>
  <c r="B145" i="23"/>
  <c r="F191" i="24"/>
  <c r="F146" i="23"/>
  <c r="F143" i="23" s="1"/>
  <c r="F149" i="23"/>
  <c r="H239" i="21"/>
  <c r="H196" i="21"/>
  <c r="L81" i="18"/>
  <c r="L110" i="6" s="1"/>
  <c r="L203" i="21"/>
  <c r="L201" i="21"/>
  <c r="C162" i="21"/>
  <c r="C168" i="21"/>
  <c r="F158" i="23"/>
  <c r="C198" i="21"/>
  <c r="C241" i="21"/>
  <c r="I65" i="22"/>
  <c r="I192" i="23"/>
  <c r="I195" i="23"/>
  <c r="I196" i="23"/>
  <c r="F239" i="21"/>
  <c r="F196" i="21"/>
  <c r="J203" i="21"/>
  <c r="J206" i="21"/>
  <c r="J201" i="21"/>
  <c r="J204" i="21"/>
  <c r="M208" i="21"/>
  <c r="G193" i="23"/>
  <c r="G65" i="22"/>
  <c r="C177" i="21"/>
  <c r="L208" i="21"/>
  <c r="L70" i="22"/>
  <c r="L78" i="22"/>
  <c r="L169" i="6" s="1"/>
  <c r="P68" i="22"/>
  <c r="P50" i="22"/>
  <c r="P64" i="6" s="1"/>
  <c r="P137" i="6" s="1"/>
  <c r="P76" i="22"/>
  <c r="P167" i="6" s="1"/>
  <c r="O171" i="23"/>
  <c r="Q180" i="20"/>
  <c r="B177" i="21"/>
  <c r="L187" i="20"/>
  <c r="L178" i="20"/>
  <c r="L175" i="20" s="1"/>
  <c r="L185" i="20"/>
  <c r="L191" i="20"/>
  <c r="G244" i="21"/>
  <c r="D74" i="22"/>
  <c r="D164" i="24"/>
  <c r="D175" i="24"/>
  <c r="D165" i="24"/>
  <c r="D170" i="24"/>
  <c r="D163" i="24"/>
  <c r="P154" i="24"/>
  <c r="P156" i="24"/>
  <c r="P146" i="24"/>
  <c r="L131" i="24"/>
  <c r="L138" i="24"/>
  <c r="L133" i="24"/>
  <c r="L72" i="22"/>
  <c r="L140" i="24"/>
  <c r="L135" i="24"/>
  <c r="L206" i="21"/>
  <c r="C74" i="22"/>
  <c r="C164" i="24"/>
  <c r="C171" i="24"/>
  <c r="C169" i="24"/>
  <c r="C175" i="24"/>
  <c r="C168" i="24"/>
  <c r="C165" i="24"/>
  <c r="C170" i="24"/>
  <c r="C163" i="24"/>
  <c r="C166" i="24"/>
  <c r="Q160" i="20"/>
  <c r="Q158" i="20"/>
  <c r="Q172" i="20"/>
  <c r="Q163" i="20"/>
  <c r="P191" i="21"/>
  <c r="B164" i="24"/>
  <c r="B171" i="24"/>
  <c r="B169" i="24"/>
  <c r="B175" i="24"/>
  <c r="B165" i="24"/>
  <c r="B163" i="24"/>
  <c r="B166" i="24"/>
  <c r="D228" i="20"/>
  <c r="H187" i="20"/>
  <c r="H178" i="20"/>
  <c r="H185" i="20"/>
  <c r="O191" i="21"/>
  <c r="Q178" i="21"/>
  <c r="B191" i="19"/>
  <c r="B185" i="19"/>
  <c r="F183" i="19"/>
  <c r="B178" i="19"/>
  <c r="F176" i="19"/>
  <c r="J172" i="19"/>
  <c r="F170" i="19"/>
  <c r="D179" i="20"/>
  <c r="D175" i="20" s="1"/>
  <c r="G206" i="20"/>
  <c r="G204" i="20"/>
  <c r="G197" i="20"/>
  <c r="O191" i="20"/>
  <c r="K189" i="20"/>
  <c r="B198" i="21"/>
  <c r="N191" i="21"/>
  <c r="P178" i="21"/>
  <c r="G185" i="23"/>
  <c r="F144" i="23"/>
  <c r="D174" i="24"/>
  <c r="D172" i="24"/>
  <c r="D167" i="24"/>
  <c r="P157" i="24"/>
  <c r="M188" i="16"/>
  <c r="Q186" i="16"/>
  <c r="I93" i="14"/>
  <c r="M162" i="16"/>
  <c r="E159" i="16"/>
  <c r="N190" i="17"/>
  <c r="J185" i="17"/>
  <c r="J183" i="17" s="1"/>
  <c r="H227" i="17"/>
  <c r="H220" i="17"/>
  <c r="J81" i="18"/>
  <c r="J110" i="6" s="1"/>
  <c r="N136" i="6"/>
  <c r="B135" i="6"/>
  <c r="Q218" i="19"/>
  <c r="C198" i="19"/>
  <c r="C194" i="19" s="1"/>
  <c r="Q169" i="19"/>
  <c r="P172" i="20"/>
  <c r="B208" i="20"/>
  <c r="F204" i="20"/>
  <c r="J202" i="20"/>
  <c r="Q197" i="21"/>
  <c r="O178" i="21"/>
  <c r="M73" i="22"/>
  <c r="I151" i="23"/>
  <c r="C174" i="24"/>
  <c r="C172" i="24"/>
  <c r="C167" i="24"/>
  <c r="M92" i="18"/>
  <c r="M102" i="18"/>
  <c r="M165" i="6" s="1"/>
  <c r="Q90" i="18"/>
  <c r="M242" i="19"/>
  <c r="H239" i="20"/>
  <c r="L222" i="20"/>
  <c r="E206" i="20"/>
  <c r="E204" i="20"/>
  <c r="E200" i="20"/>
  <c r="E197" i="20"/>
  <c r="M191" i="20"/>
  <c r="I189" i="20"/>
  <c r="M187" i="20"/>
  <c r="I180" i="20"/>
  <c r="E180" i="20"/>
  <c r="E187" i="20"/>
  <c r="Q170" i="20"/>
  <c r="Q162" i="20"/>
  <c r="M160" i="20"/>
  <c r="M172" i="20"/>
  <c r="M163" i="20"/>
  <c r="M157" i="20" s="1"/>
  <c r="M170" i="20"/>
  <c r="N178" i="21"/>
  <c r="K170" i="21"/>
  <c r="L73" i="22"/>
  <c r="G151" i="23"/>
  <c r="B174" i="24"/>
  <c r="B172" i="24"/>
  <c r="B167" i="24"/>
  <c r="F205" i="24"/>
  <c r="N200" i="24"/>
  <c r="B198" i="24"/>
  <c r="B150" i="24"/>
  <c r="J147" i="24"/>
  <c r="J144" i="24"/>
  <c r="J158" i="24"/>
  <c r="J149" i="24"/>
  <c r="J156" i="24"/>
  <c r="J150" i="24"/>
  <c r="G102" i="18"/>
  <c r="G165" i="6" s="1"/>
  <c r="G91" i="18"/>
  <c r="I218" i="19"/>
  <c r="E207" i="19"/>
  <c r="D246" i="20"/>
  <c r="D245" i="20"/>
  <c r="D204" i="20"/>
  <c r="D197" i="20"/>
  <c r="H189" i="20"/>
  <c r="H180" i="20"/>
  <c r="L229" i="20"/>
  <c r="K231" i="21"/>
  <c r="L200" i="21"/>
  <c r="G173" i="21"/>
  <c r="C170" i="21"/>
  <c r="K73" i="22"/>
  <c r="F151" i="23"/>
  <c r="E140" i="23"/>
  <c r="E170" i="24"/>
  <c r="E168" i="24"/>
  <c r="E165" i="24"/>
  <c r="Q155" i="24"/>
  <c r="Q149" i="24"/>
  <c r="Q146" i="24"/>
  <c r="I73" i="22"/>
  <c r="F209" i="19"/>
  <c r="N208" i="19"/>
  <c r="B207" i="19"/>
  <c r="F205" i="19"/>
  <c r="C204" i="20"/>
  <c r="G202" i="20"/>
  <c r="C197" i="20"/>
  <c r="J200" i="21"/>
  <c r="H73" i="22"/>
  <c r="G159" i="23"/>
  <c r="F154" i="23"/>
  <c r="C140" i="23"/>
  <c r="C173" i="24"/>
  <c r="D168" i="24"/>
  <c r="P149" i="24"/>
  <c r="L139" i="24"/>
  <c r="L132" i="24"/>
  <c r="M186" i="16"/>
  <c r="Q184" i="16"/>
  <c r="E93" i="14"/>
  <c r="M160" i="16"/>
  <c r="H225" i="17"/>
  <c r="N134" i="6"/>
  <c r="M197" i="19"/>
  <c r="K185" i="20"/>
  <c r="N207" i="20"/>
  <c r="B204" i="20"/>
  <c r="F202" i="20"/>
  <c r="N201" i="20"/>
  <c r="N198" i="20"/>
  <c r="J191" i="20"/>
  <c r="J208" i="21"/>
  <c r="G73" i="22"/>
  <c r="F159" i="23"/>
  <c r="B173" i="24"/>
  <c r="C102" i="18"/>
  <c r="C165" i="6" s="1"/>
  <c r="I92" i="18"/>
  <c r="P240" i="20"/>
  <c r="I185" i="20"/>
  <c r="K178" i="20"/>
  <c r="M201" i="20"/>
  <c r="O175" i="23"/>
  <c r="C154" i="23"/>
  <c r="B168" i="24"/>
  <c r="L51" i="18"/>
  <c r="L60" i="6" s="1"/>
  <c r="L133" i="6" s="1"/>
  <c r="O246" i="20"/>
  <c r="O245" i="20"/>
  <c r="O243" i="20"/>
  <c r="O240" i="20"/>
  <c r="K233" i="20"/>
  <c r="K228" i="20"/>
  <c r="O226" i="20"/>
  <c r="O218" i="20"/>
  <c r="G215" i="20"/>
  <c r="I178" i="20"/>
  <c r="L204" i="21"/>
  <c r="M139" i="23"/>
  <c r="G101" i="18"/>
  <c r="G164" i="6" s="1"/>
  <c r="Q216" i="19"/>
  <c r="N210" i="19"/>
  <c r="N204" i="19"/>
  <c r="N197" i="19"/>
  <c r="F188" i="19"/>
  <c r="F182" i="19"/>
  <c r="F179" i="19"/>
  <c r="N226" i="20"/>
  <c r="N169" i="19"/>
  <c r="N161" i="19"/>
  <c r="F158" i="19"/>
  <c r="K191" i="20"/>
  <c r="L181" i="20"/>
  <c r="D162" i="20"/>
  <c r="C203" i="23"/>
  <c r="C66" i="22"/>
  <c r="G189" i="23"/>
  <c r="G182" i="23"/>
  <c r="G64" i="22"/>
  <c r="J205" i="24"/>
  <c r="N203" i="24"/>
  <c r="B202" i="24"/>
  <c r="F156" i="23"/>
  <c r="F150" i="23"/>
  <c r="J193" i="24"/>
  <c r="J145" i="23"/>
  <c r="N191" i="24"/>
  <c r="N145" i="23"/>
  <c r="N150" i="23"/>
  <c r="N156" i="23"/>
  <c r="B140" i="23"/>
  <c r="H226" i="17"/>
  <c r="I89" i="18"/>
  <c r="C101" i="18"/>
  <c r="C164" i="6" s="1"/>
  <c r="F136" i="6"/>
  <c r="M216" i="19"/>
  <c r="M246" i="20"/>
  <c r="M245" i="20"/>
  <c r="M243" i="20"/>
  <c r="I242" i="20"/>
  <c r="M240" i="20"/>
  <c r="Q238" i="20"/>
  <c r="E237" i="20"/>
  <c r="I190" i="19"/>
  <c r="E188" i="19"/>
  <c r="I186" i="19"/>
  <c r="I233" i="20"/>
  <c r="E182" i="19"/>
  <c r="Q231" i="20"/>
  <c r="E230" i="20"/>
  <c r="I228" i="20"/>
  <c r="M226" i="20"/>
  <c r="Q171" i="19"/>
  <c r="Q222" i="20"/>
  <c r="M218" i="20"/>
  <c r="Q216" i="20"/>
  <c r="E215" i="20"/>
  <c r="I191" i="20"/>
  <c r="Q168" i="20"/>
  <c r="F64" i="22"/>
  <c r="F68" i="22"/>
  <c r="M203" i="23"/>
  <c r="M163" i="23"/>
  <c r="I199" i="23"/>
  <c r="I193" i="23"/>
  <c r="I145" i="23"/>
  <c r="M145" i="23"/>
  <c r="M150" i="23"/>
  <c r="M156" i="23"/>
  <c r="E182" i="23"/>
  <c r="E131" i="23"/>
  <c r="I133" i="23"/>
  <c r="I138" i="23"/>
  <c r="G79" i="18"/>
  <c r="I90" i="18"/>
  <c r="P238" i="20"/>
  <c r="H228" i="20"/>
  <c r="P216" i="20"/>
  <c r="L218" i="20"/>
  <c r="H191" i="20"/>
  <c r="I181" i="20"/>
  <c r="P168" i="20"/>
  <c r="G226" i="21"/>
  <c r="K69" i="22"/>
  <c r="Q192" i="23"/>
  <c r="Q69" i="22"/>
  <c r="Q193" i="23"/>
  <c r="Q65" i="22"/>
  <c r="Q195" i="23"/>
  <c r="E181" i="23"/>
  <c r="E184" i="23"/>
  <c r="E64" i="22"/>
  <c r="I198" i="23"/>
  <c r="H145" i="23"/>
  <c r="D131" i="23"/>
  <c r="L136" i="24"/>
  <c r="G242" i="20"/>
  <c r="O238" i="20"/>
  <c r="C237" i="20"/>
  <c r="C237" i="21"/>
  <c r="C230" i="20"/>
  <c r="K226" i="20"/>
  <c r="O222" i="20"/>
  <c r="O216" i="20"/>
  <c r="C158" i="19"/>
  <c r="H181" i="20"/>
  <c r="Q164" i="20"/>
  <c r="P158" i="20"/>
  <c r="K203" i="23"/>
  <c r="K163" i="23"/>
  <c r="O200" i="23"/>
  <c r="O157" i="23"/>
  <c r="G145" i="23"/>
  <c r="K145" i="23"/>
  <c r="K152" i="23"/>
  <c r="K150" i="23"/>
  <c r="K156" i="23"/>
  <c r="K146" i="23"/>
  <c r="C182" i="23"/>
  <c r="C131" i="23"/>
  <c r="G133" i="23"/>
  <c r="G140" i="23"/>
  <c r="G138" i="23"/>
  <c r="G139" i="23"/>
  <c r="F165" i="24"/>
  <c r="F162" i="24" s="1"/>
  <c r="M159" i="19"/>
  <c r="N202" i="19"/>
  <c r="N195" i="19"/>
  <c r="F190" i="19"/>
  <c r="B188" i="19"/>
  <c r="F186" i="19"/>
  <c r="B182" i="19"/>
  <c r="B179" i="19"/>
  <c r="F177" i="19"/>
  <c r="N171" i="19"/>
  <c r="J169" i="19"/>
  <c r="N167" i="19"/>
  <c r="N159" i="19"/>
  <c r="P164" i="20"/>
  <c r="I69" i="22"/>
  <c r="O199" i="23"/>
  <c r="O65" i="22"/>
  <c r="O193" i="23"/>
  <c r="O195" i="23"/>
  <c r="C181" i="23"/>
  <c r="C189" i="23"/>
  <c r="C184" i="23"/>
  <c r="C64" i="22"/>
  <c r="Q197" i="23"/>
  <c r="N200" i="25"/>
  <c r="N157" i="23"/>
  <c r="B198" i="25"/>
  <c r="B150" i="23"/>
  <c r="N196" i="25"/>
  <c r="N148" i="23"/>
  <c r="F193" i="24"/>
  <c r="F145" i="23"/>
  <c r="J191" i="24"/>
  <c r="J150" i="23"/>
  <c r="J152" i="23"/>
  <c r="J156" i="23"/>
  <c r="H230" i="20"/>
  <c r="P226" i="20"/>
  <c r="P218" i="20"/>
  <c r="H215" i="20"/>
  <c r="L69" i="22"/>
  <c r="F139" i="24"/>
  <c r="F132" i="24"/>
  <c r="B209" i="25"/>
  <c r="B171" i="25"/>
  <c r="J77" i="22"/>
  <c r="J168" i="6" s="1"/>
  <c r="F195" i="24"/>
  <c r="N147" i="24"/>
  <c r="N154" i="24"/>
  <c r="N158" i="24"/>
  <c r="B189" i="24"/>
  <c r="F131" i="24"/>
  <c r="F129" i="24" s="1"/>
  <c r="J131" i="24"/>
  <c r="J138" i="24"/>
  <c r="H77" i="22"/>
  <c r="H168" i="6" s="1"/>
  <c r="Q148" i="24"/>
  <c r="I145" i="24"/>
  <c r="M137" i="24"/>
  <c r="M134" i="24"/>
  <c r="E131" i="24"/>
  <c r="P151" i="24"/>
  <c r="P148" i="24"/>
  <c r="L147" i="24"/>
  <c r="L144" i="24"/>
  <c r="L158" i="24"/>
  <c r="L137" i="24"/>
  <c r="L134" i="24"/>
  <c r="H138" i="24"/>
  <c r="H72" i="22"/>
  <c r="G72" i="22"/>
  <c r="E176" i="25"/>
  <c r="E150" i="25"/>
  <c r="E154" i="25"/>
  <c r="E158" i="25"/>
  <c r="N183" i="24"/>
  <c r="L205" i="25"/>
  <c r="L165" i="25"/>
  <c r="D77" i="22"/>
  <c r="D168" i="6" s="1"/>
  <c r="M135" i="24"/>
  <c r="M132" i="24"/>
  <c r="E72" i="22"/>
  <c r="E65" i="22"/>
  <c r="E203" i="23"/>
  <c r="E163" i="23"/>
  <c r="I157" i="23"/>
  <c r="I200" i="23"/>
  <c r="M155" i="23"/>
  <c r="I148" i="23"/>
  <c r="E155" i="23"/>
  <c r="E146" i="23"/>
  <c r="E144" i="23"/>
  <c r="E158" i="23"/>
  <c r="E137" i="23"/>
  <c r="E134" i="23"/>
  <c r="E185" i="25"/>
  <c r="M181" i="23"/>
  <c r="M130" i="23"/>
  <c r="P155" i="24"/>
  <c r="L151" i="24"/>
  <c r="L148" i="24"/>
  <c r="H134" i="24"/>
  <c r="D138" i="24"/>
  <c r="D72" i="22"/>
  <c r="D135" i="24"/>
  <c r="F199" i="21"/>
  <c r="H159" i="23"/>
  <c r="L155" i="23"/>
  <c r="H151" i="23"/>
  <c r="L149" i="23"/>
  <c r="L146" i="23"/>
  <c r="D137" i="23"/>
  <c r="H135" i="23"/>
  <c r="H132" i="23"/>
  <c r="K159" i="24"/>
  <c r="K157" i="24"/>
  <c r="O155" i="24"/>
  <c r="K151" i="24"/>
  <c r="O149" i="24"/>
  <c r="K148" i="24"/>
  <c r="O146" i="24"/>
  <c r="K139" i="24"/>
  <c r="G137" i="24"/>
  <c r="K135" i="24"/>
  <c r="G134" i="24"/>
  <c r="K132" i="24"/>
  <c r="C72" i="22"/>
  <c r="J195" i="20"/>
  <c r="J189" i="20"/>
  <c r="N187" i="20"/>
  <c r="N185" i="20"/>
  <c r="N181" i="20"/>
  <c r="J180" i="20"/>
  <c r="J159" i="20"/>
  <c r="I204" i="21"/>
  <c r="K208" i="21"/>
  <c r="K199" i="21"/>
  <c r="G189" i="21"/>
  <c r="G157" i="23"/>
  <c r="K155" i="23"/>
  <c r="G148" i="23"/>
  <c r="O192" i="23"/>
  <c r="C155" i="23"/>
  <c r="C146" i="23"/>
  <c r="C144" i="23"/>
  <c r="C158" i="23"/>
  <c r="C137" i="23"/>
  <c r="C134" i="23"/>
  <c r="G183" i="23"/>
  <c r="N155" i="24"/>
  <c r="J151" i="24"/>
  <c r="J148" i="24"/>
  <c r="F144" i="24"/>
  <c r="F158" i="24"/>
  <c r="F155" i="24"/>
  <c r="J135" i="24"/>
  <c r="F134" i="24"/>
  <c r="B138" i="24"/>
  <c r="B135" i="24"/>
  <c r="B132" i="24"/>
  <c r="B139" i="24"/>
  <c r="B163" i="23"/>
  <c r="F157" i="23"/>
  <c r="J155" i="23"/>
  <c r="F148" i="23"/>
  <c r="J194" i="24"/>
  <c r="J146" i="23"/>
  <c r="B191" i="24"/>
  <c r="B148" i="23"/>
  <c r="B155" i="23"/>
  <c r="B146" i="23"/>
  <c r="B144" i="23"/>
  <c r="B151" i="23"/>
  <c r="B137" i="23"/>
  <c r="F135" i="23"/>
  <c r="J140" i="24"/>
  <c r="E163" i="24"/>
  <c r="I159" i="24"/>
  <c r="I157" i="24"/>
  <c r="M155" i="24"/>
  <c r="Q153" i="24"/>
  <c r="I151" i="24"/>
  <c r="M149" i="24"/>
  <c r="I148" i="24"/>
  <c r="M146" i="24"/>
  <c r="Q144" i="24"/>
  <c r="I139" i="24"/>
  <c r="E137" i="24"/>
  <c r="I135" i="24"/>
  <c r="E134" i="24"/>
  <c r="I132" i="24"/>
  <c r="M130" i="24"/>
  <c r="F204" i="21"/>
  <c r="I155" i="23"/>
  <c r="E151" i="23"/>
  <c r="E148" i="23"/>
  <c r="I146" i="23"/>
  <c r="I194" i="23"/>
  <c r="I130" i="23"/>
  <c r="N156" i="24"/>
  <c r="H140" i="24"/>
  <c r="H159" i="24"/>
  <c r="L155" i="24"/>
  <c r="H151" i="24"/>
  <c r="H148" i="24"/>
  <c r="P144" i="24"/>
  <c r="D144" i="24"/>
  <c r="D148" i="24"/>
  <c r="D155" i="24"/>
  <c r="D159" i="24"/>
  <c r="H135" i="24"/>
  <c r="D134" i="24"/>
  <c r="L130" i="24"/>
  <c r="L77" i="22"/>
  <c r="L168" i="6" s="1"/>
  <c r="H155" i="23"/>
  <c r="H149" i="23"/>
  <c r="H146" i="23"/>
  <c r="L144" i="23"/>
  <c r="D135" i="23"/>
  <c r="D132" i="23"/>
  <c r="H130" i="23"/>
  <c r="L156" i="24"/>
  <c r="F140" i="24"/>
  <c r="J133" i="24"/>
  <c r="K155" i="24"/>
  <c r="K149" i="24"/>
  <c r="K146" i="24"/>
  <c r="O144" i="24"/>
  <c r="G139" i="24"/>
  <c r="G135" i="24"/>
  <c r="G132" i="24"/>
  <c r="K130" i="24"/>
  <c r="J185" i="20"/>
  <c r="N183" i="20"/>
  <c r="J178" i="20"/>
  <c r="B169" i="20"/>
  <c r="I201" i="21"/>
  <c r="I194" i="21" s="1"/>
  <c r="B196" i="21"/>
  <c r="K206" i="21"/>
  <c r="K204" i="21"/>
  <c r="K200" i="21"/>
  <c r="G199" i="21"/>
  <c r="C165" i="21"/>
  <c r="O165" i="23"/>
  <c r="O172" i="23"/>
  <c r="G155" i="23"/>
  <c r="C151" i="23"/>
  <c r="C148" i="23"/>
  <c r="G146" i="23"/>
  <c r="C183" i="23"/>
  <c r="G181" i="23"/>
  <c r="N149" i="24"/>
  <c r="H133" i="24"/>
  <c r="J155" i="24"/>
  <c r="F151" i="24"/>
  <c r="F148" i="24"/>
  <c r="N144" i="24"/>
  <c r="F186" i="24"/>
  <c r="J130" i="24"/>
  <c r="J166" i="19"/>
  <c r="J163" i="19"/>
  <c r="J160" i="19"/>
  <c r="H201" i="21"/>
  <c r="O174" i="23"/>
  <c r="F155" i="23"/>
  <c r="B140" i="24"/>
  <c r="F133" i="24"/>
  <c r="I244" i="20"/>
  <c r="Q242" i="20"/>
  <c r="E241" i="20"/>
  <c r="I239" i="20"/>
  <c r="M237" i="20"/>
  <c r="M188" i="19"/>
  <c r="Q233" i="20"/>
  <c r="E183" i="19"/>
  <c r="M182" i="19"/>
  <c r="M230" i="20"/>
  <c r="Q228" i="20"/>
  <c r="E227" i="20"/>
  <c r="I224" i="20"/>
  <c r="I223" i="20"/>
  <c r="E221" i="20"/>
  <c r="I220" i="20"/>
  <c r="E219" i="20"/>
  <c r="I217" i="20"/>
  <c r="M215" i="20"/>
  <c r="C185" i="20"/>
  <c r="P244" i="20"/>
  <c r="F201" i="21"/>
  <c r="P195" i="21"/>
  <c r="P194" i="21" s="1"/>
  <c r="Q163" i="23"/>
  <c r="J149" i="23"/>
  <c r="Q172" i="23"/>
  <c r="D173" i="24"/>
  <c r="P158" i="24"/>
  <c r="H155" i="24"/>
  <c r="D151" i="24"/>
  <c r="P228" i="20"/>
  <c r="H224" i="20"/>
  <c r="H220" i="20"/>
  <c r="H217" i="20"/>
  <c r="O240" i="21"/>
  <c r="M235" i="21"/>
  <c r="D208" i="21"/>
  <c r="D199" i="21"/>
  <c r="H240" i="21"/>
  <c r="H197" i="21"/>
  <c r="O163" i="23"/>
  <c r="H149" i="24"/>
  <c r="G244" i="20"/>
  <c r="O242" i="20"/>
  <c r="G239" i="20"/>
  <c r="K237" i="20"/>
  <c r="K230" i="20"/>
  <c r="C227" i="20"/>
  <c r="G224" i="20"/>
  <c r="G223" i="20"/>
  <c r="G220" i="20"/>
  <c r="G217" i="20"/>
  <c r="N209" i="20"/>
  <c r="J207" i="20"/>
  <c r="N205" i="20"/>
  <c r="B202" i="20"/>
  <c r="J201" i="20"/>
  <c r="N196" i="20"/>
  <c r="B189" i="20"/>
  <c r="F185" i="20"/>
  <c r="J183" i="20"/>
  <c r="J176" i="20"/>
  <c r="B171" i="20"/>
  <c r="J170" i="20"/>
  <c r="N168" i="20"/>
  <c r="B167" i="20"/>
  <c r="N166" i="20"/>
  <c r="N160" i="20"/>
  <c r="M240" i="21"/>
  <c r="O163" i="21"/>
  <c r="C208" i="21"/>
  <c r="G206" i="21"/>
  <c r="G204" i="21"/>
  <c r="G200" i="21"/>
  <c r="C199" i="21"/>
  <c r="G164" i="21"/>
  <c r="G132" i="23"/>
  <c r="F149" i="24"/>
  <c r="F204" i="25"/>
  <c r="Q165" i="25"/>
  <c r="B201" i="19"/>
  <c r="B198" i="19"/>
  <c r="F196" i="19"/>
  <c r="J237" i="21"/>
  <c r="N190" i="19"/>
  <c r="J188" i="19"/>
  <c r="N186" i="19"/>
  <c r="B183" i="19"/>
  <c r="J182" i="19"/>
  <c r="J179" i="19"/>
  <c r="B176" i="19"/>
  <c r="F172" i="19"/>
  <c r="B170" i="19"/>
  <c r="F166" i="19"/>
  <c r="F163" i="19"/>
  <c r="F160" i="19"/>
  <c r="J158" i="19"/>
  <c r="D187" i="20"/>
  <c r="K240" i="21"/>
  <c r="F200" i="21"/>
  <c r="N69" i="22"/>
  <c r="K206" i="23"/>
  <c r="N152" i="23"/>
  <c r="D149" i="24"/>
  <c r="N132" i="24"/>
  <c r="E204" i="25"/>
  <c r="Q246" i="20"/>
  <c r="Q245" i="20"/>
  <c r="E244" i="20"/>
  <c r="Q243" i="20"/>
  <c r="M242" i="20"/>
  <c r="Q240" i="20"/>
  <c r="E239" i="20"/>
  <c r="I237" i="20"/>
  <c r="M190" i="19"/>
  <c r="I188" i="19"/>
  <c r="M186" i="19"/>
  <c r="M233" i="20"/>
  <c r="I182" i="19"/>
  <c r="I230" i="20"/>
  <c r="M228" i="20"/>
  <c r="Q226" i="20"/>
  <c r="E224" i="20"/>
  <c r="E223" i="20"/>
  <c r="E220" i="20"/>
  <c r="Q218" i="20"/>
  <c r="E217" i="20"/>
  <c r="I215" i="20"/>
  <c r="L244" i="20"/>
  <c r="J195" i="21"/>
  <c r="M69" i="22"/>
  <c r="E206" i="23"/>
  <c r="E149" i="23"/>
  <c r="Q165" i="23"/>
  <c r="M152" i="23"/>
  <c r="I140" i="23"/>
  <c r="D171" i="24"/>
  <c r="D169" i="24"/>
  <c r="D166" i="24"/>
  <c r="P150" i="24"/>
  <c r="P147" i="24"/>
  <c r="H144" i="24"/>
  <c r="E151" i="25"/>
  <c r="E148" i="25"/>
  <c r="I146" i="25"/>
  <c r="I194" i="25"/>
  <c r="M144" i="25"/>
  <c r="M192" i="25"/>
  <c r="H68" i="26"/>
  <c r="C125" i="27"/>
  <c r="H119" i="27"/>
  <c r="E155" i="27"/>
  <c r="D151" i="28"/>
  <c r="N78" i="22"/>
  <c r="N169" i="6" s="1"/>
  <c r="G197" i="25"/>
  <c r="G149" i="25"/>
  <c r="M139" i="27"/>
  <c r="D112" i="27"/>
  <c r="M124" i="27"/>
  <c r="E155" i="25"/>
  <c r="E197" i="25"/>
  <c r="E149" i="25"/>
  <c r="B112" i="27"/>
  <c r="M105" i="27"/>
  <c r="K106" i="32"/>
  <c r="K94" i="32"/>
  <c r="K101" i="32"/>
  <c r="K89" i="32"/>
  <c r="K96" i="32"/>
  <c r="K103" i="32"/>
  <c r="K84" i="32"/>
  <c r="K36" i="30"/>
  <c r="K95" i="32"/>
  <c r="K90" i="32"/>
  <c r="K93" i="32"/>
  <c r="K107" i="32"/>
  <c r="K88" i="32"/>
  <c r="K91" i="32"/>
  <c r="K102" i="32"/>
  <c r="K105" i="32"/>
  <c r="K86" i="32"/>
  <c r="K100" i="32"/>
  <c r="D197" i="25"/>
  <c r="D149" i="25"/>
  <c r="E130" i="25"/>
  <c r="E181" i="25"/>
  <c r="C74" i="26"/>
  <c r="C171" i="6" s="1"/>
  <c r="F68" i="26"/>
  <c r="J66" i="26"/>
  <c r="M137" i="27"/>
  <c r="P111" i="27"/>
  <c r="E119" i="28"/>
  <c r="G120" i="33"/>
  <c r="G97" i="31"/>
  <c r="K119" i="33"/>
  <c r="K93" i="31"/>
  <c r="O118" i="33"/>
  <c r="O89" i="31"/>
  <c r="K117" i="33"/>
  <c r="K88" i="31"/>
  <c r="G112" i="33"/>
  <c r="G102" i="31"/>
  <c r="G90" i="31"/>
  <c r="G104" i="31"/>
  <c r="G85" i="31"/>
  <c r="G92" i="31"/>
  <c r="G106" i="31"/>
  <c r="G94" i="31"/>
  <c r="G96" i="31"/>
  <c r="G108" i="31"/>
  <c r="G100" i="31"/>
  <c r="G98" i="31"/>
  <c r="G86" i="31"/>
  <c r="G84" i="31"/>
  <c r="G101" i="31"/>
  <c r="G87" i="31"/>
  <c r="G89" i="31"/>
  <c r="G93" i="31"/>
  <c r="G103" i="31"/>
  <c r="G91" i="31"/>
  <c r="G105" i="31"/>
  <c r="G107" i="31"/>
  <c r="L189" i="25"/>
  <c r="L140" i="25"/>
  <c r="C143" i="29"/>
  <c r="C121" i="27"/>
  <c r="C116" i="27"/>
  <c r="C111" i="27"/>
  <c r="C99" i="27"/>
  <c r="K133" i="29"/>
  <c r="K102" i="27"/>
  <c r="K99" i="27"/>
  <c r="C130" i="25"/>
  <c r="C181" i="25"/>
  <c r="J149" i="28"/>
  <c r="J113" i="27"/>
  <c r="J146" i="28"/>
  <c r="J110" i="27"/>
  <c r="N144" i="28"/>
  <c r="N108" i="27"/>
  <c r="B143" i="28"/>
  <c r="B121" i="27"/>
  <c r="B116" i="27"/>
  <c r="B111" i="27"/>
  <c r="F104" i="27"/>
  <c r="I159" i="27"/>
  <c r="I129" i="27"/>
  <c r="I156" i="27"/>
  <c r="I126" i="27"/>
  <c r="I149" i="29"/>
  <c r="I149" i="27"/>
  <c r="Q141" i="27"/>
  <c r="Q105" i="27"/>
  <c r="Q139" i="27"/>
  <c r="Q136" i="27"/>
  <c r="Q98" i="27"/>
  <c r="I133" i="29"/>
  <c r="I102" i="27"/>
  <c r="I99" i="27"/>
  <c r="K37" i="30"/>
  <c r="K174" i="6" s="1"/>
  <c r="K34" i="30"/>
  <c r="K35" i="30"/>
  <c r="E59" i="22"/>
  <c r="E112" i="6" s="1"/>
  <c r="E137" i="25"/>
  <c r="D128" i="27"/>
  <c r="D158" i="28"/>
  <c r="H126" i="27"/>
  <c r="H156" i="28"/>
  <c r="L124" i="27"/>
  <c r="L154" i="28"/>
  <c r="H149" i="28"/>
  <c r="H113" i="27"/>
  <c r="H146" i="28"/>
  <c r="H110" i="27"/>
  <c r="L144" i="28"/>
  <c r="L108" i="27"/>
  <c r="D104" i="27"/>
  <c r="P144" i="29"/>
  <c r="P108" i="29"/>
  <c r="G133" i="29"/>
  <c r="G102" i="27"/>
  <c r="G99" i="27"/>
  <c r="G96" i="27"/>
  <c r="J144" i="28"/>
  <c r="J108" i="27"/>
  <c r="C159" i="28"/>
  <c r="C129" i="28"/>
  <c r="O157" i="28"/>
  <c r="O127" i="28"/>
  <c r="C156" i="28"/>
  <c r="C126" i="28"/>
  <c r="G154" i="28"/>
  <c r="G124" i="28"/>
  <c r="G151" i="28"/>
  <c r="C149" i="28"/>
  <c r="C113" i="28"/>
  <c r="O147" i="28"/>
  <c r="O111" i="28"/>
  <c r="C146" i="28"/>
  <c r="C110" i="28"/>
  <c r="G144" i="28"/>
  <c r="G108" i="28"/>
  <c r="K141" i="28"/>
  <c r="K139" i="28"/>
  <c r="G138" i="28"/>
  <c r="K136" i="28"/>
  <c r="O134" i="28"/>
  <c r="C97" i="28"/>
  <c r="C104" i="28"/>
  <c r="C99" i="28"/>
  <c r="I154" i="27"/>
  <c r="I151" i="29"/>
  <c r="I151" i="27"/>
  <c r="Q134" i="27"/>
  <c r="E133" i="29"/>
  <c r="E99" i="27"/>
  <c r="E96" i="27"/>
  <c r="D126" i="27"/>
  <c r="D156" i="28"/>
  <c r="H124" i="27"/>
  <c r="H154" i="28"/>
  <c r="D149" i="28"/>
  <c r="D113" i="27"/>
  <c r="H144" i="28"/>
  <c r="H108" i="27"/>
  <c r="M157" i="28"/>
  <c r="M127" i="28"/>
  <c r="Q155" i="28"/>
  <c r="Q125" i="28"/>
  <c r="E154" i="28"/>
  <c r="E124" i="28"/>
  <c r="Q150" i="28"/>
  <c r="Q116" i="28"/>
  <c r="M147" i="28"/>
  <c r="M111" i="28"/>
  <c r="Q145" i="28"/>
  <c r="Q109" i="28"/>
  <c r="E144" i="28"/>
  <c r="E108" i="28"/>
  <c r="C133" i="29"/>
  <c r="C96" i="27"/>
  <c r="L127" i="28"/>
  <c r="L157" i="28"/>
  <c r="E134" i="25"/>
  <c r="J131" i="25"/>
  <c r="C64" i="26"/>
  <c r="G62" i="26"/>
  <c r="G98" i="27"/>
  <c r="F151" i="28"/>
  <c r="B149" i="28"/>
  <c r="B113" i="27"/>
  <c r="N147" i="28"/>
  <c r="B146" i="28"/>
  <c r="F144" i="28"/>
  <c r="F103" i="27"/>
  <c r="C105" i="28"/>
  <c r="C103" i="28"/>
  <c r="K98" i="28"/>
  <c r="K157" i="28"/>
  <c r="K127" i="28"/>
  <c r="O155" i="28"/>
  <c r="O125" i="28"/>
  <c r="C154" i="28"/>
  <c r="C124" i="28"/>
  <c r="C151" i="28"/>
  <c r="O150" i="28"/>
  <c r="O116" i="28"/>
  <c r="K147" i="28"/>
  <c r="K111" i="28"/>
  <c r="O145" i="28"/>
  <c r="O109" i="28"/>
  <c r="C144" i="28"/>
  <c r="C108" i="28"/>
  <c r="G141" i="28"/>
  <c r="G139" i="28"/>
  <c r="C138" i="28"/>
  <c r="G136" i="28"/>
  <c r="K134" i="28"/>
  <c r="F65" i="22"/>
  <c r="B173" i="23"/>
  <c r="B200" i="25"/>
  <c r="B196" i="25"/>
  <c r="J138" i="23"/>
  <c r="N187" i="25"/>
  <c r="E175" i="24"/>
  <c r="E173" i="24"/>
  <c r="Q202" i="24"/>
  <c r="E159" i="24"/>
  <c r="Q158" i="24"/>
  <c r="E157" i="24"/>
  <c r="I155" i="24"/>
  <c r="E151" i="24"/>
  <c r="I149" i="24"/>
  <c r="E148" i="24"/>
  <c r="I146" i="24"/>
  <c r="M144" i="24"/>
  <c r="E139" i="24"/>
  <c r="M138" i="24"/>
  <c r="E135" i="24"/>
  <c r="E132" i="24"/>
  <c r="I130" i="24"/>
  <c r="L192" i="25"/>
  <c r="D175" i="25"/>
  <c r="C171" i="25"/>
  <c r="Q133" i="25"/>
  <c r="I131" i="25"/>
  <c r="B64" i="26"/>
  <c r="E98" i="27"/>
  <c r="M157" i="27"/>
  <c r="Q150" i="29"/>
  <c r="Q150" i="27"/>
  <c r="E103" i="27"/>
  <c r="E138" i="29"/>
  <c r="E100" i="27"/>
  <c r="J127" i="28"/>
  <c r="J111" i="28"/>
  <c r="E126" i="29"/>
  <c r="E123" i="29" s="1"/>
  <c r="E156" i="29"/>
  <c r="D206" i="21"/>
  <c r="D204" i="21"/>
  <c r="D200" i="21"/>
  <c r="N192" i="24"/>
  <c r="F135" i="24"/>
  <c r="K192" i="25"/>
  <c r="C175" i="25"/>
  <c r="O133" i="25"/>
  <c r="Q148" i="27"/>
  <c r="Q149" i="27"/>
  <c r="Q151" i="27"/>
  <c r="D110" i="27"/>
  <c r="C98" i="27"/>
  <c r="P125" i="27"/>
  <c r="P150" i="28"/>
  <c r="L147" i="28"/>
  <c r="P145" i="28"/>
  <c r="D144" i="28"/>
  <c r="D108" i="27"/>
  <c r="D103" i="27"/>
  <c r="I98" i="28"/>
  <c r="I95" i="28" s="1"/>
  <c r="I157" i="28"/>
  <c r="I127" i="28"/>
  <c r="M155" i="28"/>
  <c r="M125" i="28"/>
  <c r="M150" i="28"/>
  <c r="M116" i="28"/>
  <c r="I147" i="28"/>
  <c r="I111" i="28"/>
  <c r="M145" i="28"/>
  <c r="M109" i="28"/>
  <c r="Q119" i="28"/>
  <c r="Q114" i="28"/>
  <c r="Q121" i="28"/>
  <c r="E141" i="28"/>
  <c r="E139" i="28"/>
  <c r="Q137" i="28"/>
  <c r="E136" i="28"/>
  <c r="I134" i="28"/>
  <c r="P174" i="23"/>
  <c r="L158" i="23"/>
  <c r="D155" i="23"/>
  <c r="D149" i="23"/>
  <c r="D146" i="23"/>
  <c r="H144" i="23"/>
  <c r="H138" i="23"/>
  <c r="D130" i="23"/>
  <c r="B159" i="24"/>
  <c r="C159" i="24"/>
  <c r="O158" i="24"/>
  <c r="C157" i="24"/>
  <c r="G155" i="24"/>
  <c r="C151" i="24"/>
  <c r="G149" i="24"/>
  <c r="C148" i="24"/>
  <c r="G146" i="24"/>
  <c r="K144" i="24"/>
  <c r="C139" i="24"/>
  <c r="K138" i="24"/>
  <c r="C135" i="24"/>
  <c r="C132" i="24"/>
  <c r="G130" i="24"/>
  <c r="H194" i="25"/>
  <c r="J192" i="25"/>
  <c r="N133" i="25"/>
  <c r="P63" i="26"/>
  <c r="M159" i="27"/>
  <c r="C114" i="27"/>
  <c r="C108" i="27"/>
  <c r="C103" i="27"/>
  <c r="C100" i="27"/>
  <c r="K96" i="27"/>
  <c r="H159" i="28"/>
  <c r="H127" i="28"/>
  <c r="H157" i="28"/>
  <c r="L125" i="28"/>
  <c r="L155" i="28"/>
  <c r="P119" i="28"/>
  <c r="P114" i="28"/>
  <c r="P121" i="28"/>
  <c r="G154" i="29"/>
  <c r="G124" i="29"/>
  <c r="I192" i="25"/>
  <c r="G144" i="25"/>
  <c r="M133" i="25"/>
  <c r="C76" i="26"/>
  <c r="C173" i="6" s="1"/>
  <c r="O63" i="26"/>
  <c r="C62" i="26"/>
  <c r="E159" i="27"/>
  <c r="B114" i="27"/>
  <c r="B110" i="27"/>
  <c r="B151" i="28"/>
  <c r="B119" i="27"/>
  <c r="B144" i="28"/>
  <c r="B108" i="27"/>
  <c r="B103" i="27"/>
  <c r="D159" i="28"/>
  <c r="G100" i="28"/>
  <c r="G98" i="28"/>
  <c r="G157" i="28"/>
  <c r="G127" i="28"/>
  <c r="K155" i="28"/>
  <c r="K125" i="28"/>
  <c r="K150" i="28"/>
  <c r="K116" i="28"/>
  <c r="G147" i="28"/>
  <c r="G111" i="28"/>
  <c r="K145" i="28"/>
  <c r="K109" i="28"/>
  <c r="O140" i="28"/>
  <c r="O102" i="28"/>
  <c r="C139" i="28"/>
  <c r="C101" i="28"/>
  <c r="N66" i="22"/>
  <c r="B65" i="22"/>
  <c r="B169" i="23"/>
  <c r="N198" i="25"/>
  <c r="F138" i="23"/>
  <c r="B130" i="23"/>
  <c r="E171" i="24"/>
  <c r="E169" i="24"/>
  <c r="E166" i="24"/>
  <c r="M158" i="24"/>
  <c r="Q156" i="24"/>
  <c r="E155" i="24"/>
  <c r="Q152" i="24"/>
  <c r="Q150" i="24"/>
  <c r="E149" i="24"/>
  <c r="Q147" i="24"/>
  <c r="E146" i="24"/>
  <c r="E143" i="24" s="1"/>
  <c r="I144" i="24"/>
  <c r="M140" i="24"/>
  <c r="I138" i="24"/>
  <c r="M136" i="24"/>
  <c r="M133" i="24"/>
  <c r="E130" i="24"/>
  <c r="H192" i="25"/>
  <c r="F144" i="25"/>
  <c r="K133" i="25"/>
  <c r="M158" i="27"/>
  <c r="C120" i="27"/>
  <c r="I157" i="27"/>
  <c r="M125" i="27"/>
  <c r="M155" i="27"/>
  <c r="Q153" i="29"/>
  <c r="Q129" i="27"/>
  <c r="Q140" i="29"/>
  <c r="Q102" i="27"/>
  <c r="Q137" i="27"/>
  <c r="Q99" i="27"/>
  <c r="I96" i="27"/>
  <c r="J125" i="28"/>
  <c r="J116" i="28"/>
  <c r="J109" i="28"/>
  <c r="E70" i="22"/>
  <c r="M204" i="23"/>
  <c r="B197" i="25"/>
  <c r="E194" i="25"/>
  <c r="D144" i="25"/>
  <c r="J133" i="25"/>
  <c r="Q147" i="27"/>
  <c r="B120" i="27"/>
  <c r="K97" i="27"/>
  <c r="H147" i="28"/>
  <c r="H111" i="27"/>
  <c r="P143" i="28"/>
  <c r="P112" i="27"/>
  <c r="P115" i="27"/>
  <c r="P110" i="27"/>
  <c r="P113" i="27"/>
  <c r="E100" i="28"/>
  <c r="Q158" i="28"/>
  <c r="Q128" i="28"/>
  <c r="Q123" i="28" s="1"/>
  <c r="E157" i="28"/>
  <c r="E127" i="28"/>
  <c r="I155" i="28"/>
  <c r="I125" i="28"/>
  <c r="I150" i="28"/>
  <c r="I116" i="28"/>
  <c r="Q148" i="28"/>
  <c r="Q112" i="28"/>
  <c r="E147" i="28"/>
  <c r="E111" i="28"/>
  <c r="I145" i="28"/>
  <c r="I109" i="28"/>
  <c r="I107" i="28" s="1"/>
  <c r="M140" i="28"/>
  <c r="M102" i="28"/>
  <c r="K207" i="21"/>
  <c r="K201" i="21"/>
  <c r="D70" i="22"/>
  <c r="H68" i="22"/>
  <c r="L174" i="23"/>
  <c r="P170" i="23"/>
  <c r="H158" i="23"/>
  <c r="L156" i="23"/>
  <c r="L152" i="23"/>
  <c r="L147" i="23"/>
  <c r="D144" i="23"/>
  <c r="H140" i="23"/>
  <c r="D138" i="23"/>
  <c r="H133" i="23"/>
  <c r="P168" i="24"/>
  <c r="B155" i="24"/>
  <c r="B148" i="24"/>
  <c r="K158" i="24"/>
  <c r="O156" i="24"/>
  <c r="C155" i="24"/>
  <c r="O152" i="24"/>
  <c r="O150" i="24"/>
  <c r="C149" i="24"/>
  <c r="O147" i="24"/>
  <c r="C146" i="24"/>
  <c r="G144" i="24"/>
  <c r="K140" i="24"/>
  <c r="G138" i="24"/>
  <c r="K136" i="24"/>
  <c r="K133" i="24"/>
  <c r="O131" i="24"/>
  <c r="C130" i="24"/>
  <c r="E196" i="25"/>
  <c r="L164" i="25"/>
  <c r="C144" i="25"/>
  <c r="I133" i="25"/>
  <c r="P119" i="27"/>
  <c r="E102" i="27"/>
  <c r="I97" i="27"/>
  <c r="D154" i="28"/>
  <c r="D127" i="28"/>
  <c r="D157" i="28"/>
  <c r="H125" i="28"/>
  <c r="H155" i="28"/>
  <c r="C154" i="29"/>
  <c r="C124" i="29"/>
  <c r="C70" i="22"/>
  <c r="G130" i="23"/>
  <c r="Q195" i="25"/>
  <c r="E192" i="25"/>
  <c r="H164" i="25"/>
  <c r="B144" i="25"/>
  <c r="E133" i="25"/>
  <c r="Q146" i="27"/>
  <c r="C127" i="27"/>
  <c r="P116" i="27"/>
  <c r="L109" i="27"/>
  <c r="C102" i="28"/>
  <c r="C100" i="28"/>
  <c r="C98" i="28"/>
  <c r="C96" i="28"/>
  <c r="K140" i="28"/>
  <c r="K102" i="28"/>
  <c r="N125" i="29"/>
  <c r="N155" i="29"/>
  <c r="J66" i="22"/>
  <c r="N64" i="22"/>
  <c r="J174" i="23"/>
  <c r="N170" i="23"/>
  <c r="B138" i="23"/>
  <c r="M172" i="24"/>
  <c r="Q170" i="24"/>
  <c r="Q168" i="24"/>
  <c r="M167" i="24"/>
  <c r="Q165" i="24"/>
  <c r="E164" i="24"/>
  <c r="I74" i="22"/>
  <c r="I158" i="24"/>
  <c r="M156" i="24"/>
  <c r="Q154" i="24"/>
  <c r="M152" i="24"/>
  <c r="M150" i="24"/>
  <c r="M147" i="24"/>
  <c r="Q145" i="24"/>
  <c r="E144" i="24"/>
  <c r="I140" i="24"/>
  <c r="E138" i="24"/>
  <c r="I136" i="24"/>
  <c r="I133" i="24"/>
  <c r="M131" i="24"/>
  <c r="F211" i="25"/>
  <c r="P195" i="25"/>
  <c r="B194" i="25"/>
  <c r="E141" i="25"/>
  <c r="Q145" i="27"/>
  <c r="Q126" i="27"/>
  <c r="N119" i="27"/>
  <c r="Q101" i="27"/>
  <c r="E97" i="27"/>
  <c r="E157" i="27"/>
  <c r="J72" i="26"/>
  <c r="I147" i="29"/>
  <c r="I111" i="29"/>
  <c r="Q113" i="29"/>
  <c r="Q119" i="29"/>
  <c r="Q120" i="29"/>
  <c r="Q117" i="29"/>
  <c r="Q107" i="29" s="1"/>
  <c r="Q112" i="29"/>
  <c r="E105" i="29"/>
  <c r="E141" i="29"/>
  <c r="K104" i="32"/>
  <c r="K98" i="32"/>
  <c r="E50" i="35"/>
  <c r="Q199" i="23"/>
  <c r="O195" i="25"/>
  <c r="Q193" i="25"/>
  <c r="G184" i="25"/>
  <c r="Q140" i="25"/>
  <c r="L119" i="27"/>
  <c r="N116" i="27"/>
  <c r="I140" i="28"/>
  <c r="I102" i="28"/>
  <c r="Q96" i="28"/>
  <c r="Q103" i="28"/>
  <c r="Q98" i="28"/>
  <c r="Q105" i="28"/>
  <c r="Q100" i="28"/>
  <c r="J157" i="29"/>
  <c r="G207" i="21"/>
  <c r="K203" i="21"/>
  <c r="G201" i="21"/>
  <c r="B77" i="22"/>
  <c r="B168" i="6" s="1"/>
  <c r="P69" i="22"/>
  <c r="H174" i="23"/>
  <c r="L170" i="23"/>
  <c r="P163" i="23"/>
  <c r="D158" i="23"/>
  <c r="H156" i="23"/>
  <c r="H152" i="23"/>
  <c r="H147" i="23"/>
  <c r="L145" i="23"/>
  <c r="D140" i="23"/>
  <c r="P137" i="23"/>
  <c r="D133" i="23"/>
  <c r="H131" i="23"/>
  <c r="B151" i="24"/>
  <c r="G158" i="24"/>
  <c r="K156" i="24"/>
  <c r="O154" i="24"/>
  <c r="K152" i="24"/>
  <c r="K150" i="24"/>
  <c r="K147" i="24"/>
  <c r="O145" i="24"/>
  <c r="C144" i="24"/>
  <c r="G140" i="24"/>
  <c r="C138" i="24"/>
  <c r="G136" i="24"/>
  <c r="G133" i="24"/>
  <c r="K131" i="24"/>
  <c r="I204" i="25"/>
  <c r="N195" i="25"/>
  <c r="F184" i="25"/>
  <c r="N140" i="25"/>
  <c r="Q144" i="27"/>
  <c r="Q96" i="27"/>
  <c r="P96" i="28"/>
  <c r="P103" i="28"/>
  <c r="P98" i="28"/>
  <c r="P105" i="28"/>
  <c r="P100" i="28"/>
  <c r="I157" i="29"/>
  <c r="O69" i="22"/>
  <c r="K181" i="23"/>
  <c r="M195" i="25"/>
  <c r="O193" i="25"/>
  <c r="J68" i="26"/>
  <c r="P66" i="26"/>
  <c r="J119" i="27"/>
  <c r="K119" i="28"/>
  <c r="C111" i="28"/>
  <c r="K108" i="28"/>
  <c r="O99" i="28"/>
  <c r="O97" i="28"/>
  <c r="O95" i="28" s="1"/>
  <c r="D34" i="34"/>
  <c r="D35" i="34"/>
  <c r="Q89" i="31"/>
  <c r="E56" i="35"/>
  <c r="L35" i="30"/>
  <c r="E106" i="33"/>
  <c r="E100" i="33"/>
  <c r="I65" i="35"/>
  <c r="I80" i="37"/>
  <c r="H51" i="37"/>
  <c r="H50" i="37" s="1"/>
  <c r="H72" i="37"/>
  <c r="C53" i="37"/>
  <c r="C74" i="37"/>
  <c r="L103" i="29"/>
  <c r="H35" i="30"/>
  <c r="C100" i="33"/>
  <c r="C90" i="33"/>
  <c r="C104" i="33"/>
  <c r="J67" i="37"/>
  <c r="J82" i="37"/>
  <c r="M54" i="37"/>
  <c r="M75" i="37"/>
  <c r="Q73" i="37"/>
  <c r="Q52" i="37"/>
  <c r="E51" i="37"/>
  <c r="E72" i="37"/>
  <c r="E93" i="33"/>
  <c r="L54" i="37"/>
  <c r="L75" i="37"/>
  <c r="P73" i="37"/>
  <c r="P52" i="37"/>
  <c r="P50" i="37" s="1"/>
  <c r="D51" i="37"/>
  <c r="D72" i="37"/>
  <c r="K108" i="32"/>
  <c r="K92" i="32"/>
  <c r="K87" i="32"/>
  <c r="D99" i="33"/>
  <c r="D93" i="33"/>
  <c r="D88" i="33"/>
  <c r="J66" i="36"/>
  <c r="Q75" i="48"/>
  <c r="Q58" i="47"/>
  <c r="M53" i="47"/>
  <c r="M70" i="48"/>
  <c r="Q57" i="47"/>
  <c r="Q68" i="48"/>
  <c r="Q54" i="47"/>
  <c r="Q55" i="47"/>
  <c r="Q61" i="47"/>
  <c r="Q56" i="47"/>
  <c r="Q52" i="47"/>
  <c r="Q62" i="47"/>
  <c r="D117" i="29"/>
  <c r="Q59" i="35"/>
  <c r="Q76" i="37"/>
  <c r="Q37" i="30"/>
  <c r="Q174" i="6" s="1"/>
  <c r="Q102" i="32"/>
  <c r="Q90" i="32"/>
  <c r="Q104" i="32"/>
  <c r="Q85" i="32"/>
  <c r="Q92" i="32"/>
  <c r="Q106" i="32"/>
  <c r="D37" i="34"/>
  <c r="D175" i="6" s="1"/>
  <c r="B80" i="36"/>
  <c r="B80" i="35"/>
  <c r="Q71" i="37"/>
  <c r="D87" i="44"/>
  <c r="D87" i="43"/>
  <c r="L86" i="44"/>
  <c r="L86" i="43"/>
  <c r="L65" i="43"/>
  <c r="L83" i="43"/>
  <c r="B113" i="29"/>
  <c r="F103" i="29"/>
  <c r="P36" i="30"/>
  <c r="P90" i="32"/>
  <c r="P104" i="32"/>
  <c r="P92" i="32"/>
  <c r="P106" i="32"/>
  <c r="P87" i="32"/>
  <c r="P94" i="32"/>
  <c r="P101" i="32"/>
  <c r="P108" i="32"/>
  <c r="E88" i="33"/>
  <c r="E83" i="33" s="1"/>
  <c r="E89" i="33"/>
  <c r="K85" i="32"/>
  <c r="O90" i="32"/>
  <c r="O104" i="32"/>
  <c r="O92" i="32"/>
  <c r="O106" i="32"/>
  <c r="O87" i="32"/>
  <c r="O94" i="32"/>
  <c r="O101" i="32"/>
  <c r="O108" i="32"/>
  <c r="D89" i="33"/>
  <c r="P75" i="37"/>
  <c r="J85" i="31"/>
  <c r="J92" i="31"/>
  <c r="J106" i="31"/>
  <c r="N90" i="32"/>
  <c r="N104" i="32"/>
  <c r="N92" i="32"/>
  <c r="N106" i="32"/>
  <c r="C89" i="33"/>
  <c r="C86" i="33"/>
  <c r="C115" i="33"/>
  <c r="I112" i="33"/>
  <c r="I85" i="31"/>
  <c r="I92" i="31"/>
  <c r="I106" i="31"/>
  <c r="M90" i="32"/>
  <c r="M104" i="32"/>
  <c r="M92" i="32"/>
  <c r="M106" i="32"/>
  <c r="M87" i="32"/>
  <c r="M94" i="32"/>
  <c r="M101" i="32"/>
  <c r="M108" i="32"/>
  <c r="M63" i="35"/>
  <c r="D53" i="37"/>
  <c r="L36" i="30"/>
  <c r="L106" i="32"/>
  <c r="L94" i="32"/>
  <c r="L101" i="32"/>
  <c r="L89" i="32"/>
  <c r="L96" i="32"/>
  <c r="L103" i="32"/>
  <c r="Q85" i="33"/>
  <c r="Q114" i="33"/>
  <c r="B101" i="52"/>
  <c r="B78" i="52"/>
  <c r="N76" i="52"/>
  <c r="N99" i="52"/>
  <c r="B75" i="52"/>
  <c r="B98" i="52"/>
  <c r="F73" i="52"/>
  <c r="F96" i="52"/>
  <c r="B78" i="22"/>
  <c r="B169" i="6" s="1"/>
  <c r="K75" i="26"/>
  <c r="K172" i="6" s="1"/>
  <c r="O159" i="28"/>
  <c r="K158" i="28"/>
  <c r="O156" i="28"/>
  <c r="C155" i="28"/>
  <c r="C150" i="28"/>
  <c r="O149" i="28"/>
  <c r="K148" i="28"/>
  <c r="O146" i="28"/>
  <c r="C145" i="28"/>
  <c r="G140" i="28"/>
  <c r="G137" i="28"/>
  <c r="K135" i="28"/>
  <c r="M154" i="29"/>
  <c r="I126" i="29"/>
  <c r="I123" i="29" s="1"/>
  <c r="P111" i="29"/>
  <c r="J84" i="31"/>
  <c r="J99" i="31"/>
  <c r="F87" i="31"/>
  <c r="F94" i="31"/>
  <c r="F101" i="31"/>
  <c r="P98" i="32"/>
  <c r="N95" i="32"/>
  <c r="N99" i="32"/>
  <c r="B98" i="32"/>
  <c r="J36" i="30"/>
  <c r="J106" i="32"/>
  <c r="J94" i="32"/>
  <c r="J101" i="32"/>
  <c r="G115" i="33"/>
  <c r="G35" i="34"/>
  <c r="P34" i="34"/>
  <c r="B73" i="35"/>
  <c r="Q54" i="36"/>
  <c r="N153" i="28"/>
  <c r="J150" i="28"/>
  <c r="F147" i="28"/>
  <c r="J145" i="28"/>
  <c r="N143" i="28"/>
  <c r="F157" i="29"/>
  <c r="K154" i="29"/>
  <c r="G126" i="29"/>
  <c r="O111" i="29"/>
  <c r="J37" i="30"/>
  <c r="J174" i="6" s="1"/>
  <c r="I37" i="30"/>
  <c r="I174" i="6" s="1"/>
  <c r="C35" i="30"/>
  <c r="I84" i="31"/>
  <c r="I99" i="31"/>
  <c r="E120" i="33"/>
  <c r="E112" i="33"/>
  <c r="E87" i="31"/>
  <c r="E94" i="31"/>
  <c r="E101" i="31"/>
  <c r="O98" i="32"/>
  <c r="M95" i="32"/>
  <c r="M99" i="32"/>
  <c r="I106" i="32"/>
  <c r="I94" i="32"/>
  <c r="I101" i="32"/>
  <c r="I89" i="32"/>
  <c r="I96" i="32"/>
  <c r="I103" i="32"/>
  <c r="E115" i="33"/>
  <c r="C35" i="34"/>
  <c r="H82" i="37"/>
  <c r="G72" i="37"/>
  <c r="M66" i="37"/>
  <c r="M81" i="37"/>
  <c r="I79" i="37"/>
  <c r="I62" i="37"/>
  <c r="Q77" i="37"/>
  <c r="Q56" i="37"/>
  <c r="Q53" i="37"/>
  <c r="Q74" i="37"/>
  <c r="E52" i="37"/>
  <c r="E73" i="37"/>
  <c r="I65" i="37"/>
  <c r="I56" i="37"/>
  <c r="I63" i="37"/>
  <c r="I71" i="37"/>
  <c r="I57" i="37"/>
  <c r="I55" i="37"/>
  <c r="K63" i="26"/>
  <c r="I155" i="27"/>
  <c r="Q135" i="27"/>
  <c r="M159" i="28"/>
  <c r="I158" i="28"/>
  <c r="M156" i="28"/>
  <c r="Q154" i="28"/>
  <c r="Q151" i="28"/>
  <c r="M149" i="28"/>
  <c r="I148" i="28"/>
  <c r="M146" i="28"/>
  <c r="Q144" i="28"/>
  <c r="E140" i="28"/>
  <c r="Q138" i="28"/>
  <c r="E137" i="28"/>
  <c r="I135" i="28"/>
  <c r="M111" i="29"/>
  <c r="J86" i="31"/>
  <c r="H84" i="31"/>
  <c r="H88" i="31"/>
  <c r="N98" i="32"/>
  <c r="L95" i="32"/>
  <c r="L99" i="32"/>
  <c r="H101" i="32"/>
  <c r="H89" i="32"/>
  <c r="H103" i="32"/>
  <c r="H84" i="32"/>
  <c r="H91" i="32"/>
  <c r="H105" i="32"/>
  <c r="N34" i="34"/>
  <c r="Q58" i="35"/>
  <c r="G67" i="41"/>
  <c r="G82" i="41"/>
  <c r="K54" i="41"/>
  <c r="K75" i="41"/>
  <c r="O52" i="41"/>
  <c r="O73" i="41"/>
  <c r="C72" i="41"/>
  <c r="C51" i="41"/>
  <c r="O76" i="26"/>
  <c r="O173" i="6" s="1"/>
  <c r="P128" i="27"/>
  <c r="D127" i="27"/>
  <c r="H125" i="27"/>
  <c r="P148" i="28"/>
  <c r="D147" i="28"/>
  <c r="H145" i="28"/>
  <c r="L143" i="28"/>
  <c r="K111" i="29"/>
  <c r="O108" i="29"/>
  <c r="I86" i="31"/>
  <c r="G99" i="31"/>
  <c r="C120" i="33"/>
  <c r="C97" i="31"/>
  <c r="G95" i="31"/>
  <c r="G119" i="33"/>
  <c r="K118" i="33"/>
  <c r="G117" i="33"/>
  <c r="G88" i="31"/>
  <c r="C112" i="33"/>
  <c r="C90" i="31"/>
  <c r="C104" i="31"/>
  <c r="C92" i="31"/>
  <c r="C106" i="31"/>
  <c r="C87" i="31"/>
  <c r="C94" i="31"/>
  <c r="C101" i="31"/>
  <c r="C108" i="31"/>
  <c r="M98" i="32"/>
  <c r="Q87" i="32"/>
  <c r="Q84" i="32"/>
  <c r="K99" i="32"/>
  <c r="G101" i="32"/>
  <c r="G89" i="32"/>
  <c r="G103" i="32"/>
  <c r="G84" i="32"/>
  <c r="G91" i="32"/>
  <c r="G105" i="32"/>
  <c r="D106" i="33"/>
  <c r="D94" i="33"/>
  <c r="Q59" i="47"/>
  <c r="C58" i="26"/>
  <c r="C56" i="26" s="1"/>
  <c r="C115" i="6" s="1"/>
  <c r="L156" i="28"/>
  <c r="K159" i="28"/>
  <c r="G158" i="28"/>
  <c r="K156" i="28"/>
  <c r="O154" i="28"/>
  <c r="O151" i="28"/>
  <c r="K149" i="28"/>
  <c r="G148" i="28"/>
  <c r="K146" i="28"/>
  <c r="O144" i="28"/>
  <c r="C140" i="28"/>
  <c r="O138" i="28"/>
  <c r="C137" i="28"/>
  <c r="G135" i="28"/>
  <c r="E154" i="29"/>
  <c r="C120" i="29"/>
  <c r="M108" i="29"/>
  <c r="D114" i="29"/>
  <c r="J98" i="31"/>
  <c r="M88" i="31"/>
  <c r="H86" i="31"/>
  <c r="B120" i="31"/>
  <c r="B89" i="31"/>
  <c r="B96" i="31"/>
  <c r="B103" i="31"/>
  <c r="N87" i="32"/>
  <c r="P84" i="32"/>
  <c r="F36" i="30"/>
  <c r="F101" i="32"/>
  <c r="F89" i="32"/>
  <c r="F103" i="32"/>
  <c r="L34" i="34"/>
  <c r="J66" i="37"/>
  <c r="J81" i="37"/>
  <c r="N74" i="37"/>
  <c r="N53" i="37"/>
  <c r="M67" i="44"/>
  <c r="M85" i="44"/>
  <c r="E64" i="44"/>
  <c r="E82" i="44"/>
  <c r="J153" i="28"/>
  <c r="F150" i="28"/>
  <c r="N148" i="28"/>
  <c r="B147" i="28"/>
  <c r="F145" i="28"/>
  <c r="J143" i="28"/>
  <c r="B99" i="28"/>
  <c r="K108" i="29"/>
  <c r="E37" i="30"/>
  <c r="E174" i="6" s="1"/>
  <c r="J104" i="31"/>
  <c r="J100" i="31"/>
  <c r="I98" i="31"/>
  <c r="E119" i="33"/>
  <c r="E117" i="33"/>
  <c r="B93" i="32"/>
  <c r="O84" i="32"/>
  <c r="E101" i="32"/>
  <c r="E89" i="32"/>
  <c r="E103" i="32"/>
  <c r="E84" i="32"/>
  <c r="E91" i="32"/>
  <c r="E105" i="32"/>
  <c r="K34" i="34"/>
  <c r="E35" i="34"/>
  <c r="L67" i="37"/>
  <c r="L68" i="26"/>
  <c r="G63" i="26"/>
  <c r="Q117" i="27"/>
  <c r="Q110" i="27"/>
  <c r="I159" i="28"/>
  <c r="E158" i="28"/>
  <c r="I156" i="28"/>
  <c r="M154" i="28"/>
  <c r="M151" i="28"/>
  <c r="I149" i="28"/>
  <c r="E148" i="28"/>
  <c r="I146" i="28"/>
  <c r="M144" i="28"/>
  <c r="Q141" i="28"/>
  <c r="Q139" i="28"/>
  <c r="M138" i="28"/>
  <c r="Q136" i="28"/>
  <c r="E135" i="28"/>
  <c r="B149" i="29"/>
  <c r="I108" i="29"/>
  <c r="B114" i="29"/>
  <c r="I104" i="31"/>
  <c r="J102" i="31"/>
  <c r="I100" i="31"/>
  <c r="H98" i="31"/>
  <c r="J96" i="31"/>
  <c r="J90" i="31"/>
  <c r="J88" i="31"/>
  <c r="Q103" i="32"/>
  <c r="Q100" i="32"/>
  <c r="J34" i="34"/>
  <c r="Q65" i="35"/>
  <c r="Q51" i="35"/>
  <c r="K67" i="37"/>
  <c r="D37" i="38"/>
  <c r="D176" i="6" s="1"/>
  <c r="O74" i="26"/>
  <c r="O171" i="6" s="1"/>
  <c r="P129" i="27"/>
  <c r="P126" i="27"/>
  <c r="D150" i="28"/>
  <c r="P149" i="28"/>
  <c r="L148" i="28"/>
  <c r="P146" i="28"/>
  <c r="D145" i="28"/>
  <c r="H143" i="28"/>
  <c r="P133" i="28"/>
  <c r="H108" i="29"/>
  <c r="M128" i="29"/>
  <c r="H104" i="31"/>
  <c r="I102" i="31"/>
  <c r="H100" i="31"/>
  <c r="I96" i="31"/>
  <c r="J94" i="31"/>
  <c r="H92" i="31"/>
  <c r="I90" i="31"/>
  <c r="I88" i="31"/>
  <c r="C119" i="33"/>
  <c r="G118" i="33"/>
  <c r="C117" i="33"/>
  <c r="I120" i="32"/>
  <c r="P100" i="32"/>
  <c r="B90" i="32"/>
  <c r="M84" i="32"/>
  <c r="J57" i="36"/>
  <c r="J54" i="36"/>
  <c r="I67" i="37"/>
  <c r="G69" i="45"/>
  <c r="G87" i="45"/>
  <c r="O68" i="45"/>
  <c r="O86" i="45"/>
  <c r="O83" i="45"/>
  <c r="O65" i="45"/>
  <c r="C82" i="45"/>
  <c r="C64" i="45"/>
  <c r="G68" i="45"/>
  <c r="G73" i="45"/>
  <c r="G80" i="45"/>
  <c r="G71" i="45"/>
  <c r="G67" i="45"/>
  <c r="G159" i="28"/>
  <c r="C158" i="28"/>
  <c r="G156" i="28"/>
  <c r="K154" i="28"/>
  <c r="K151" i="28"/>
  <c r="G149" i="28"/>
  <c r="C148" i="28"/>
  <c r="G146" i="28"/>
  <c r="K144" i="28"/>
  <c r="O141" i="28"/>
  <c r="O139" i="28"/>
  <c r="K138" i="28"/>
  <c r="O136" i="28"/>
  <c r="C135" i="28"/>
  <c r="G144" i="29"/>
  <c r="D120" i="29"/>
  <c r="N36" i="30"/>
  <c r="H102" i="31"/>
  <c r="I94" i="31"/>
  <c r="M117" i="32"/>
  <c r="O103" i="32"/>
  <c r="O100" i="32"/>
  <c r="Q89" i="32"/>
  <c r="Q86" i="32"/>
  <c r="L84" i="32"/>
  <c r="B36" i="30"/>
  <c r="B89" i="32"/>
  <c r="B103" i="32"/>
  <c r="B91" i="32"/>
  <c r="B105" i="32"/>
  <c r="C52" i="35"/>
  <c r="C50" i="35" s="1"/>
  <c r="C59" i="35"/>
  <c r="J104" i="27"/>
  <c r="B104" i="28"/>
  <c r="J156" i="29"/>
  <c r="E144" i="29"/>
  <c r="Q122" i="33"/>
  <c r="E118" i="33"/>
  <c r="N103" i="32"/>
  <c r="N100" i="32"/>
  <c r="P89" i="32"/>
  <c r="P86" i="32"/>
  <c r="M56" i="35"/>
  <c r="D61" i="36"/>
  <c r="F58" i="22"/>
  <c r="F111" i="6" s="1"/>
  <c r="O64" i="26"/>
  <c r="C63" i="26"/>
  <c r="Q128" i="27"/>
  <c r="I125" i="27"/>
  <c r="Q115" i="27"/>
  <c r="M110" i="27"/>
  <c r="Q108" i="27"/>
  <c r="E159" i="28"/>
  <c r="Q157" i="28"/>
  <c r="E156" i="28"/>
  <c r="I154" i="28"/>
  <c r="I151" i="28"/>
  <c r="E149" i="28"/>
  <c r="Q147" i="28"/>
  <c r="E146" i="28"/>
  <c r="I144" i="28"/>
  <c r="M141" i="28"/>
  <c r="M139" i="28"/>
  <c r="I138" i="28"/>
  <c r="M136" i="28"/>
  <c r="Q134" i="28"/>
  <c r="C144" i="29"/>
  <c r="B120" i="29"/>
  <c r="I112" i="32"/>
  <c r="M103" i="32"/>
  <c r="M100" i="32"/>
  <c r="O89" i="32"/>
  <c r="O86" i="32"/>
  <c r="F34" i="34"/>
  <c r="F35" i="34"/>
  <c r="M65" i="35"/>
  <c r="Q61" i="35"/>
  <c r="M51" i="35"/>
  <c r="G76" i="26"/>
  <c r="G173" i="6" s="1"/>
  <c r="G125" i="27"/>
  <c r="P124" i="27"/>
  <c r="H104" i="27"/>
  <c r="Q141" i="29"/>
  <c r="O122" i="33"/>
  <c r="O121" i="33"/>
  <c r="O98" i="31"/>
  <c r="C118" i="33"/>
  <c r="Q108" i="32"/>
  <c r="N89" i="32"/>
  <c r="N86" i="32"/>
  <c r="P61" i="35"/>
  <c r="J66" i="41"/>
  <c r="J81" i="41"/>
  <c r="K90" i="44"/>
  <c r="K76" i="43"/>
  <c r="K88" i="44"/>
  <c r="K70" i="43"/>
  <c r="O82" i="44"/>
  <c r="O64" i="43"/>
  <c r="C81" i="44"/>
  <c r="C63" i="43"/>
  <c r="N84" i="45"/>
  <c r="N66" i="45"/>
  <c r="B83" i="45"/>
  <c r="B65" i="45"/>
  <c r="F81" i="45"/>
  <c r="F63" i="45"/>
  <c r="M53" i="41"/>
  <c r="M74" i="41"/>
  <c r="Q51" i="41"/>
  <c r="Q72" i="41"/>
  <c r="O34" i="42"/>
  <c r="O37" i="42"/>
  <c r="O177" i="6" s="1"/>
  <c r="M84" i="45"/>
  <c r="M66" i="45"/>
  <c r="Q82" i="45"/>
  <c r="Q64" i="45"/>
  <c r="E81" i="45"/>
  <c r="E63" i="45"/>
  <c r="E62" i="45" s="1"/>
  <c r="C61" i="47"/>
  <c r="C55" i="47"/>
  <c r="C52" i="47"/>
  <c r="C68" i="49"/>
  <c r="P55" i="48"/>
  <c r="P53" i="48"/>
  <c r="P57" i="48"/>
  <c r="P54" i="48"/>
  <c r="N34" i="42"/>
  <c r="N37" i="42"/>
  <c r="N177" i="6" s="1"/>
  <c r="N76" i="45"/>
  <c r="L84" i="45"/>
  <c r="L66" i="45"/>
  <c r="P82" i="45"/>
  <c r="P64" i="45"/>
  <c r="D81" i="45"/>
  <c r="D63" i="45"/>
  <c r="D62" i="45" s="1"/>
  <c r="M67" i="39"/>
  <c r="M61" i="39"/>
  <c r="M34" i="42"/>
  <c r="M37" i="42"/>
  <c r="M177" i="6" s="1"/>
  <c r="D72" i="43"/>
  <c r="L64" i="43"/>
  <c r="L82" i="43"/>
  <c r="K84" i="45"/>
  <c r="K66" i="45"/>
  <c r="O82" i="45"/>
  <c r="O64" i="45"/>
  <c r="C81" i="45"/>
  <c r="C63" i="45"/>
  <c r="J100" i="52"/>
  <c r="J77" i="52"/>
  <c r="N75" i="52"/>
  <c r="N98" i="52"/>
  <c r="B74" i="52"/>
  <c r="B97" i="52"/>
  <c r="F60" i="41"/>
  <c r="F55" i="41"/>
  <c r="B55" i="41"/>
  <c r="B60" i="41"/>
  <c r="G90" i="44"/>
  <c r="G76" i="43"/>
  <c r="G88" i="44"/>
  <c r="G70" i="43"/>
  <c r="O87" i="44"/>
  <c r="O69" i="43"/>
  <c r="K82" i="44"/>
  <c r="K64" i="43"/>
  <c r="O80" i="44"/>
  <c r="O76" i="43"/>
  <c r="O63" i="43"/>
  <c r="O70" i="43"/>
  <c r="K76" i="45"/>
  <c r="J84" i="45"/>
  <c r="J66" i="45"/>
  <c r="N82" i="45"/>
  <c r="N64" i="45"/>
  <c r="N62" i="45" s="1"/>
  <c r="B81" i="45"/>
  <c r="B63" i="45"/>
  <c r="M64" i="48"/>
  <c r="M77" i="48"/>
  <c r="M58" i="48"/>
  <c r="M75" i="48"/>
  <c r="F59" i="49"/>
  <c r="F76" i="49"/>
  <c r="N55" i="49"/>
  <c r="N72" i="49"/>
  <c r="B54" i="49"/>
  <c r="B71" i="49"/>
  <c r="F52" i="49"/>
  <c r="F69" i="49"/>
  <c r="J52" i="36"/>
  <c r="C82" i="37"/>
  <c r="O57" i="39"/>
  <c r="C58" i="40"/>
  <c r="K37" i="42"/>
  <c r="K177" i="6" s="1"/>
  <c r="K35" i="42"/>
  <c r="J74" i="43"/>
  <c r="J64" i="43"/>
  <c r="J76" i="45"/>
  <c r="J62" i="45" s="1"/>
  <c r="C53" i="47"/>
  <c r="P56" i="48"/>
  <c r="Q55" i="36"/>
  <c r="I52" i="36"/>
  <c r="J82" i="40"/>
  <c r="J61" i="39"/>
  <c r="D67" i="41"/>
  <c r="D50" i="41" s="1"/>
  <c r="N53" i="41"/>
  <c r="J37" i="42"/>
  <c r="J177" i="6" s="1"/>
  <c r="J35" i="42"/>
  <c r="Q73" i="43"/>
  <c r="P35" i="46"/>
  <c r="B62" i="47"/>
  <c r="P62" i="48"/>
  <c r="P60" i="36"/>
  <c r="D57" i="36"/>
  <c r="Q36" i="38"/>
  <c r="M74" i="39"/>
  <c r="D86" i="43"/>
  <c r="D76" i="43"/>
  <c r="P73" i="43"/>
  <c r="D70" i="43"/>
  <c r="D66" i="43"/>
  <c r="D84" i="43"/>
  <c r="H64" i="43"/>
  <c r="M80" i="44"/>
  <c r="E57" i="47"/>
  <c r="E74" i="48"/>
  <c r="O60" i="36"/>
  <c r="O55" i="36"/>
  <c r="D54" i="40"/>
  <c r="D61" i="40"/>
  <c r="F63" i="41"/>
  <c r="O67" i="43"/>
  <c r="C90" i="44"/>
  <c r="C76" i="43"/>
  <c r="O89" i="44"/>
  <c r="O71" i="43"/>
  <c r="C88" i="44"/>
  <c r="C70" i="43"/>
  <c r="K87" i="44"/>
  <c r="K69" i="43"/>
  <c r="K80" i="44"/>
  <c r="K63" i="43"/>
  <c r="H90" i="44"/>
  <c r="H76" i="44"/>
  <c r="P66" i="44"/>
  <c r="P64" i="44"/>
  <c r="P76" i="44"/>
  <c r="N72" i="45"/>
  <c r="N68" i="45"/>
  <c r="M76" i="48"/>
  <c r="M62" i="48"/>
  <c r="O50" i="40"/>
  <c r="C54" i="40"/>
  <c r="C61" i="40"/>
  <c r="C52" i="40"/>
  <c r="C59" i="40"/>
  <c r="F66" i="41"/>
  <c r="J53" i="41"/>
  <c r="G35" i="42"/>
  <c r="D85" i="43"/>
  <c r="O66" i="44"/>
  <c r="O64" i="44"/>
  <c r="C57" i="47"/>
  <c r="C74" i="49"/>
  <c r="C54" i="47"/>
  <c r="I76" i="48"/>
  <c r="D96" i="51"/>
  <c r="D106" i="51"/>
  <c r="D36" i="50"/>
  <c r="D98" i="51"/>
  <c r="D99" i="51"/>
  <c r="Q56" i="36"/>
  <c r="Q53" i="36"/>
  <c r="F59" i="37"/>
  <c r="F57" i="37"/>
  <c r="D34" i="38"/>
  <c r="J57" i="39"/>
  <c r="F56" i="41"/>
  <c r="F35" i="42"/>
  <c r="P34" i="42"/>
  <c r="Q65" i="43"/>
  <c r="N66" i="44"/>
  <c r="N64" i="44"/>
  <c r="C62" i="47"/>
  <c r="K90" i="51"/>
  <c r="K105" i="51"/>
  <c r="G82" i="51"/>
  <c r="G103" i="52"/>
  <c r="O99" i="51"/>
  <c r="O76" i="51"/>
  <c r="P58" i="36"/>
  <c r="C34" i="38"/>
  <c r="B63" i="41"/>
  <c r="D83" i="43"/>
  <c r="D74" i="43"/>
  <c r="P65" i="43"/>
  <c r="D64" i="43"/>
  <c r="D82" i="43"/>
  <c r="I74" i="44"/>
  <c r="I64" i="44"/>
  <c r="O87" i="45"/>
  <c r="Q60" i="47"/>
  <c r="Q53" i="47"/>
  <c r="O58" i="36"/>
  <c r="O56" i="36"/>
  <c r="O53" i="36"/>
  <c r="H75" i="41"/>
  <c r="F59" i="41"/>
  <c r="O66" i="43"/>
  <c r="K89" i="44"/>
  <c r="K71" i="43"/>
  <c r="G87" i="44"/>
  <c r="G69" i="43"/>
  <c r="C82" i="44"/>
  <c r="C64" i="43"/>
  <c r="G80" i="44"/>
  <c r="G63" i="43"/>
  <c r="P89" i="44"/>
  <c r="P71" i="44"/>
  <c r="D61" i="47"/>
  <c r="P61" i="48"/>
  <c r="J60" i="36"/>
  <c r="M72" i="39"/>
  <c r="P65" i="41"/>
  <c r="B56" i="41"/>
  <c r="C35" i="42"/>
  <c r="K66" i="43"/>
  <c r="F68" i="44"/>
  <c r="O71" i="44"/>
  <c r="O85" i="45"/>
  <c r="M72" i="48"/>
  <c r="P59" i="48"/>
  <c r="P52" i="48"/>
  <c r="Q51" i="36"/>
  <c r="Q82" i="39"/>
  <c r="B60" i="40"/>
  <c r="B55" i="40"/>
  <c r="G66" i="43"/>
  <c r="F74" i="44"/>
  <c r="N73" i="44"/>
  <c r="N71" i="44"/>
  <c r="D36" i="30"/>
  <c r="F106" i="33"/>
  <c r="F94" i="33"/>
  <c r="G66" i="36"/>
  <c r="O65" i="36"/>
  <c r="O63" i="36"/>
  <c r="G60" i="36"/>
  <c r="K58" i="36"/>
  <c r="K56" i="36"/>
  <c r="G55" i="36"/>
  <c r="K53" i="36"/>
  <c r="O51" i="36"/>
  <c r="B35" i="38"/>
  <c r="E82" i="39"/>
  <c r="E71" i="39" s="1"/>
  <c r="J67" i="39"/>
  <c r="P60" i="39"/>
  <c r="D57" i="40"/>
  <c r="D58" i="40"/>
  <c r="D56" i="40"/>
  <c r="B65" i="41"/>
  <c r="O65" i="43"/>
  <c r="F71" i="44"/>
  <c r="O63" i="44"/>
  <c r="L71" i="44"/>
  <c r="L67" i="44"/>
  <c r="F66" i="45"/>
  <c r="M61" i="48"/>
  <c r="M59" i="48"/>
  <c r="I74" i="48"/>
  <c r="E56" i="48"/>
  <c r="E73" i="48"/>
  <c r="I71" i="48"/>
  <c r="J58" i="49"/>
  <c r="J75" i="49"/>
  <c r="B55" i="49"/>
  <c r="B72" i="49"/>
  <c r="F53" i="49"/>
  <c r="F70" i="49"/>
  <c r="M121" i="33"/>
  <c r="B67" i="35"/>
  <c r="B61" i="35"/>
  <c r="N65" i="36"/>
  <c r="N63" i="36"/>
  <c r="F60" i="36"/>
  <c r="J58" i="36"/>
  <c r="J56" i="36"/>
  <c r="N51" i="36"/>
  <c r="Q63" i="37"/>
  <c r="I72" i="39"/>
  <c r="I81" i="39"/>
  <c r="O60" i="39"/>
  <c r="C57" i="39"/>
  <c r="C57" i="40"/>
  <c r="C56" i="40"/>
  <c r="I59" i="41"/>
  <c r="I57" i="41"/>
  <c r="K65" i="43"/>
  <c r="N63" i="44"/>
  <c r="K71" i="44"/>
  <c r="K67" i="44"/>
  <c r="G65" i="44"/>
  <c r="G72" i="44"/>
  <c r="B69" i="47"/>
  <c r="B76" i="47"/>
  <c r="N69" i="47"/>
  <c r="C56" i="47"/>
  <c r="N34" i="38"/>
  <c r="P59" i="41"/>
  <c r="P57" i="41"/>
  <c r="P60" i="48"/>
  <c r="K122" i="33"/>
  <c r="K121" i="33"/>
  <c r="Q35" i="34"/>
  <c r="E34" i="34"/>
  <c r="P60" i="35"/>
  <c r="L71" i="37"/>
  <c r="L63" i="36"/>
  <c r="P61" i="36"/>
  <c r="D60" i="36"/>
  <c r="H58" i="36"/>
  <c r="O63" i="37"/>
  <c r="O56" i="37"/>
  <c r="Q80" i="39"/>
  <c r="M66" i="39"/>
  <c r="M60" i="39"/>
  <c r="Q58" i="39"/>
  <c r="H65" i="41"/>
  <c r="O35" i="42"/>
  <c r="K63" i="44"/>
  <c r="I73" i="44"/>
  <c r="I71" i="44"/>
  <c r="M68" i="44"/>
  <c r="I67" i="44"/>
  <c r="M65" i="44"/>
  <c r="E36" i="42"/>
  <c r="E80" i="44"/>
  <c r="C66" i="45"/>
  <c r="F34" i="46"/>
  <c r="Q70" i="48"/>
  <c r="J61" i="48"/>
  <c r="J59" i="48"/>
  <c r="J52" i="48"/>
  <c r="O54" i="49"/>
  <c r="O71" i="49"/>
  <c r="C53" i="49"/>
  <c r="C70" i="49"/>
  <c r="G68" i="49"/>
  <c r="B106" i="33"/>
  <c r="F104" i="33"/>
  <c r="F100" i="33"/>
  <c r="F98" i="33"/>
  <c r="B94" i="33"/>
  <c r="F90" i="33"/>
  <c r="O67" i="36"/>
  <c r="K65" i="36"/>
  <c r="K63" i="36"/>
  <c r="O61" i="36"/>
  <c r="G58" i="36"/>
  <c r="G56" i="36"/>
  <c r="G53" i="36"/>
  <c r="K51" i="36"/>
  <c r="C66" i="37"/>
  <c r="M63" i="37"/>
  <c r="M56" i="37"/>
  <c r="P58" i="39"/>
  <c r="E66" i="40"/>
  <c r="D65" i="40"/>
  <c r="D63" i="40"/>
  <c r="D51" i="40"/>
  <c r="F82" i="41"/>
  <c r="B52" i="41"/>
  <c r="F57" i="41"/>
  <c r="N59" i="41"/>
  <c r="N57" i="41"/>
  <c r="N35" i="42"/>
  <c r="G64" i="43"/>
  <c r="H88" i="44"/>
  <c r="P70" i="44"/>
  <c r="H71" i="44"/>
  <c r="H89" i="44"/>
  <c r="H67" i="44"/>
  <c r="H62" i="44" s="1"/>
  <c r="O71" i="45"/>
  <c r="M68" i="45"/>
  <c r="B66" i="45"/>
  <c r="I116" i="32"/>
  <c r="M114" i="32"/>
  <c r="J79" i="36"/>
  <c r="B57" i="35"/>
  <c r="B54" i="35"/>
  <c r="N67" i="36"/>
  <c r="J63" i="36"/>
  <c r="N61" i="36"/>
  <c r="F58" i="36"/>
  <c r="O82" i="37"/>
  <c r="C72" i="37"/>
  <c r="Q65" i="37"/>
  <c r="L63" i="37"/>
  <c r="L56" i="37"/>
  <c r="O58" i="39"/>
  <c r="C63" i="40"/>
  <c r="E59" i="41"/>
  <c r="E57" i="41"/>
  <c r="Q55" i="41"/>
  <c r="M35" i="42"/>
  <c r="P87" i="44"/>
  <c r="O70" i="44"/>
  <c r="L66" i="44"/>
  <c r="G67" i="44"/>
  <c r="C67" i="44"/>
  <c r="C65" i="44"/>
  <c r="P105" i="33"/>
  <c r="D104" i="33"/>
  <c r="D100" i="33"/>
  <c r="P99" i="33"/>
  <c r="D98" i="33"/>
  <c r="P93" i="33"/>
  <c r="D90" i="33"/>
  <c r="P88" i="33"/>
  <c r="B34" i="34"/>
  <c r="M67" i="36"/>
  <c r="I63" i="36"/>
  <c r="M61" i="36"/>
  <c r="Q59" i="36"/>
  <c r="E58" i="36"/>
  <c r="Q57" i="36"/>
  <c r="E53" i="36"/>
  <c r="I51" i="36"/>
  <c r="K63" i="37"/>
  <c r="K56" i="37"/>
  <c r="N65" i="37"/>
  <c r="N63" i="37"/>
  <c r="F60" i="37"/>
  <c r="J56" i="37"/>
  <c r="F55" i="37"/>
  <c r="J34" i="38"/>
  <c r="J60" i="39"/>
  <c r="N58" i="39"/>
  <c r="D53" i="40"/>
  <c r="B65" i="40"/>
  <c r="B63" i="40"/>
  <c r="N52" i="40"/>
  <c r="B51" i="40"/>
  <c r="C82" i="41"/>
  <c r="P66" i="41"/>
  <c r="P81" i="41"/>
  <c r="I35" i="42"/>
  <c r="H87" i="44"/>
  <c r="P74" i="44"/>
  <c r="N70" i="44"/>
  <c r="K66" i="44"/>
  <c r="F67" i="44"/>
  <c r="B65" i="44"/>
  <c r="B63" i="44"/>
  <c r="C34" i="46"/>
  <c r="K91" i="51"/>
  <c r="K106" i="51"/>
  <c r="K79" i="51"/>
  <c r="K102" i="51"/>
  <c r="C99" i="51"/>
  <c r="C76" i="51"/>
  <c r="K85" i="51"/>
  <c r="K82" i="51"/>
  <c r="K83" i="51"/>
  <c r="K73" i="51"/>
  <c r="K77" i="51"/>
  <c r="M35" i="34"/>
  <c r="P58" i="35"/>
  <c r="H63" i="36"/>
  <c r="L61" i="36"/>
  <c r="D58" i="36"/>
  <c r="P57" i="36"/>
  <c r="L54" i="39"/>
  <c r="Q63" i="39"/>
  <c r="I60" i="39"/>
  <c r="M58" i="39"/>
  <c r="C53" i="40"/>
  <c r="Q55" i="40"/>
  <c r="Q53" i="40"/>
  <c r="Q60" i="40"/>
  <c r="Q51" i="40"/>
  <c r="Q58" i="40"/>
  <c r="Q65" i="40"/>
  <c r="B82" i="41"/>
  <c r="N51" i="41"/>
  <c r="O66" i="41"/>
  <c r="O81" i="41"/>
  <c r="K34" i="42"/>
  <c r="G73" i="43"/>
  <c r="M86" i="44"/>
  <c r="O74" i="44"/>
  <c r="L70" i="44"/>
  <c r="J66" i="44"/>
  <c r="F63" i="44"/>
  <c r="E73" i="44"/>
  <c r="E71" i="44"/>
  <c r="I68" i="44"/>
  <c r="E67" i="44"/>
  <c r="I65" i="44"/>
  <c r="M63" i="44"/>
  <c r="B34" i="46"/>
  <c r="B35" i="46"/>
  <c r="G55" i="47"/>
  <c r="B104" i="33"/>
  <c r="B100" i="33"/>
  <c r="B98" i="33"/>
  <c r="B90" i="33"/>
  <c r="N81" i="35"/>
  <c r="K67" i="36"/>
  <c r="G65" i="36"/>
  <c r="G63" i="36"/>
  <c r="K61" i="36"/>
  <c r="O59" i="36"/>
  <c r="O57" i="36"/>
  <c r="O54" i="36"/>
  <c r="G51" i="36"/>
  <c r="L52" i="39"/>
  <c r="P65" i="39"/>
  <c r="P63" i="39"/>
  <c r="H60" i="39"/>
  <c r="L58" i="39"/>
  <c r="P72" i="40"/>
  <c r="J34" i="42"/>
  <c r="N74" i="44"/>
  <c r="K70" i="44"/>
  <c r="D62" i="44"/>
  <c r="J71" i="45"/>
  <c r="I63" i="45"/>
  <c r="I114" i="32"/>
  <c r="B52" i="35"/>
  <c r="F63" i="36"/>
  <c r="J61" i="36"/>
  <c r="N59" i="36"/>
  <c r="N57" i="36"/>
  <c r="O63" i="39"/>
  <c r="Q53" i="41"/>
  <c r="Q74" i="41"/>
  <c r="E52" i="41"/>
  <c r="E73" i="41"/>
  <c r="O72" i="43"/>
  <c r="N76" i="43"/>
  <c r="J72" i="43"/>
  <c r="N70" i="43"/>
  <c r="N66" i="43"/>
  <c r="J70" i="44"/>
  <c r="M72" i="45"/>
  <c r="K74" i="49"/>
  <c r="P103" i="51"/>
  <c r="P96" i="51"/>
  <c r="P89" i="33"/>
  <c r="P37" i="34"/>
  <c r="P175" i="6" s="1"/>
  <c r="J72" i="35"/>
  <c r="I67" i="36"/>
  <c r="E65" i="36"/>
  <c r="E63" i="36"/>
  <c r="M59" i="36"/>
  <c r="M57" i="36"/>
  <c r="M54" i="36"/>
  <c r="Q52" i="36"/>
  <c r="E51" i="36"/>
  <c r="J65" i="37"/>
  <c r="J63" i="37"/>
  <c r="F56" i="37"/>
  <c r="N37" i="38"/>
  <c r="N176" i="6" s="1"/>
  <c r="F34" i="38"/>
  <c r="N63" i="39"/>
  <c r="J58" i="39"/>
  <c r="B71" i="40"/>
  <c r="C65" i="40"/>
  <c r="B67" i="40"/>
  <c r="B61" i="40"/>
  <c r="L66" i="41"/>
  <c r="L50" i="41" s="1"/>
  <c r="L81" i="41"/>
  <c r="G34" i="42"/>
  <c r="L35" i="42"/>
  <c r="L81" i="43"/>
  <c r="L90" i="43"/>
  <c r="K72" i="43"/>
  <c r="Q74" i="43"/>
  <c r="I72" i="43"/>
  <c r="M66" i="43"/>
  <c r="Q64" i="43"/>
  <c r="L73" i="44"/>
  <c r="F65" i="44"/>
  <c r="O80" i="45"/>
  <c r="L72" i="45"/>
  <c r="P84" i="45"/>
  <c r="P66" i="45"/>
  <c r="D83" i="45"/>
  <c r="D65" i="45"/>
  <c r="H81" i="45"/>
  <c r="H63" i="45"/>
  <c r="P36" i="46"/>
  <c r="B60" i="47"/>
  <c r="B53" i="47"/>
  <c r="I53" i="48"/>
  <c r="I35" i="34"/>
  <c r="P63" i="35"/>
  <c r="D63" i="36"/>
  <c r="H61" i="36"/>
  <c r="L57" i="36"/>
  <c r="Q67" i="39"/>
  <c r="M63" i="39"/>
  <c r="Q61" i="39"/>
  <c r="K66" i="41"/>
  <c r="K81" i="41"/>
  <c r="G55" i="41"/>
  <c r="G60" i="41"/>
  <c r="F34" i="42"/>
  <c r="Q34" i="42"/>
  <c r="Q37" i="42"/>
  <c r="Q177" i="6" s="1"/>
  <c r="D90" i="43"/>
  <c r="L76" i="43"/>
  <c r="P74" i="43"/>
  <c r="H72" i="43"/>
  <c r="L70" i="43"/>
  <c r="L66" i="43"/>
  <c r="P64" i="43"/>
  <c r="D63" i="43"/>
  <c r="D81" i="43"/>
  <c r="M84" i="44"/>
  <c r="K73" i="44"/>
  <c r="K72" i="45"/>
  <c r="O84" i="45"/>
  <c r="O66" i="45"/>
  <c r="C83" i="45"/>
  <c r="C65" i="45"/>
  <c r="G81" i="45"/>
  <c r="G63" i="45"/>
  <c r="E60" i="47"/>
  <c r="E55" i="47"/>
  <c r="G68" i="48"/>
  <c r="F105" i="52"/>
  <c r="J60" i="48"/>
  <c r="G61" i="49"/>
  <c r="G59" i="49"/>
  <c r="H88" i="51"/>
  <c r="H84" i="51"/>
  <c r="H80" i="51"/>
  <c r="C74" i="52"/>
  <c r="I88" i="53"/>
  <c r="I84" i="53"/>
  <c r="I82" i="53"/>
  <c r="I80" i="53"/>
  <c r="M36" i="50"/>
  <c r="G98" i="51"/>
  <c r="I90" i="53"/>
  <c r="I86" i="53"/>
  <c r="M56" i="48"/>
  <c r="L97" i="51"/>
  <c r="K76" i="51"/>
  <c r="F89" i="52"/>
  <c r="F85" i="52"/>
  <c r="O71" i="48"/>
  <c r="D77" i="52"/>
  <c r="H75" i="52"/>
  <c r="J62" i="48"/>
  <c r="J56" i="48"/>
  <c r="C85" i="52"/>
  <c r="M57" i="48"/>
  <c r="M54" i="48"/>
  <c r="E68" i="48"/>
  <c r="J60" i="49"/>
  <c r="O106" i="51"/>
  <c r="J96" i="52"/>
  <c r="L83" i="53"/>
  <c r="G105" i="51"/>
  <c r="I80" i="52"/>
  <c r="N104" i="51"/>
  <c r="D78" i="52"/>
  <c r="D75" i="52"/>
  <c r="H73" i="52"/>
  <c r="J57" i="48"/>
  <c r="J54" i="48"/>
  <c r="G60" i="49"/>
  <c r="O56" i="49"/>
  <c r="H83" i="51"/>
  <c r="G84" i="52"/>
  <c r="G82" i="52"/>
  <c r="G80" i="52"/>
  <c r="I83" i="53"/>
  <c r="J73" i="43"/>
  <c r="N86" i="44"/>
  <c r="N65" i="43"/>
  <c r="N71" i="47"/>
  <c r="F72" i="49"/>
  <c r="J70" i="49"/>
  <c r="M64" i="49"/>
  <c r="M57" i="49"/>
  <c r="Q57" i="49"/>
  <c r="I37" i="50"/>
  <c r="I179" i="6" s="1"/>
  <c r="I90" i="52"/>
  <c r="O77" i="53"/>
  <c r="D55" i="39"/>
  <c r="I73" i="43"/>
  <c r="M65" i="43"/>
  <c r="Q63" i="43"/>
  <c r="G86" i="45"/>
  <c r="L73" i="45"/>
  <c r="L71" i="45"/>
  <c r="M72" i="47"/>
  <c r="B61" i="47"/>
  <c r="N53" i="47"/>
  <c r="B52" i="47"/>
  <c r="C62" i="48"/>
  <c r="K61" i="48"/>
  <c r="K59" i="48"/>
  <c r="C56" i="48"/>
  <c r="K52" i="48"/>
  <c r="I70" i="49"/>
  <c r="L57" i="49"/>
  <c r="B103" i="51"/>
  <c r="K103" i="51"/>
  <c r="M85" i="51"/>
  <c r="Q78" i="51"/>
  <c r="M77" i="51"/>
  <c r="Q98" i="52"/>
  <c r="E74" i="51"/>
  <c r="D88" i="52"/>
  <c r="D84" i="52"/>
  <c r="D82" i="52"/>
  <c r="D80" i="52"/>
  <c r="D73" i="52"/>
  <c r="F58" i="39"/>
  <c r="M65" i="41"/>
  <c r="M63" i="41"/>
  <c r="E60" i="41"/>
  <c r="I56" i="41"/>
  <c r="E55" i="41"/>
  <c r="L34" i="42"/>
  <c r="G89" i="44"/>
  <c r="C87" i="44"/>
  <c r="K86" i="44"/>
  <c r="G85" i="44"/>
  <c r="K83" i="44"/>
  <c r="O81" i="44"/>
  <c r="C80" i="44"/>
  <c r="M72" i="44"/>
  <c r="E68" i="44"/>
  <c r="Q66" i="44"/>
  <c r="E65" i="44"/>
  <c r="I63" i="44"/>
  <c r="G85" i="45"/>
  <c r="K36" i="46"/>
  <c r="I56" i="48"/>
  <c r="E57" i="48"/>
  <c r="E54" i="48"/>
  <c r="I69" i="48"/>
  <c r="G70" i="49"/>
  <c r="N57" i="49"/>
  <c r="O78" i="51"/>
  <c r="K89" i="51"/>
  <c r="O101" i="51"/>
  <c r="O75" i="51"/>
  <c r="G95" i="52"/>
  <c r="E73" i="52"/>
  <c r="F90" i="52"/>
  <c r="F86" i="52"/>
  <c r="F85" i="44"/>
  <c r="J65" i="43"/>
  <c r="N63" i="43"/>
  <c r="M74" i="48"/>
  <c r="Q61" i="49"/>
  <c r="Q59" i="49"/>
  <c r="Q90" i="51"/>
  <c r="N78" i="51"/>
  <c r="E82" i="52"/>
  <c r="O78" i="53"/>
  <c r="K77" i="53"/>
  <c r="Q72" i="43"/>
  <c r="I65" i="43"/>
  <c r="M63" i="43"/>
  <c r="I72" i="47"/>
  <c r="N68" i="49"/>
  <c r="G61" i="48"/>
  <c r="C57" i="48"/>
  <c r="O72" i="48"/>
  <c r="C54" i="48"/>
  <c r="D34" i="50"/>
  <c r="N34" i="50"/>
  <c r="N82" i="51"/>
  <c r="Q84" i="51"/>
  <c r="M75" i="51"/>
  <c r="B82" i="52"/>
  <c r="D90" i="52"/>
  <c r="D86" i="52"/>
  <c r="N66" i="40"/>
  <c r="N60" i="40"/>
  <c r="B59" i="40"/>
  <c r="B57" i="40"/>
  <c r="N55" i="40"/>
  <c r="B54" i="40"/>
  <c r="D73" i="43"/>
  <c r="P72" i="43"/>
  <c r="H65" i="43"/>
  <c r="L63" i="43"/>
  <c r="N34" i="46"/>
  <c r="L59" i="48"/>
  <c r="D56" i="48"/>
  <c r="D51" i="48" s="1"/>
  <c r="L52" i="48"/>
  <c r="F61" i="48"/>
  <c r="B57" i="48"/>
  <c r="B54" i="48"/>
  <c r="F52" i="48"/>
  <c r="O61" i="49"/>
  <c r="O59" i="49"/>
  <c r="G56" i="49"/>
  <c r="G51" i="49" s="1"/>
  <c r="C34" i="50"/>
  <c r="H89" i="51"/>
  <c r="P88" i="51"/>
  <c r="H85" i="51"/>
  <c r="P84" i="51"/>
  <c r="P80" i="51"/>
  <c r="C90" i="52"/>
  <c r="Q88" i="53"/>
  <c r="Q84" i="53"/>
  <c r="Q82" i="53"/>
  <c r="Q80" i="53"/>
  <c r="M78" i="53"/>
  <c r="I77" i="53"/>
  <c r="I65" i="41"/>
  <c r="I63" i="41"/>
  <c r="Q59" i="41"/>
  <c r="Q57" i="41"/>
  <c r="E56" i="41"/>
  <c r="H34" i="42"/>
  <c r="M76" i="44"/>
  <c r="I72" i="44"/>
  <c r="M70" i="44"/>
  <c r="M66" i="44"/>
  <c r="Q64" i="44"/>
  <c r="E63" i="44"/>
  <c r="G36" i="46"/>
  <c r="N75" i="47"/>
  <c r="I59" i="48"/>
  <c r="I52" i="48"/>
  <c r="E61" i="48"/>
  <c r="E59" i="48"/>
  <c r="M55" i="48"/>
  <c r="N61" i="49"/>
  <c r="C86" i="51"/>
  <c r="O88" i="51"/>
  <c r="O80" i="51"/>
  <c r="K78" i="51"/>
  <c r="E90" i="52"/>
  <c r="B104" i="52"/>
  <c r="N95" i="52"/>
  <c r="P88" i="53"/>
  <c r="P84" i="53"/>
  <c r="P80" i="53"/>
  <c r="M57" i="39"/>
  <c r="N72" i="43"/>
  <c r="F86" i="44"/>
  <c r="J63" i="43"/>
  <c r="M73" i="48"/>
  <c r="H59" i="48"/>
  <c r="N75" i="49"/>
  <c r="K101" i="51"/>
  <c r="B90" i="52"/>
  <c r="I83" i="52"/>
  <c r="I74" i="52"/>
  <c r="O88" i="53"/>
  <c r="O84" i="53"/>
  <c r="O82" i="53"/>
  <c r="O80" i="53"/>
  <c r="K78" i="53"/>
  <c r="G77" i="53"/>
  <c r="M72" i="43"/>
  <c r="Q66" i="43"/>
  <c r="I63" i="43"/>
  <c r="P72" i="45"/>
  <c r="B55" i="47"/>
  <c r="G59" i="48"/>
  <c r="O55" i="48"/>
  <c r="C61" i="48"/>
  <c r="C59" i="48"/>
  <c r="O70" i="48"/>
  <c r="C52" i="48"/>
  <c r="J34" i="50"/>
  <c r="I90" i="51"/>
  <c r="M88" i="51"/>
  <c r="Q86" i="51"/>
  <c r="M82" i="51"/>
  <c r="M80" i="51"/>
  <c r="M73" i="51"/>
  <c r="H83" i="52"/>
  <c r="P77" i="52"/>
  <c r="D76" i="52"/>
  <c r="N88" i="53"/>
  <c r="N84" i="53"/>
  <c r="N80" i="53"/>
  <c r="N58" i="40"/>
  <c r="N56" i="40"/>
  <c r="N53" i="40"/>
  <c r="B52" i="40"/>
  <c r="P76" i="43"/>
  <c r="L72" i="43"/>
  <c r="P70" i="43"/>
  <c r="P66" i="43"/>
  <c r="D65" i="43"/>
  <c r="H63" i="43"/>
  <c r="D74" i="47"/>
  <c r="D59" i="48"/>
  <c r="B61" i="48"/>
  <c r="N60" i="48"/>
  <c r="B59" i="48"/>
  <c r="B52" i="48"/>
  <c r="N85" i="51"/>
  <c r="L88" i="51"/>
  <c r="L84" i="51"/>
  <c r="L80" i="51"/>
  <c r="G83" i="52"/>
  <c r="Q90" i="53"/>
  <c r="M88" i="53"/>
  <c r="Q86" i="53"/>
  <c r="M84" i="53"/>
  <c r="M82" i="53"/>
  <c r="M80" i="53"/>
  <c r="I78" i="53"/>
  <c r="E77" i="53"/>
  <c r="E65" i="41"/>
  <c r="E63" i="41"/>
  <c r="M59" i="41"/>
  <c r="M57" i="41"/>
  <c r="P81" i="43"/>
  <c r="D34" i="42"/>
  <c r="P88" i="44"/>
  <c r="I76" i="44"/>
  <c r="M74" i="44"/>
  <c r="E72" i="44"/>
  <c r="I70" i="44"/>
  <c r="I66" i="44"/>
  <c r="M64" i="44"/>
  <c r="Q36" i="42"/>
  <c r="C36" i="46"/>
  <c r="D60" i="47"/>
  <c r="P74" i="48"/>
  <c r="I55" i="48"/>
  <c r="I51" i="48" s="1"/>
  <c r="Q77" i="48"/>
  <c r="M60" i="48"/>
  <c r="I72" i="48"/>
  <c r="M53" i="48"/>
  <c r="J61" i="49"/>
  <c r="B56" i="49"/>
  <c r="B82" i="51"/>
  <c r="O105" i="51"/>
  <c r="K88" i="51"/>
  <c r="O104" i="51"/>
  <c r="K84" i="51"/>
  <c r="K80" i="51"/>
  <c r="J106" i="52"/>
  <c r="F83" i="52"/>
  <c r="J102" i="52"/>
  <c r="F74" i="52"/>
  <c r="L88" i="53"/>
  <c r="L84" i="53"/>
  <c r="L80" i="53"/>
  <c r="K93" i="6"/>
  <c r="E154" i="12"/>
  <c r="E154" i="11"/>
  <c r="M151" i="12"/>
  <c r="M151" i="11"/>
  <c r="M150" i="12"/>
  <c r="M150" i="11"/>
  <c r="E150" i="12"/>
  <c r="E150" i="11"/>
  <c r="E149" i="12"/>
  <c r="E149" i="11"/>
  <c r="I148" i="12"/>
  <c r="I148" i="11"/>
  <c r="M147" i="12"/>
  <c r="M147" i="11"/>
  <c r="E147" i="12"/>
  <c r="E147" i="11"/>
  <c r="I146" i="12"/>
  <c r="I146" i="11"/>
  <c r="M143" i="12"/>
  <c r="M143" i="11"/>
  <c r="M142" i="12"/>
  <c r="M142" i="11"/>
  <c r="M141" i="12"/>
  <c r="M141" i="11"/>
  <c r="I140" i="12"/>
  <c r="I140" i="11"/>
  <c r="F115" i="12"/>
  <c r="H213" i="17"/>
  <c r="H207" i="17"/>
  <c r="B93" i="6"/>
  <c r="N245" i="21"/>
  <c r="N206" i="19"/>
  <c r="B245" i="21"/>
  <c r="B206" i="19"/>
  <c r="F244" i="21"/>
  <c r="F203" i="19"/>
  <c r="N243" i="21"/>
  <c r="N200" i="19"/>
  <c r="F243" i="21"/>
  <c r="F200" i="19"/>
  <c r="J242" i="21"/>
  <c r="J199" i="19"/>
  <c r="B242" i="21"/>
  <c r="B199" i="19"/>
  <c r="F234" i="21"/>
  <c r="F187" i="19"/>
  <c r="N233" i="21"/>
  <c r="N184" i="19"/>
  <c r="F233" i="21"/>
  <c r="F184" i="19"/>
  <c r="N232" i="21"/>
  <c r="N181" i="19"/>
  <c r="N232" i="20"/>
  <c r="N231" i="21"/>
  <c r="N180" i="19"/>
  <c r="F231" i="21"/>
  <c r="F180" i="19"/>
  <c r="F223" i="21"/>
  <c r="F168" i="19"/>
  <c r="B222" i="21"/>
  <c r="B165" i="19"/>
  <c r="N221" i="21"/>
  <c r="N164" i="19"/>
  <c r="B221" i="21"/>
  <c r="B164" i="19"/>
  <c r="J219" i="21"/>
  <c r="J162" i="19"/>
  <c r="J214" i="20"/>
  <c r="L55" i="22"/>
  <c r="M93" i="6"/>
  <c r="H93" i="6"/>
  <c r="C93" i="6"/>
  <c r="J141" i="6"/>
  <c r="M136" i="6"/>
  <c r="M135" i="6"/>
  <c r="M134" i="6"/>
  <c r="I132" i="6"/>
  <c r="I130" i="6"/>
  <c r="I127" i="6"/>
  <c r="P66" i="10"/>
  <c r="P155" i="6" s="1"/>
  <c r="P53" i="6"/>
  <c r="L66" i="10"/>
  <c r="L155" i="6" s="1"/>
  <c r="L53" i="6"/>
  <c r="H66" i="10"/>
  <c r="H155" i="6" s="1"/>
  <c r="H53" i="6"/>
  <c r="D66" i="10"/>
  <c r="D155" i="6" s="1"/>
  <c r="D53" i="6"/>
  <c r="P51" i="6"/>
  <c r="P65" i="10"/>
  <c r="P154" i="6" s="1"/>
  <c r="P52" i="6"/>
  <c r="L65" i="10"/>
  <c r="L154" i="6" s="1"/>
  <c r="L52" i="6"/>
  <c r="H51" i="6"/>
  <c r="H65" i="10"/>
  <c r="H154" i="6" s="1"/>
  <c r="H52" i="6"/>
  <c r="D65" i="10"/>
  <c r="D154" i="6" s="1"/>
  <c r="D52" i="6"/>
  <c r="D51" i="6"/>
  <c r="Q154" i="11"/>
  <c r="Q150" i="11"/>
  <c r="Q146" i="11"/>
  <c r="Q140" i="11"/>
  <c r="B145" i="12"/>
  <c r="N99" i="14"/>
  <c r="N160" i="6" s="1"/>
  <c r="O69" i="14"/>
  <c r="K69" i="14"/>
  <c r="G69" i="14"/>
  <c r="C69" i="14"/>
  <c r="O59" i="6"/>
  <c r="O132" i="6" s="1"/>
  <c r="O88" i="14"/>
  <c r="O99" i="14"/>
  <c r="O160" i="6" s="1"/>
  <c r="O58" i="6"/>
  <c r="O87" i="14"/>
  <c r="K87" i="14"/>
  <c r="K99" i="14"/>
  <c r="K160" i="6" s="1"/>
  <c r="G99" i="14"/>
  <c r="G160" i="6" s="1"/>
  <c r="G58" i="6"/>
  <c r="O57" i="6"/>
  <c r="O86" i="14"/>
  <c r="O96" i="14"/>
  <c r="O157" i="6" s="1"/>
  <c r="O55" i="6"/>
  <c r="O130" i="6" s="1"/>
  <c r="O84" i="14"/>
  <c r="K84" i="14"/>
  <c r="K96" i="14"/>
  <c r="K157" i="6" s="1"/>
  <c r="G96" i="14"/>
  <c r="G157" i="6" s="1"/>
  <c r="G55" i="6"/>
  <c r="G130" i="6" s="1"/>
  <c r="C84" i="14"/>
  <c r="C96" i="14"/>
  <c r="C157" i="6" s="1"/>
  <c r="Q253" i="15"/>
  <c r="Q257" i="15"/>
  <c r="Q88" i="14"/>
  <c r="Q250" i="15"/>
  <c r="Q254" i="15"/>
  <c r="M252" i="15"/>
  <c r="M256" i="15"/>
  <c r="M253" i="15"/>
  <c r="M257" i="15"/>
  <c r="E251" i="15"/>
  <c r="E255" i="15"/>
  <c r="E252" i="15"/>
  <c r="E256" i="15"/>
  <c r="E88" i="14"/>
  <c r="Q243" i="15"/>
  <c r="Q247" i="15"/>
  <c r="Q87" i="14"/>
  <c r="Q240" i="15"/>
  <c r="Q244" i="15"/>
  <c r="M242" i="15"/>
  <c r="M246" i="15"/>
  <c r="M243" i="15"/>
  <c r="M247" i="15"/>
  <c r="E241" i="15"/>
  <c r="E245" i="15"/>
  <c r="E242" i="15"/>
  <c r="E246" i="15"/>
  <c r="E87" i="14"/>
  <c r="Q233" i="15"/>
  <c r="Q237" i="15"/>
  <c r="Q86" i="14"/>
  <c r="Q230" i="15"/>
  <c r="Q234" i="15"/>
  <c r="M232" i="15"/>
  <c r="M236" i="15"/>
  <c r="M233" i="15"/>
  <c r="M237" i="15"/>
  <c r="E231" i="15"/>
  <c r="E235" i="15"/>
  <c r="E232" i="15"/>
  <c r="E236" i="15"/>
  <c r="E86" i="14"/>
  <c r="Q223" i="15"/>
  <c r="Q227" i="15"/>
  <c r="Q84" i="14"/>
  <c r="Q224" i="15"/>
  <c r="M222" i="15"/>
  <c r="M226" i="15"/>
  <c r="M223" i="15"/>
  <c r="M227" i="15"/>
  <c r="E221" i="15"/>
  <c r="E225" i="15"/>
  <c r="E222" i="15"/>
  <c r="E226" i="15"/>
  <c r="E84" i="14"/>
  <c r="Q82" i="14"/>
  <c r="I82" i="14"/>
  <c r="E82" i="14"/>
  <c r="Q81" i="14"/>
  <c r="I81" i="14"/>
  <c r="E81" i="14"/>
  <c r="Q80" i="14"/>
  <c r="I80" i="14"/>
  <c r="E80" i="14"/>
  <c r="Q252" i="15"/>
  <c r="M245" i="15"/>
  <c r="E240" i="15"/>
  <c r="Q232" i="15"/>
  <c r="M225" i="15"/>
  <c r="E257" i="15"/>
  <c r="Q255" i="15"/>
  <c r="M254" i="15"/>
  <c r="E247" i="15"/>
  <c r="Q245" i="15"/>
  <c r="M244" i="15"/>
  <c r="E237" i="15"/>
  <c r="M234" i="15"/>
  <c r="E227" i="15"/>
  <c r="Q225" i="15"/>
  <c r="O157" i="20"/>
  <c r="P93" i="6"/>
  <c r="B10" i="7"/>
  <c r="I115" i="11"/>
  <c r="Q98" i="11"/>
  <c r="I98" i="11"/>
  <c r="M154" i="12"/>
  <c r="M154" i="11"/>
  <c r="M153" i="12"/>
  <c r="M153" i="11"/>
  <c r="E153" i="12"/>
  <c r="E153" i="11"/>
  <c r="I152" i="12"/>
  <c r="I152" i="11"/>
  <c r="E152" i="12"/>
  <c r="E152" i="11"/>
  <c r="I151" i="12"/>
  <c r="I151" i="11"/>
  <c r="I150" i="12"/>
  <c r="I150" i="11"/>
  <c r="M149" i="12"/>
  <c r="M149" i="11"/>
  <c r="E143" i="12"/>
  <c r="E143" i="11"/>
  <c r="E142" i="12"/>
  <c r="E142" i="11"/>
  <c r="I141" i="12"/>
  <c r="I141" i="11"/>
  <c r="M139" i="12"/>
  <c r="M139" i="11"/>
  <c r="I139" i="12"/>
  <c r="I139" i="11"/>
  <c r="E139" i="12"/>
  <c r="E139" i="11"/>
  <c r="Q138" i="12"/>
  <c r="M138" i="12"/>
  <c r="M138" i="11"/>
  <c r="I138" i="12"/>
  <c r="I138" i="11"/>
  <c r="E138" i="12"/>
  <c r="E138" i="11"/>
  <c r="Q137" i="12"/>
  <c r="M137" i="12"/>
  <c r="M137" i="11"/>
  <c r="I137" i="12"/>
  <c r="I137" i="11"/>
  <c r="E137" i="12"/>
  <c r="E137" i="11"/>
  <c r="Q136" i="12"/>
  <c r="M136" i="12"/>
  <c r="M136" i="11"/>
  <c r="I136" i="12"/>
  <c r="I136" i="11"/>
  <c r="E136" i="12"/>
  <c r="E136" i="11"/>
  <c r="Q135" i="12"/>
  <c r="M135" i="12"/>
  <c r="M135" i="11"/>
  <c r="I135" i="12"/>
  <c r="I135" i="11"/>
  <c r="E135" i="12"/>
  <c r="E135" i="11"/>
  <c r="N63" i="10"/>
  <c r="N145" i="12"/>
  <c r="F63" i="10"/>
  <c r="F145" i="12"/>
  <c r="N183" i="17"/>
  <c r="H249" i="17"/>
  <c r="H77" i="14"/>
  <c r="H106" i="6" s="1"/>
  <c r="H214" i="17"/>
  <c r="H209" i="17"/>
  <c r="H206" i="17"/>
  <c r="D77" i="14"/>
  <c r="D106" i="6" s="1"/>
  <c r="D249" i="17"/>
  <c r="D209" i="17"/>
  <c r="D212" i="17"/>
  <c r="D214" i="17"/>
  <c r="N104" i="6"/>
  <c r="N98" i="14"/>
  <c r="N159" i="6" s="1"/>
  <c r="N93" i="6"/>
  <c r="J93" i="6"/>
  <c r="J210" i="19"/>
  <c r="J246" i="20"/>
  <c r="J245" i="21"/>
  <c r="J206" i="19"/>
  <c r="J244" i="21"/>
  <c r="J203" i="19"/>
  <c r="J244" i="20"/>
  <c r="J243" i="21"/>
  <c r="J200" i="19"/>
  <c r="N242" i="21"/>
  <c r="N199" i="19"/>
  <c r="F242" i="21"/>
  <c r="F199" i="19"/>
  <c r="N198" i="19"/>
  <c r="N241" i="20"/>
  <c r="J197" i="19"/>
  <c r="J240" i="20"/>
  <c r="N237" i="21"/>
  <c r="N237" i="20"/>
  <c r="J191" i="19"/>
  <c r="J235" i="20"/>
  <c r="N234" i="21"/>
  <c r="N187" i="19"/>
  <c r="J232" i="21"/>
  <c r="J181" i="19"/>
  <c r="B232" i="21"/>
  <c r="B181" i="19"/>
  <c r="N177" i="19"/>
  <c r="N228" i="20"/>
  <c r="J223" i="21"/>
  <c r="J168" i="19"/>
  <c r="J222" i="21"/>
  <c r="J165" i="19"/>
  <c r="J222" i="20"/>
  <c r="F221" i="21"/>
  <c r="F164" i="19"/>
  <c r="N219" i="21"/>
  <c r="N162" i="19"/>
  <c r="N219" i="20"/>
  <c r="F219" i="21"/>
  <c r="F162" i="19"/>
  <c r="B219" i="21"/>
  <c r="B162" i="19"/>
  <c r="B157" i="19" s="1"/>
  <c r="N158" i="19"/>
  <c r="N215" i="20"/>
  <c r="H55" i="22"/>
  <c r="Q93" i="6"/>
  <c r="G93" i="6"/>
  <c r="Q150" i="6"/>
  <c r="M150" i="6"/>
  <c r="I150" i="6"/>
  <c r="E150" i="6"/>
  <c r="Q149" i="6"/>
  <c r="M149" i="6"/>
  <c r="I149" i="6"/>
  <c r="E149" i="6"/>
  <c r="Q148" i="6"/>
  <c r="M148" i="6"/>
  <c r="I148" i="6"/>
  <c r="E148" i="6"/>
  <c r="Q147" i="6"/>
  <c r="M147" i="6"/>
  <c r="I147" i="6"/>
  <c r="E147" i="6"/>
  <c r="Q146" i="6"/>
  <c r="M146" i="6"/>
  <c r="I146" i="6"/>
  <c r="E146" i="6"/>
  <c r="Q145" i="6"/>
  <c r="M145" i="6"/>
  <c r="I145" i="6"/>
  <c r="E145" i="6"/>
  <c r="Q144" i="6"/>
  <c r="M144" i="6"/>
  <c r="I144" i="6"/>
  <c r="E144" i="6"/>
  <c r="Q143" i="6"/>
  <c r="M143" i="6"/>
  <c r="I143" i="6"/>
  <c r="E143" i="6"/>
  <c r="Q142" i="6"/>
  <c r="M142" i="6"/>
  <c r="I142" i="6"/>
  <c r="E142" i="6"/>
  <c r="Q140" i="6"/>
  <c r="M140" i="6"/>
  <c r="I140" i="6"/>
  <c r="E140" i="6"/>
  <c r="Q139" i="6"/>
  <c r="M139" i="6"/>
  <c r="I139" i="6"/>
  <c r="E139" i="6"/>
  <c r="Q138" i="6"/>
  <c r="M138" i="6"/>
  <c r="I138" i="6"/>
  <c r="E138" i="6"/>
  <c r="Q136" i="6"/>
  <c r="Q135" i="6"/>
  <c r="Q134" i="6"/>
  <c r="Q132" i="6"/>
  <c r="Q130" i="6"/>
  <c r="Q127" i="6"/>
  <c r="Q153" i="11"/>
  <c r="Q149" i="11"/>
  <c r="Q143" i="11"/>
  <c r="Q139" i="11"/>
  <c r="Q135" i="11"/>
  <c r="F100" i="14"/>
  <c r="F161" i="6" s="1"/>
  <c r="M87" i="14"/>
  <c r="Q256" i="15"/>
  <c r="M251" i="15"/>
  <c r="E244" i="15"/>
  <c r="Q236" i="15"/>
  <c r="M231" i="15"/>
  <c r="E224" i="15"/>
  <c r="N235" i="17"/>
  <c r="J235" i="17"/>
  <c r="F235" i="17"/>
  <c r="B235" i="17"/>
  <c r="D213" i="17"/>
  <c r="N245" i="20"/>
  <c r="N239" i="20"/>
  <c r="J238" i="20"/>
  <c r="N230" i="20"/>
  <c r="J229" i="20"/>
  <c r="N221" i="20"/>
  <c r="J220" i="20"/>
  <c r="E93" i="6"/>
  <c r="B15" i="7"/>
  <c r="E98" i="11"/>
  <c r="I154" i="12"/>
  <c r="I154" i="11"/>
  <c r="I153" i="12"/>
  <c r="I153" i="11"/>
  <c r="M152" i="12"/>
  <c r="M152" i="11"/>
  <c r="E151" i="12"/>
  <c r="E151" i="11"/>
  <c r="I149" i="12"/>
  <c r="I149" i="11"/>
  <c r="M148" i="12"/>
  <c r="M148" i="11"/>
  <c r="E148" i="12"/>
  <c r="E148" i="11"/>
  <c r="I147" i="12"/>
  <c r="I147" i="11"/>
  <c r="M146" i="12"/>
  <c r="M146" i="11"/>
  <c r="E146" i="12"/>
  <c r="E146" i="11"/>
  <c r="I143" i="12"/>
  <c r="I143" i="11"/>
  <c r="I142" i="12"/>
  <c r="I142" i="11"/>
  <c r="E141" i="12"/>
  <c r="E141" i="11"/>
  <c r="M140" i="12"/>
  <c r="M140" i="11"/>
  <c r="E140" i="12"/>
  <c r="E140" i="11"/>
  <c r="J63" i="10"/>
  <c r="J145" i="12"/>
  <c r="L77" i="14"/>
  <c r="L106" i="6" s="1"/>
  <c r="L205" i="17"/>
  <c r="L206" i="17"/>
  <c r="L207" i="17"/>
  <c r="L209" i="17"/>
  <c r="L210" i="17"/>
  <c r="L212" i="17"/>
  <c r="L213" i="17"/>
  <c r="L214" i="17"/>
  <c r="L216" i="17"/>
  <c r="L249" i="17"/>
  <c r="H212" i="17"/>
  <c r="H210" i="17"/>
  <c r="H205" i="17"/>
  <c r="F93" i="6"/>
  <c r="F245" i="21"/>
  <c r="F206" i="19"/>
  <c r="N244" i="21"/>
  <c r="N203" i="19"/>
  <c r="B244" i="21"/>
  <c r="B203" i="19"/>
  <c r="B243" i="21"/>
  <c r="B200" i="19"/>
  <c r="J234" i="21"/>
  <c r="J187" i="19"/>
  <c r="B234" i="21"/>
  <c r="B187" i="19"/>
  <c r="J233" i="21"/>
  <c r="J184" i="19"/>
  <c r="B233" i="21"/>
  <c r="B184" i="19"/>
  <c r="F232" i="21"/>
  <c r="F181" i="19"/>
  <c r="J231" i="21"/>
  <c r="J180" i="19"/>
  <c r="J231" i="20"/>
  <c r="B231" i="21"/>
  <c r="B180" i="19"/>
  <c r="J176" i="19"/>
  <c r="J227" i="20"/>
  <c r="N223" i="21"/>
  <c r="N168" i="19"/>
  <c r="N223" i="20"/>
  <c r="B223" i="21"/>
  <c r="B168" i="19"/>
  <c r="N222" i="21"/>
  <c r="N165" i="19"/>
  <c r="F222" i="21"/>
  <c r="F165" i="19"/>
  <c r="J221" i="21"/>
  <c r="J164" i="19"/>
  <c r="J161" i="19"/>
  <c r="J218" i="20"/>
  <c r="P55" i="22"/>
  <c r="D55" i="22"/>
  <c r="O110" i="6"/>
  <c r="O93" i="6"/>
  <c r="I93" i="6"/>
  <c r="D93" i="6"/>
  <c r="K132" i="6"/>
  <c r="K130" i="6"/>
  <c r="N53" i="10"/>
  <c r="N98" i="6" s="1"/>
  <c r="F53" i="10"/>
  <c r="F98" i="6" s="1"/>
  <c r="P50" i="10"/>
  <c r="H50" i="10"/>
  <c r="D50" i="10"/>
  <c r="Q151" i="11"/>
  <c r="Q147" i="11"/>
  <c r="Q141" i="11"/>
  <c r="Q137" i="11"/>
  <c r="B98" i="14"/>
  <c r="B159" i="6" s="1"/>
  <c r="H105" i="6"/>
  <c r="H99" i="14"/>
  <c r="H160" i="6" s="1"/>
  <c r="M200" i="16"/>
  <c r="E200" i="16"/>
  <c r="Q167" i="16"/>
  <c r="M167" i="16"/>
  <c r="I183" i="16"/>
  <c r="E183" i="16"/>
  <c r="Q91" i="14"/>
  <c r="Q92" i="14"/>
  <c r="I91" i="14"/>
  <c r="I92" i="14"/>
  <c r="E91" i="14"/>
  <c r="E92" i="14"/>
  <c r="Q162" i="16"/>
  <c r="I162" i="16"/>
  <c r="Q161" i="16"/>
  <c r="I161" i="16"/>
  <c r="Q160" i="16"/>
  <c r="I160" i="16"/>
  <c r="Q159" i="16"/>
  <c r="I159" i="16"/>
  <c r="Q90" i="14"/>
  <c r="I90" i="14"/>
  <c r="E90" i="14"/>
  <c r="J242" i="20"/>
  <c r="N234" i="20"/>
  <c r="J233" i="20"/>
  <c r="J224" i="20"/>
  <c r="N217" i="20"/>
  <c r="J216" i="20"/>
  <c r="J53" i="10"/>
  <c r="J98" i="6" s="1"/>
  <c r="B53" i="10"/>
  <c r="B98" i="6" s="1"/>
  <c r="N50" i="10"/>
  <c r="J50" i="10"/>
  <c r="F50" i="10"/>
  <c r="B50" i="10"/>
  <c r="K98" i="11"/>
  <c r="H115" i="12"/>
  <c r="D115" i="12"/>
  <c r="P154" i="12"/>
  <c r="L154" i="12"/>
  <c r="H154" i="12"/>
  <c r="D154" i="12"/>
  <c r="P153" i="12"/>
  <c r="L153" i="12"/>
  <c r="H153" i="12"/>
  <c r="D153" i="12"/>
  <c r="P152" i="12"/>
  <c r="L152" i="12"/>
  <c r="H152" i="12"/>
  <c r="D152" i="12"/>
  <c r="P151" i="12"/>
  <c r="L151" i="12"/>
  <c r="H151" i="12"/>
  <c r="D151" i="12"/>
  <c r="P150" i="12"/>
  <c r="L150" i="12"/>
  <c r="H150" i="12"/>
  <c r="D150" i="12"/>
  <c r="P149" i="12"/>
  <c r="L149" i="12"/>
  <c r="H149" i="12"/>
  <c r="D149" i="12"/>
  <c r="P148" i="12"/>
  <c r="L148" i="12"/>
  <c r="H148" i="12"/>
  <c r="D148" i="12"/>
  <c r="P147" i="12"/>
  <c r="L147" i="12"/>
  <c r="H147" i="12"/>
  <c r="D147" i="12"/>
  <c r="P146" i="12"/>
  <c r="L146" i="12"/>
  <c r="H146" i="12"/>
  <c r="D146" i="12"/>
  <c r="P145" i="12"/>
  <c r="L145" i="12"/>
  <c r="H145" i="12"/>
  <c r="D145" i="12"/>
  <c r="P143" i="12"/>
  <c r="L143" i="12"/>
  <c r="H143" i="12"/>
  <c r="D143" i="12"/>
  <c r="P142" i="12"/>
  <c r="L142" i="12"/>
  <c r="H142" i="12"/>
  <c r="D142" i="12"/>
  <c r="P141" i="12"/>
  <c r="L141" i="12"/>
  <c r="H141" i="12"/>
  <c r="D141" i="12"/>
  <c r="P140" i="12"/>
  <c r="L140" i="12"/>
  <c r="H140" i="12"/>
  <c r="D140" i="12"/>
  <c r="P139" i="12"/>
  <c r="L139" i="12"/>
  <c r="H139" i="12"/>
  <c r="D139" i="12"/>
  <c r="P138" i="12"/>
  <c r="H138" i="12"/>
  <c r="P137" i="12"/>
  <c r="H137" i="12"/>
  <c r="P136" i="12"/>
  <c r="H136" i="12"/>
  <c r="P135" i="12"/>
  <c r="H135" i="12"/>
  <c r="P134" i="12"/>
  <c r="L134" i="12"/>
  <c r="H134" i="12"/>
  <c r="D134" i="12"/>
  <c r="Q50" i="9"/>
  <c r="M50" i="9"/>
  <c r="I50" i="9"/>
  <c r="E50" i="9"/>
  <c r="I49" i="9"/>
  <c r="E49" i="9"/>
  <c r="Q48" i="9"/>
  <c r="M48" i="9"/>
  <c r="E48" i="9"/>
  <c r="Q47" i="9"/>
  <c r="P105" i="6"/>
  <c r="P99" i="14"/>
  <c r="P160" i="6" s="1"/>
  <c r="Q69" i="14"/>
  <c r="M69" i="14"/>
  <c r="I69" i="14"/>
  <c r="E69" i="14"/>
  <c r="I183" i="15"/>
  <c r="Q167" i="15"/>
  <c r="I167" i="15"/>
  <c r="E167" i="15"/>
  <c r="E158" i="15"/>
  <c r="I257" i="15"/>
  <c r="I256" i="15"/>
  <c r="I255" i="15"/>
  <c r="I254" i="15"/>
  <c r="Q253" i="16"/>
  <c r="M253" i="16"/>
  <c r="I253" i="16"/>
  <c r="I253" i="15"/>
  <c r="E253" i="16"/>
  <c r="Q252" i="16"/>
  <c r="M252" i="16"/>
  <c r="I252" i="16"/>
  <c r="I252" i="15"/>
  <c r="E252" i="16"/>
  <c r="Q251" i="16"/>
  <c r="M251" i="16"/>
  <c r="I251" i="16"/>
  <c r="I251" i="15"/>
  <c r="E251" i="16"/>
  <c r="Q250" i="16"/>
  <c r="M250" i="16"/>
  <c r="I250" i="16"/>
  <c r="I250" i="15"/>
  <c r="E250" i="16"/>
  <c r="Q249" i="16"/>
  <c r="M249" i="16"/>
  <c r="I249" i="16"/>
  <c r="E249" i="16"/>
  <c r="I247" i="15"/>
  <c r="I246" i="15"/>
  <c r="I245" i="15"/>
  <c r="I244" i="15"/>
  <c r="Q243" i="16"/>
  <c r="M243" i="16"/>
  <c r="I243" i="16"/>
  <c r="I243" i="15"/>
  <c r="E243" i="16"/>
  <c r="Q242" i="16"/>
  <c r="M242" i="16"/>
  <c r="I242" i="16"/>
  <c r="I242" i="15"/>
  <c r="E242" i="16"/>
  <c r="Q241" i="16"/>
  <c r="M241" i="16"/>
  <c r="I241" i="16"/>
  <c r="I241" i="15"/>
  <c r="E241" i="16"/>
  <c r="Q240" i="16"/>
  <c r="M240" i="16"/>
  <c r="I240" i="16"/>
  <c r="I240" i="15"/>
  <c r="E240" i="16"/>
  <c r="I237" i="15"/>
  <c r="I236" i="15"/>
  <c r="Q235" i="16"/>
  <c r="M235" i="16"/>
  <c r="I235" i="16"/>
  <c r="I235" i="15"/>
  <c r="E235" i="16"/>
  <c r="I234" i="15"/>
  <c r="Q233" i="16"/>
  <c r="M233" i="16"/>
  <c r="I233" i="16"/>
  <c r="I233" i="15"/>
  <c r="E233" i="16"/>
  <c r="Q232" i="16"/>
  <c r="M232" i="16"/>
  <c r="I232" i="16"/>
  <c r="I232" i="15"/>
  <c r="E232" i="16"/>
  <c r="Q231" i="16"/>
  <c r="M231" i="16"/>
  <c r="I231" i="16"/>
  <c r="I231" i="15"/>
  <c r="E231" i="16"/>
  <c r="Q230" i="16"/>
  <c r="M230" i="16"/>
  <c r="I230" i="16"/>
  <c r="I230" i="15"/>
  <c r="E230" i="16"/>
  <c r="Q229" i="16"/>
  <c r="M229" i="16"/>
  <c r="I229" i="16"/>
  <c r="E229" i="16"/>
  <c r="I227" i="15"/>
  <c r="I226" i="15"/>
  <c r="I225" i="15"/>
  <c r="Q224" i="16"/>
  <c r="M224" i="16"/>
  <c r="I224" i="16"/>
  <c r="I224" i="15"/>
  <c r="E224" i="16"/>
  <c r="Q223" i="16"/>
  <c r="M223" i="16"/>
  <c r="I223" i="16"/>
  <c r="I223" i="15"/>
  <c r="E223" i="16"/>
  <c r="Q222" i="16"/>
  <c r="M222" i="16"/>
  <c r="I222" i="16"/>
  <c r="I222" i="15"/>
  <c r="E222" i="16"/>
  <c r="Q221" i="16"/>
  <c r="M221" i="16"/>
  <c r="I221" i="16"/>
  <c r="I221" i="15"/>
  <c r="E221" i="16"/>
  <c r="H247" i="17"/>
  <c r="H246" i="17"/>
  <c r="H245" i="17"/>
  <c r="H244" i="17"/>
  <c r="H239" i="17"/>
  <c r="L75" i="14"/>
  <c r="L74" i="14" s="1"/>
  <c r="L103" i="6" s="1"/>
  <c r="L172" i="17"/>
  <c r="L174" i="17"/>
  <c r="L175" i="17"/>
  <c r="L177" i="17"/>
  <c r="L178" i="17"/>
  <c r="L179" i="17"/>
  <c r="L181" i="17"/>
  <c r="L229" i="17"/>
  <c r="H229" i="17"/>
  <c r="H75" i="14"/>
  <c r="H74" i="14" s="1"/>
  <c r="H179" i="17"/>
  <c r="H178" i="17"/>
  <c r="H177" i="17"/>
  <c r="H175" i="17"/>
  <c r="H174" i="17"/>
  <c r="H172" i="17"/>
  <c r="C78" i="18"/>
  <c r="C100" i="18"/>
  <c r="C163" i="6" s="1"/>
  <c r="N75" i="18"/>
  <c r="J75" i="18"/>
  <c r="F75" i="18"/>
  <c r="B75" i="18"/>
  <c r="D133" i="6"/>
  <c r="O239" i="19"/>
  <c r="O241" i="19"/>
  <c r="O243" i="19"/>
  <c r="O245" i="19"/>
  <c r="G239" i="19"/>
  <c r="G241" i="19"/>
  <c r="G243" i="19"/>
  <c r="G245" i="19"/>
  <c r="G238" i="19"/>
  <c r="G240" i="19"/>
  <c r="G242" i="19"/>
  <c r="G244" i="19"/>
  <c r="G246" i="19"/>
  <c r="G92" i="18"/>
  <c r="C92" i="18"/>
  <c r="C98" i="18"/>
  <c r="K91" i="18"/>
  <c r="K227" i="19"/>
  <c r="K229" i="19"/>
  <c r="K231" i="19"/>
  <c r="K233" i="19"/>
  <c r="K235" i="19"/>
  <c r="K228" i="19"/>
  <c r="K230" i="19"/>
  <c r="K232" i="19"/>
  <c r="K234" i="19"/>
  <c r="K97" i="18"/>
  <c r="C91" i="18"/>
  <c r="C97" i="18"/>
  <c r="C228" i="19"/>
  <c r="C230" i="19"/>
  <c r="C232" i="19"/>
  <c r="C234" i="19"/>
  <c r="O95" i="18"/>
  <c r="O96" i="18"/>
  <c r="O215" i="19"/>
  <c r="O217" i="19"/>
  <c r="O219" i="19"/>
  <c r="O221" i="19"/>
  <c r="O223" i="19"/>
  <c r="O216" i="19"/>
  <c r="O218" i="19"/>
  <c r="O220" i="19"/>
  <c r="O222" i="19"/>
  <c r="O224" i="19"/>
  <c r="K90" i="18"/>
  <c r="K95" i="18"/>
  <c r="G95" i="18"/>
  <c r="G96" i="18"/>
  <c r="G90" i="18"/>
  <c r="G216" i="19"/>
  <c r="G218" i="19"/>
  <c r="G220" i="19"/>
  <c r="G222" i="19"/>
  <c r="G224" i="19"/>
  <c r="C90" i="18"/>
  <c r="C95" i="18"/>
  <c r="C96" i="18"/>
  <c r="O86" i="18"/>
  <c r="K86" i="18"/>
  <c r="G86" i="18"/>
  <c r="C86" i="18"/>
  <c r="O85" i="18"/>
  <c r="K85" i="18"/>
  <c r="G85" i="18"/>
  <c r="O84" i="18"/>
  <c r="K84" i="18"/>
  <c r="G84" i="18"/>
  <c r="C84" i="18"/>
  <c r="O244" i="19"/>
  <c r="C229" i="19"/>
  <c r="G221" i="19"/>
  <c r="P175" i="20"/>
  <c r="Q50" i="10"/>
  <c r="M50" i="10"/>
  <c r="I50" i="10"/>
  <c r="E50" i="10"/>
  <c r="Q51" i="6"/>
  <c r="Q128" i="6" s="1"/>
  <c r="M51" i="6"/>
  <c r="M128" i="6" s="1"/>
  <c r="I51" i="6"/>
  <c r="I128" i="6" s="1"/>
  <c r="E51" i="6"/>
  <c r="E128" i="6" s="1"/>
  <c r="M57" i="10"/>
  <c r="I61" i="10"/>
  <c r="F98" i="11"/>
  <c r="B98" i="11"/>
  <c r="N154" i="13"/>
  <c r="J154" i="13"/>
  <c r="F154" i="13"/>
  <c r="B154" i="13"/>
  <c r="N153" i="13"/>
  <c r="J153" i="13"/>
  <c r="F153" i="13"/>
  <c r="B153" i="13"/>
  <c r="N151" i="13"/>
  <c r="J151" i="13"/>
  <c r="F151" i="13"/>
  <c r="B151" i="13"/>
  <c r="N150" i="13"/>
  <c r="J150" i="13"/>
  <c r="F150" i="13"/>
  <c r="B150" i="13"/>
  <c r="N143" i="13"/>
  <c r="J143" i="13"/>
  <c r="F143" i="13"/>
  <c r="B143" i="13"/>
  <c r="N142" i="13"/>
  <c r="J142" i="13"/>
  <c r="F142" i="13"/>
  <c r="B142" i="13"/>
  <c r="N141" i="13"/>
  <c r="J141" i="13"/>
  <c r="F141" i="13"/>
  <c r="B141" i="13"/>
  <c r="N140" i="13"/>
  <c r="J140" i="13"/>
  <c r="F140" i="13"/>
  <c r="B140" i="13"/>
  <c r="N139" i="13"/>
  <c r="J139" i="13"/>
  <c r="F139" i="13"/>
  <c r="B139" i="13"/>
  <c r="F143" i="12"/>
  <c r="F142" i="12"/>
  <c r="F141" i="12"/>
  <c r="F140" i="12"/>
  <c r="F139" i="12"/>
  <c r="G115" i="12"/>
  <c r="C115" i="12"/>
  <c r="N100" i="14"/>
  <c r="N161" i="6" s="1"/>
  <c r="J99" i="14"/>
  <c r="J160" i="6" s="1"/>
  <c r="F98" i="14"/>
  <c r="F159" i="6" s="1"/>
  <c r="N88" i="14"/>
  <c r="N87" i="14"/>
  <c r="N86" i="14"/>
  <c r="N84" i="14"/>
  <c r="D105" i="6"/>
  <c r="D99" i="14"/>
  <c r="D160" i="6" s="1"/>
  <c r="E253" i="15"/>
  <c r="Q251" i="15"/>
  <c r="M250" i="15"/>
  <c r="E243" i="15"/>
  <c r="Q241" i="15"/>
  <c r="M240" i="15"/>
  <c r="Q235" i="15"/>
  <c r="E233" i="15"/>
  <c r="Q231" i="15"/>
  <c r="M230" i="15"/>
  <c r="M224" i="15"/>
  <c r="E223" i="15"/>
  <c r="Q221" i="15"/>
  <c r="P200" i="15"/>
  <c r="D200" i="15"/>
  <c r="H167" i="15"/>
  <c r="H158" i="15"/>
  <c r="P247" i="17"/>
  <c r="P247" i="16"/>
  <c r="P246" i="17"/>
  <c r="P246" i="16"/>
  <c r="P245" i="17"/>
  <c r="P245" i="16"/>
  <c r="P244" i="17"/>
  <c r="P244" i="16"/>
  <c r="P239" i="17"/>
  <c r="P239" i="16"/>
  <c r="P237" i="17"/>
  <c r="P237" i="16"/>
  <c r="P236" i="17"/>
  <c r="P236" i="16"/>
  <c r="P234" i="16"/>
  <c r="P234" i="17"/>
  <c r="L234" i="16"/>
  <c r="L234" i="17"/>
  <c r="P229" i="16"/>
  <c r="P229" i="17"/>
  <c r="P227" i="16"/>
  <c r="P227" i="17"/>
  <c r="L227" i="16"/>
  <c r="L227" i="17"/>
  <c r="P226" i="16"/>
  <c r="P226" i="17"/>
  <c r="L226" i="16"/>
  <c r="L226" i="17"/>
  <c r="P225" i="16"/>
  <c r="P225" i="17"/>
  <c r="L225" i="16"/>
  <c r="L225" i="17"/>
  <c r="P220" i="16"/>
  <c r="P220" i="17"/>
  <c r="L220" i="16"/>
  <c r="L220" i="17"/>
  <c r="J256" i="16"/>
  <c r="J255" i="16"/>
  <c r="J254" i="16"/>
  <c r="H183" i="16"/>
  <c r="P158" i="16"/>
  <c r="D158" i="16"/>
  <c r="D227" i="17"/>
  <c r="K96" i="18"/>
  <c r="O90" i="18"/>
  <c r="O242" i="19"/>
  <c r="C231" i="19"/>
  <c r="G223" i="19"/>
  <c r="G215" i="19"/>
  <c r="N210" i="20"/>
  <c r="N246" i="20"/>
  <c r="F246" i="20"/>
  <c r="F210" i="20"/>
  <c r="B210" i="20"/>
  <c r="B246" i="20"/>
  <c r="J206" i="20"/>
  <c r="J245" i="20"/>
  <c r="F206" i="20"/>
  <c r="F245" i="20"/>
  <c r="B245" i="20"/>
  <c r="B206" i="20"/>
  <c r="N203" i="20"/>
  <c r="N244" i="20"/>
  <c r="F244" i="20"/>
  <c r="F203" i="20"/>
  <c r="B203" i="20"/>
  <c r="B244" i="20"/>
  <c r="J200" i="20"/>
  <c r="J243" i="20"/>
  <c r="F200" i="20"/>
  <c r="F243" i="20"/>
  <c r="B243" i="20"/>
  <c r="B200" i="20"/>
  <c r="N199" i="20"/>
  <c r="N242" i="20"/>
  <c r="F242" i="20"/>
  <c r="F199" i="20"/>
  <c r="B199" i="20"/>
  <c r="B242" i="20"/>
  <c r="J198" i="20"/>
  <c r="J241" i="20"/>
  <c r="F198" i="20"/>
  <c r="F241" i="20"/>
  <c r="B241" i="20"/>
  <c r="B198" i="20"/>
  <c r="N197" i="20"/>
  <c r="N240" i="20"/>
  <c r="F240" i="20"/>
  <c r="F197" i="20"/>
  <c r="B197" i="20"/>
  <c r="B240" i="20"/>
  <c r="J196" i="20"/>
  <c r="J239" i="20"/>
  <c r="F196" i="20"/>
  <c r="F239" i="20"/>
  <c r="B239" i="20"/>
  <c r="B196" i="20"/>
  <c r="N195" i="20"/>
  <c r="N238" i="20"/>
  <c r="F238" i="20"/>
  <c r="F195" i="20"/>
  <c r="B195" i="20"/>
  <c r="B238" i="20"/>
  <c r="J237" i="20"/>
  <c r="F237" i="20"/>
  <c r="B237" i="20"/>
  <c r="N191" i="20"/>
  <c r="N235" i="20"/>
  <c r="F235" i="20"/>
  <c r="F191" i="20"/>
  <c r="B235" i="20"/>
  <c r="B191" i="20"/>
  <c r="J187" i="20"/>
  <c r="J234" i="20"/>
  <c r="F234" i="20"/>
  <c r="F187" i="20"/>
  <c r="B234" i="20"/>
  <c r="B187" i="20"/>
  <c r="N184" i="20"/>
  <c r="N233" i="20"/>
  <c r="F233" i="20"/>
  <c r="F184" i="20"/>
  <c r="B233" i="20"/>
  <c r="B184" i="20"/>
  <c r="J181" i="20"/>
  <c r="J232" i="20"/>
  <c r="F232" i="20"/>
  <c r="F181" i="20"/>
  <c r="B232" i="20"/>
  <c r="B181" i="20"/>
  <c r="N180" i="20"/>
  <c r="N231" i="20"/>
  <c r="F231" i="20"/>
  <c r="F180" i="20"/>
  <c r="B231" i="20"/>
  <c r="B180" i="20"/>
  <c r="J179" i="20"/>
  <c r="J230" i="20"/>
  <c r="F230" i="20"/>
  <c r="F179" i="20"/>
  <c r="B230" i="20"/>
  <c r="B179" i="20"/>
  <c r="N178" i="20"/>
  <c r="N229" i="20"/>
  <c r="F229" i="20"/>
  <c r="F178" i="20"/>
  <c r="B229" i="20"/>
  <c r="B178" i="20"/>
  <c r="J177" i="20"/>
  <c r="J228" i="20"/>
  <c r="F228" i="20"/>
  <c r="F177" i="20"/>
  <c r="B228" i="20"/>
  <c r="B177" i="20"/>
  <c r="N176" i="20"/>
  <c r="N227" i="20"/>
  <c r="F227" i="20"/>
  <c r="F176" i="20"/>
  <c r="B227" i="20"/>
  <c r="B176" i="20"/>
  <c r="J226" i="20"/>
  <c r="F226" i="20"/>
  <c r="B226" i="20"/>
  <c r="N172" i="20"/>
  <c r="N224" i="20"/>
  <c r="F172" i="20"/>
  <c r="F224" i="20"/>
  <c r="B172" i="20"/>
  <c r="B224" i="20"/>
  <c r="J168" i="20"/>
  <c r="J223" i="20"/>
  <c r="F168" i="20"/>
  <c r="F223" i="20"/>
  <c r="B168" i="20"/>
  <c r="B223" i="20"/>
  <c r="N165" i="20"/>
  <c r="N222" i="20"/>
  <c r="F165" i="20"/>
  <c r="F222" i="20"/>
  <c r="B165" i="20"/>
  <c r="B222" i="20"/>
  <c r="J164" i="20"/>
  <c r="J221" i="20"/>
  <c r="F164" i="20"/>
  <c r="F221" i="20"/>
  <c r="B164" i="20"/>
  <c r="B221" i="20"/>
  <c r="N163" i="20"/>
  <c r="N220" i="20"/>
  <c r="F163" i="20"/>
  <c r="F220" i="20"/>
  <c r="B163" i="20"/>
  <c r="B220" i="20"/>
  <c r="J162" i="20"/>
  <c r="J219" i="20"/>
  <c r="F162" i="20"/>
  <c r="F219" i="20"/>
  <c r="B162" i="20"/>
  <c r="B219" i="20"/>
  <c r="N161" i="20"/>
  <c r="N218" i="20"/>
  <c r="F161" i="20"/>
  <c r="F218" i="20"/>
  <c r="B161" i="20"/>
  <c r="B218" i="20"/>
  <c r="J160" i="20"/>
  <c r="J217" i="20"/>
  <c r="F160" i="20"/>
  <c r="F217" i="20"/>
  <c r="B160" i="20"/>
  <c r="B217" i="20"/>
  <c r="N159" i="20"/>
  <c r="N216" i="20"/>
  <c r="F159" i="20"/>
  <c r="F216" i="20"/>
  <c r="B159" i="20"/>
  <c r="B216" i="20"/>
  <c r="J158" i="20"/>
  <c r="J215" i="20"/>
  <c r="F158" i="20"/>
  <c r="F215" i="20"/>
  <c r="B158" i="20"/>
  <c r="B215" i="20"/>
  <c r="N214" i="20"/>
  <c r="F214" i="20"/>
  <c r="B214" i="20"/>
  <c r="L53" i="10"/>
  <c r="L98" i="6" s="1"/>
  <c r="D53" i="10"/>
  <c r="O50" i="10"/>
  <c r="K50" i="10"/>
  <c r="G50" i="10"/>
  <c r="C50" i="10"/>
  <c r="O51" i="6"/>
  <c r="O128" i="6" s="1"/>
  <c r="K51" i="6"/>
  <c r="K128" i="6" s="1"/>
  <c r="C51" i="6"/>
  <c r="C57" i="10"/>
  <c r="H115" i="11"/>
  <c r="D98" i="11"/>
  <c r="I115" i="12"/>
  <c r="E115" i="12"/>
  <c r="Q98" i="12"/>
  <c r="L105" i="6"/>
  <c r="L99" i="14"/>
  <c r="L160" i="6" s="1"/>
  <c r="N69" i="14"/>
  <c r="J69" i="14"/>
  <c r="F69" i="14"/>
  <c r="B69" i="14"/>
  <c r="J59" i="6"/>
  <c r="J132" i="6" s="1"/>
  <c r="J100" i="14"/>
  <c r="J161" i="6" s="1"/>
  <c r="J57" i="6"/>
  <c r="J98" i="14"/>
  <c r="J159" i="6" s="1"/>
  <c r="N49" i="6"/>
  <c r="J49" i="6"/>
  <c r="F49" i="6"/>
  <c r="B49" i="6"/>
  <c r="N48" i="6"/>
  <c r="J48" i="6"/>
  <c r="F48" i="6"/>
  <c r="B48" i="6"/>
  <c r="N47" i="6"/>
  <c r="J47" i="6"/>
  <c r="F47" i="6"/>
  <c r="B47" i="6"/>
  <c r="N46" i="6"/>
  <c r="J46" i="6"/>
  <c r="F46" i="6"/>
  <c r="B46" i="6"/>
  <c r="N45" i="6"/>
  <c r="J45" i="6"/>
  <c r="F45" i="6"/>
  <c r="B45" i="6"/>
  <c r="N44" i="6"/>
  <c r="J44" i="6"/>
  <c r="F44" i="6"/>
  <c r="B44" i="6"/>
  <c r="N43" i="6"/>
  <c r="J43" i="6"/>
  <c r="F43" i="6"/>
  <c r="B43" i="6"/>
  <c r="N41" i="6"/>
  <c r="J41" i="6"/>
  <c r="F41" i="6"/>
  <c r="B41" i="6"/>
  <c r="N40" i="6"/>
  <c r="J40" i="6"/>
  <c r="F40" i="6"/>
  <c r="B40" i="6"/>
  <c r="N38" i="6"/>
  <c r="J38" i="6"/>
  <c r="F38" i="6"/>
  <c r="B38" i="6"/>
  <c r="N37" i="6"/>
  <c r="J37" i="6"/>
  <c r="F37" i="6"/>
  <c r="B37" i="6"/>
  <c r="N36" i="6"/>
  <c r="J36" i="6"/>
  <c r="F36" i="6"/>
  <c r="B36" i="6"/>
  <c r="N35" i="6"/>
  <c r="J35" i="6"/>
  <c r="F35" i="6"/>
  <c r="B35" i="6"/>
  <c r="N34" i="6"/>
  <c r="J34" i="6"/>
  <c r="F34" i="6"/>
  <c r="B34" i="6"/>
  <c r="N31" i="6"/>
  <c r="J31" i="6"/>
  <c r="F31" i="6"/>
  <c r="B31" i="6"/>
  <c r="N29" i="6"/>
  <c r="J29" i="6"/>
  <c r="J127" i="6" s="1"/>
  <c r="F29" i="6"/>
  <c r="F127" i="6" s="1"/>
  <c r="B29" i="6"/>
  <c r="B127" i="6" s="1"/>
  <c r="P8" i="6"/>
  <c r="P82" i="14"/>
  <c r="L8" i="6"/>
  <c r="L82" i="14"/>
  <c r="H8" i="6"/>
  <c r="H82" i="14"/>
  <c r="D8" i="6"/>
  <c r="D82" i="14"/>
  <c r="P7" i="6"/>
  <c r="P81" i="14"/>
  <c r="L7" i="6"/>
  <c r="L81" i="14"/>
  <c r="H7" i="6"/>
  <c r="H81" i="14"/>
  <c r="D7" i="6"/>
  <c r="D81" i="14"/>
  <c r="P6" i="6"/>
  <c r="P80" i="14"/>
  <c r="L6" i="6"/>
  <c r="L80" i="14"/>
  <c r="H6" i="6"/>
  <c r="H130" i="6" s="1"/>
  <c r="H80" i="14"/>
  <c r="D6" i="6"/>
  <c r="D80" i="14"/>
  <c r="F200" i="15"/>
  <c r="N183" i="15"/>
  <c r="B167" i="15"/>
  <c r="N158" i="15"/>
  <c r="N257" i="17"/>
  <c r="N257" i="16"/>
  <c r="F257" i="17"/>
  <c r="F257" i="16"/>
  <c r="N256" i="17"/>
  <c r="N256" i="16"/>
  <c r="F256" i="17"/>
  <c r="F256" i="16"/>
  <c r="N255" i="17"/>
  <c r="N255" i="16"/>
  <c r="F255" i="17"/>
  <c r="F255" i="16"/>
  <c r="N254" i="17"/>
  <c r="N254" i="16"/>
  <c r="F254" i="17"/>
  <c r="F254" i="16"/>
  <c r="N247" i="17"/>
  <c r="N247" i="16"/>
  <c r="J247" i="17"/>
  <c r="F247" i="17"/>
  <c r="F247" i="16"/>
  <c r="B247" i="17"/>
  <c r="N246" i="17"/>
  <c r="N246" i="16"/>
  <c r="J246" i="17"/>
  <c r="F246" i="17"/>
  <c r="F246" i="16"/>
  <c r="B246" i="17"/>
  <c r="N245" i="17"/>
  <c r="N245" i="16"/>
  <c r="J245" i="17"/>
  <c r="F245" i="17"/>
  <c r="F245" i="16"/>
  <c r="B245" i="17"/>
  <c r="N244" i="17"/>
  <c r="N244" i="16"/>
  <c r="J244" i="17"/>
  <c r="F244" i="17"/>
  <c r="F244" i="16"/>
  <c r="B244" i="17"/>
  <c r="N239" i="17"/>
  <c r="N239" i="16"/>
  <c r="J239" i="17"/>
  <c r="F239" i="17"/>
  <c r="F239" i="16"/>
  <c r="B239" i="17"/>
  <c r="N237" i="17"/>
  <c r="N237" i="16"/>
  <c r="J237" i="17"/>
  <c r="F237" i="17"/>
  <c r="F237" i="16"/>
  <c r="B237" i="17"/>
  <c r="N236" i="17"/>
  <c r="N236" i="16"/>
  <c r="J236" i="17"/>
  <c r="F236" i="17"/>
  <c r="F236" i="16"/>
  <c r="B236" i="17"/>
  <c r="J257" i="16"/>
  <c r="P256" i="16"/>
  <c r="B256" i="16"/>
  <c r="B255" i="16"/>
  <c r="B254" i="16"/>
  <c r="B247" i="16"/>
  <c r="B246" i="16"/>
  <c r="B245" i="16"/>
  <c r="B244" i="16"/>
  <c r="B239" i="16"/>
  <c r="B237" i="16"/>
  <c r="B236" i="16"/>
  <c r="H200" i="16"/>
  <c r="D200" i="16"/>
  <c r="H256" i="16"/>
  <c r="P255" i="16"/>
  <c r="H255" i="16"/>
  <c r="P254" i="16"/>
  <c r="H254" i="16"/>
  <c r="P253" i="16"/>
  <c r="H253" i="16"/>
  <c r="P252" i="16"/>
  <c r="H252" i="16"/>
  <c r="P251" i="16"/>
  <c r="H251" i="16"/>
  <c r="P250" i="16"/>
  <c r="H250" i="16"/>
  <c r="P94" i="14"/>
  <c r="L94" i="14"/>
  <c r="H94" i="14"/>
  <c r="D94" i="14"/>
  <c r="P93" i="14"/>
  <c r="L93" i="14"/>
  <c r="H93" i="14"/>
  <c r="D93" i="14"/>
  <c r="P91" i="14"/>
  <c r="L91" i="14"/>
  <c r="H91" i="14"/>
  <c r="D91" i="14"/>
  <c r="P90" i="14"/>
  <c r="L90" i="14"/>
  <c r="H90" i="14"/>
  <c r="D90" i="14"/>
  <c r="D234" i="17"/>
  <c r="D225" i="17"/>
  <c r="O70" i="18"/>
  <c r="O89" i="18"/>
  <c r="K70" i="18"/>
  <c r="K89" i="18"/>
  <c r="G70" i="18"/>
  <c r="G89" i="18"/>
  <c r="C70" i="18"/>
  <c r="C89" i="18"/>
  <c r="E102" i="18"/>
  <c r="E165" i="6" s="1"/>
  <c r="O246" i="19"/>
  <c r="O238" i="19"/>
  <c r="C235" i="19"/>
  <c r="C227" i="19"/>
  <c r="G219" i="19"/>
  <c r="N243" i="20"/>
  <c r="G180" i="21"/>
  <c r="G185" i="21"/>
  <c r="G192" i="21"/>
  <c r="G181" i="21"/>
  <c r="G187" i="21"/>
  <c r="G184" i="21"/>
  <c r="P249" i="16"/>
  <c r="H249" i="16"/>
  <c r="Q102" i="18"/>
  <c r="Q165" i="6" s="1"/>
  <c r="E88" i="18"/>
  <c r="H51" i="18"/>
  <c r="H60" i="6" s="1"/>
  <c r="H133" i="6" s="1"/>
  <c r="I246" i="19"/>
  <c r="E245" i="19"/>
  <c r="I244" i="19"/>
  <c r="E243" i="19"/>
  <c r="I242" i="19"/>
  <c r="E241" i="19"/>
  <c r="I240" i="19"/>
  <c r="E239" i="19"/>
  <c r="I238" i="19"/>
  <c r="I235" i="19"/>
  <c r="Q172" i="19"/>
  <c r="M172" i="19"/>
  <c r="I172" i="19"/>
  <c r="E172" i="19"/>
  <c r="E157" i="19" s="1"/>
  <c r="O194" i="20"/>
  <c r="O194" i="21"/>
  <c r="K181" i="21"/>
  <c r="K187" i="21"/>
  <c r="K226" i="21"/>
  <c r="K80" i="18"/>
  <c r="K78" i="18" s="1"/>
  <c r="K107" i="6" s="1"/>
  <c r="C184" i="21"/>
  <c r="C189" i="21"/>
  <c r="C226" i="21"/>
  <c r="K189" i="21"/>
  <c r="G188" i="21"/>
  <c r="K234" i="21"/>
  <c r="C187" i="21"/>
  <c r="K184" i="21"/>
  <c r="G233" i="21"/>
  <c r="G182" i="21"/>
  <c r="C181" i="21"/>
  <c r="O50" i="22"/>
  <c r="O64" i="6" s="1"/>
  <c r="O137" i="6" s="1"/>
  <c r="O68" i="22"/>
  <c r="K50" i="22"/>
  <c r="K64" i="6" s="1"/>
  <c r="K137" i="6" s="1"/>
  <c r="K68" i="22"/>
  <c r="G50" i="22"/>
  <c r="G64" i="6" s="1"/>
  <c r="G137" i="6" s="1"/>
  <c r="G68" i="22"/>
  <c r="C50" i="22"/>
  <c r="C64" i="6" s="1"/>
  <c r="C137" i="6" s="1"/>
  <c r="I162" i="24"/>
  <c r="I129" i="24"/>
  <c r="N62" i="10"/>
  <c r="F62" i="10"/>
  <c r="P92" i="14"/>
  <c r="L92" i="14"/>
  <c r="H92" i="14"/>
  <c r="D92" i="14"/>
  <c r="P69" i="14"/>
  <c r="L69" i="14"/>
  <c r="H69" i="14"/>
  <c r="D69" i="14"/>
  <c r="P100" i="14"/>
  <c r="P161" i="6" s="1"/>
  <c r="P98" i="14"/>
  <c r="P159" i="6" s="1"/>
  <c r="P130" i="6"/>
  <c r="P49" i="6"/>
  <c r="L49" i="6"/>
  <c r="H49" i="6"/>
  <c r="D49" i="6"/>
  <c r="P48" i="6"/>
  <c r="L48" i="6"/>
  <c r="H48" i="6"/>
  <c r="D48" i="6"/>
  <c r="P47" i="6"/>
  <c r="L47" i="6"/>
  <c r="H47" i="6"/>
  <c r="D47" i="6"/>
  <c r="P46" i="6"/>
  <c r="L46" i="6"/>
  <c r="H46" i="6"/>
  <c r="D46" i="6"/>
  <c r="P45" i="6"/>
  <c r="L45" i="6"/>
  <c r="H45" i="6"/>
  <c r="D45" i="6"/>
  <c r="P44" i="6"/>
  <c r="L44" i="6"/>
  <c r="H44" i="6"/>
  <c r="D44" i="6"/>
  <c r="P43" i="6"/>
  <c r="L43" i="6"/>
  <c r="H43" i="6"/>
  <c r="D43" i="6"/>
  <c r="P41" i="6"/>
  <c r="L41" i="6"/>
  <c r="H41" i="6"/>
  <c r="D41" i="6"/>
  <c r="P40" i="6"/>
  <c r="L40" i="6"/>
  <c r="H40" i="6"/>
  <c r="D40" i="6"/>
  <c r="P38" i="6"/>
  <c r="L38" i="6"/>
  <c r="H38" i="6"/>
  <c r="D38" i="6"/>
  <c r="P37" i="6"/>
  <c r="L37" i="6"/>
  <c r="H37" i="6"/>
  <c r="D37" i="6"/>
  <c r="P36" i="6"/>
  <c r="L36" i="6"/>
  <c r="H36" i="6"/>
  <c r="D36" i="6"/>
  <c r="P35" i="6"/>
  <c r="L35" i="6"/>
  <c r="H35" i="6"/>
  <c r="D35" i="6"/>
  <c r="P34" i="6"/>
  <c r="L34" i="6"/>
  <c r="H34" i="6"/>
  <c r="D34" i="6"/>
  <c r="P31" i="6"/>
  <c r="L31" i="6"/>
  <c r="H31" i="6"/>
  <c r="D31" i="6"/>
  <c r="P29" i="6"/>
  <c r="L29" i="6"/>
  <c r="L127" i="6" s="1"/>
  <c r="H29" i="6"/>
  <c r="H127" i="6" s="1"/>
  <c r="D29" i="6"/>
  <c r="D127" i="6" s="1"/>
  <c r="G200" i="15"/>
  <c r="C200" i="15"/>
  <c r="O183" i="15"/>
  <c r="K183" i="15"/>
  <c r="G183" i="15"/>
  <c r="O167" i="15"/>
  <c r="G158" i="15"/>
  <c r="O253" i="16"/>
  <c r="K253" i="16"/>
  <c r="G253" i="16"/>
  <c r="C253" i="16"/>
  <c r="O252" i="16"/>
  <c r="K252" i="16"/>
  <c r="G252" i="16"/>
  <c r="C252" i="16"/>
  <c r="O251" i="16"/>
  <c r="K251" i="16"/>
  <c r="G251" i="16"/>
  <c r="C251" i="16"/>
  <c r="O250" i="16"/>
  <c r="K250" i="16"/>
  <c r="G250" i="16"/>
  <c r="C250" i="16"/>
  <c r="O249" i="16"/>
  <c r="K249" i="16"/>
  <c r="G249" i="16"/>
  <c r="C249" i="16"/>
  <c r="O243" i="16"/>
  <c r="K243" i="16"/>
  <c r="G243" i="16"/>
  <c r="C243" i="16"/>
  <c r="O242" i="16"/>
  <c r="K242" i="16"/>
  <c r="G242" i="16"/>
  <c r="C242" i="16"/>
  <c r="O241" i="16"/>
  <c r="K241" i="16"/>
  <c r="G241" i="16"/>
  <c r="C241" i="16"/>
  <c r="O240" i="16"/>
  <c r="K240" i="16"/>
  <c r="G240" i="16"/>
  <c r="C240" i="16"/>
  <c r="O235" i="16"/>
  <c r="K235" i="16"/>
  <c r="G235" i="16"/>
  <c r="C235" i="16"/>
  <c r="O233" i="15"/>
  <c r="K233" i="16"/>
  <c r="G233" i="15"/>
  <c r="C233" i="16"/>
  <c r="O232" i="15"/>
  <c r="K232" i="16"/>
  <c r="G232" i="15"/>
  <c r="C232" i="16"/>
  <c r="O231" i="15"/>
  <c r="K231" i="16"/>
  <c r="G231" i="15"/>
  <c r="C231" i="16"/>
  <c r="O230" i="15"/>
  <c r="K230" i="16"/>
  <c r="G230" i="15"/>
  <c r="C230" i="16"/>
  <c r="O229" i="16"/>
  <c r="K229" i="16"/>
  <c r="G229" i="16"/>
  <c r="C229" i="16"/>
  <c r="O224" i="15"/>
  <c r="K224" i="16"/>
  <c r="G224" i="15"/>
  <c r="C224" i="16"/>
  <c r="O223" i="15"/>
  <c r="K223" i="16"/>
  <c r="G223" i="15"/>
  <c r="C223" i="16"/>
  <c r="O222" i="15"/>
  <c r="K222" i="16"/>
  <c r="G222" i="15"/>
  <c r="C222" i="16"/>
  <c r="O221" i="15"/>
  <c r="K221" i="16"/>
  <c r="G221" i="15"/>
  <c r="C221" i="16"/>
  <c r="J200" i="16"/>
  <c r="F200" i="16"/>
  <c r="B200" i="16"/>
  <c r="N183" i="16"/>
  <c r="N167" i="16"/>
  <c r="F167" i="16"/>
  <c r="J158" i="16"/>
  <c r="F158" i="16"/>
  <c r="B158" i="16"/>
  <c r="H257" i="17"/>
  <c r="H256" i="17"/>
  <c r="H255" i="17"/>
  <c r="H254" i="17"/>
  <c r="H237" i="17"/>
  <c r="H236" i="17"/>
  <c r="H234" i="17"/>
  <c r="H216" i="17"/>
  <c r="O183" i="17"/>
  <c r="K183" i="17"/>
  <c r="C183" i="17"/>
  <c r="H181" i="17"/>
  <c r="O158" i="17"/>
  <c r="G158" i="17"/>
  <c r="C158" i="17"/>
  <c r="I94" i="18"/>
  <c r="M89" i="18"/>
  <c r="G78" i="18"/>
  <c r="K75" i="18"/>
  <c r="Q246" i="19"/>
  <c r="M245" i="19"/>
  <c r="Q244" i="19"/>
  <c r="M243" i="19"/>
  <c r="Q242" i="19"/>
  <c r="M241" i="19"/>
  <c r="Q240" i="19"/>
  <c r="M239" i="19"/>
  <c r="Q238" i="19"/>
  <c r="Q235" i="19"/>
  <c r="E235" i="19"/>
  <c r="Q233" i="19"/>
  <c r="E233" i="19"/>
  <c r="Q231" i="19"/>
  <c r="E231" i="19"/>
  <c r="Q229" i="19"/>
  <c r="E229" i="19"/>
  <c r="Q227" i="19"/>
  <c r="E227" i="19"/>
  <c r="E224" i="19"/>
  <c r="I223" i="19"/>
  <c r="E222" i="19"/>
  <c r="I221" i="19"/>
  <c r="E220" i="19"/>
  <c r="I219" i="19"/>
  <c r="E218" i="19"/>
  <c r="I217" i="19"/>
  <c r="E216" i="19"/>
  <c r="I215" i="19"/>
  <c r="Q191" i="19"/>
  <c r="M191" i="19"/>
  <c r="I191" i="19"/>
  <c r="E191" i="19"/>
  <c r="Q187" i="19"/>
  <c r="M187" i="19"/>
  <c r="I187" i="19"/>
  <c r="E187" i="19"/>
  <c r="Q184" i="19"/>
  <c r="M184" i="19"/>
  <c r="I184" i="19"/>
  <c r="E184" i="19"/>
  <c r="Q181" i="19"/>
  <c r="M181" i="19"/>
  <c r="I181" i="19"/>
  <c r="E181" i="19"/>
  <c r="Q180" i="19"/>
  <c r="M180" i="19"/>
  <c r="I180" i="19"/>
  <c r="E180" i="19"/>
  <c r="Q179" i="19"/>
  <c r="M179" i="19"/>
  <c r="I179" i="19"/>
  <c r="E179" i="19"/>
  <c r="Q178" i="19"/>
  <c r="M178" i="19"/>
  <c r="I178" i="19"/>
  <c r="E178" i="19"/>
  <c r="Q177" i="19"/>
  <c r="M177" i="19"/>
  <c r="I177" i="19"/>
  <c r="E177" i="19"/>
  <c r="Q176" i="19"/>
  <c r="M176" i="19"/>
  <c r="I176" i="19"/>
  <c r="E176" i="19"/>
  <c r="K246" i="20"/>
  <c r="K246" i="19"/>
  <c r="C246" i="20"/>
  <c r="C246" i="19"/>
  <c r="K245" i="20"/>
  <c r="K245" i="19"/>
  <c r="G245" i="20"/>
  <c r="G245" i="21"/>
  <c r="C245" i="20"/>
  <c r="C245" i="19"/>
  <c r="K244" i="20"/>
  <c r="K244" i="19"/>
  <c r="C244" i="20"/>
  <c r="C244" i="21"/>
  <c r="C244" i="19"/>
  <c r="K243" i="20"/>
  <c r="K243" i="19"/>
  <c r="C243" i="20"/>
  <c r="C243" i="19"/>
  <c r="K242" i="20"/>
  <c r="K242" i="21"/>
  <c r="K242" i="19"/>
  <c r="C242" i="20"/>
  <c r="C242" i="19"/>
  <c r="K241" i="20"/>
  <c r="K241" i="19"/>
  <c r="C241" i="20"/>
  <c r="C241" i="19"/>
  <c r="K240" i="20"/>
  <c r="K240" i="19"/>
  <c r="C240" i="20"/>
  <c r="C240" i="19"/>
  <c r="K239" i="20"/>
  <c r="K239" i="19"/>
  <c r="C239" i="20"/>
  <c r="C239" i="19"/>
  <c r="K238" i="20"/>
  <c r="K238" i="19"/>
  <c r="C238" i="20"/>
  <c r="C238" i="19"/>
  <c r="G237" i="20"/>
  <c r="G237" i="21"/>
  <c r="O235" i="20"/>
  <c r="O235" i="19"/>
  <c r="G235" i="20"/>
  <c r="G235" i="19"/>
  <c r="O234" i="20"/>
  <c r="O234" i="19"/>
  <c r="G234" i="20"/>
  <c r="G234" i="19"/>
  <c r="C234" i="20"/>
  <c r="C234" i="21"/>
  <c r="O233" i="20"/>
  <c r="O233" i="19"/>
  <c r="G233" i="20"/>
  <c r="G233" i="19"/>
  <c r="O232" i="20"/>
  <c r="O232" i="19"/>
  <c r="K232" i="20"/>
  <c r="K232" i="21"/>
  <c r="G232" i="20"/>
  <c r="G232" i="19"/>
  <c r="O231" i="20"/>
  <c r="O231" i="19"/>
  <c r="G231" i="20"/>
  <c r="G231" i="21"/>
  <c r="G231" i="19"/>
  <c r="O230" i="20"/>
  <c r="O230" i="19"/>
  <c r="G230" i="20"/>
  <c r="G230" i="19"/>
  <c r="O229" i="20"/>
  <c r="O229" i="19"/>
  <c r="G229" i="20"/>
  <c r="G229" i="19"/>
  <c r="O228" i="20"/>
  <c r="O228" i="19"/>
  <c r="G228" i="20"/>
  <c r="G228" i="19"/>
  <c r="O227" i="20"/>
  <c r="O227" i="19"/>
  <c r="G227" i="20"/>
  <c r="G227" i="19"/>
  <c r="K224" i="20"/>
  <c r="K224" i="19"/>
  <c r="C224" i="20"/>
  <c r="C224" i="19"/>
  <c r="K223" i="20"/>
  <c r="K223" i="19"/>
  <c r="C223" i="20"/>
  <c r="C223" i="19"/>
  <c r="K222" i="20"/>
  <c r="K222" i="19"/>
  <c r="C222" i="20"/>
  <c r="C222" i="19"/>
  <c r="K221" i="20"/>
  <c r="K221" i="19"/>
  <c r="C221" i="20"/>
  <c r="C221" i="19"/>
  <c r="K220" i="20"/>
  <c r="K220" i="19"/>
  <c r="C220" i="20"/>
  <c r="C220" i="19"/>
  <c r="K219" i="20"/>
  <c r="K219" i="19"/>
  <c r="C219" i="20"/>
  <c r="C219" i="19"/>
  <c r="K218" i="20"/>
  <c r="K218" i="19"/>
  <c r="C218" i="20"/>
  <c r="C218" i="19"/>
  <c r="K217" i="20"/>
  <c r="K217" i="19"/>
  <c r="C217" i="20"/>
  <c r="C217" i="19"/>
  <c r="K216" i="20"/>
  <c r="K216" i="19"/>
  <c r="C216" i="20"/>
  <c r="C216" i="19"/>
  <c r="K215" i="20"/>
  <c r="K215" i="19"/>
  <c r="C215" i="20"/>
  <c r="C215" i="19"/>
  <c r="O98" i="18"/>
  <c r="G98" i="18"/>
  <c r="O97" i="18"/>
  <c r="G97" i="18"/>
  <c r="C245" i="21"/>
  <c r="G242" i="21"/>
  <c r="K233" i="21"/>
  <c r="C231" i="21"/>
  <c r="G222" i="21"/>
  <c r="K214" i="21"/>
  <c r="D210" i="21"/>
  <c r="D198" i="21"/>
  <c r="D197" i="21"/>
  <c r="D196" i="21"/>
  <c r="N194" i="21"/>
  <c r="D195" i="21"/>
  <c r="C192" i="21"/>
  <c r="K182" i="21"/>
  <c r="C180" i="21"/>
  <c r="K165" i="21"/>
  <c r="O170" i="21"/>
  <c r="K173" i="21"/>
  <c r="G214" i="21"/>
  <c r="C173" i="21"/>
  <c r="G170" i="21"/>
  <c r="K169" i="21"/>
  <c r="C169" i="21"/>
  <c r="O168" i="21"/>
  <c r="O223" i="21"/>
  <c r="G168" i="21"/>
  <c r="G223" i="21"/>
  <c r="O166" i="21"/>
  <c r="K166" i="21"/>
  <c r="C166" i="21"/>
  <c r="O165" i="21"/>
  <c r="O222" i="21"/>
  <c r="K222" i="21"/>
  <c r="G165" i="21"/>
  <c r="C222" i="21"/>
  <c r="O164" i="21"/>
  <c r="O221" i="21"/>
  <c r="K164" i="21"/>
  <c r="G221" i="21"/>
  <c r="C164" i="21"/>
  <c r="O162" i="21"/>
  <c r="O219" i="21"/>
  <c r="K219" i="21"/>
  <c r="G162" i="21"/>
  <c r="C219" i="21"/>
  <c r="C68" i="22"/>
  <c r="P203" i="24"/>
  <c r="G162" i="24"/>
  <c r="P200" i="17"/>
  <c r="M183" i="17"/>
  <c r="E183" i="17"/>
  <c r="Q158" i="17"/>
  <c r="E158" i="17"/>
  <c r="Q75" i="18"/>
  <c r="M75" i="18"/>
  <c r="I75" i="18"/>
  <c r="E75" i="18"/>
  <c r="Q51" i="18"/>
  <c r="Q60" i="6" s="1"/>
  <c r="Q133" i="6" s="1"/>
  <c r="M51" i="18"/>
  <c r="M60" i="6" s="1"/>
  <c r="M133" i="6" s="1"/>
  <c r="I51" i="18"/>
  <c r="I60" i="6" s="1"/>
  <c r="I133" i="6" s="1"/>
  <c r="E51" i="18"/>
  <c r="E60" i="6" s="1"/>
  <c r="E133" i="6" s="1"/>
  <c r="O175" i="20"/>
  <c r="G175" i="20"/>
  <c r="C175" i="20"/>
  <c r="K100" i="18"/>
  <c r="K163" i="6" s="1"/>
  <c r="P58" i="22"/>
  <c r="D58" i="22"/>
  <c r="D111" i="6" s="1"/>
  <c r="D76" i="22"/>
  <c r="D167" i="6" s="1"/>
  <c r="I129" i="23"/>
  <c r="L211" i="24"/>
  <c r="L175" i="23"/>
  <c r="H211" i="24"/>
  <c r="H175" i="23"/>
  <c r="D211" i="24"/>
  <c r="D175" i="23"/>
  <c r="P210" i="25"/>
  <c r="P210" i="24"/>
  <c r="P172" i="23"/>
  <c r="L210" i="25"/>
  <c r="L172" i="23"/>
  <c r="H210" i="25"/>
  <c r="H210" i="24"/>
  <c r="H172" i="23"/>
  <c r="D210" i="25"/>
  <c r="D210" i="24"/>
  <c r="D172" i="23"/>
  <c r="P171" i="23"/>
  <c r="P209" i="24"/>
  <c r="L209" i="24"/>
  <c r="L171" i="23"/>
  <c r="H209" i="24"/>
  <c r="H171" i="23"/>
  <c r="D209" i="24"/>
  <c r="D171" i="23"/>
  <c r="P208" i="25"/>
  <c r="P208" i="24"/>
  <c r="P168" i="23"/>
  <c r="L208" i="25"/>
  <c r="L168" i="23"/>
  <c r="L208" i="24"/>
  <c r="H208" i="25"/>
  <c r="H208" i="24"/>
  <c r="H168" i="23"/>
  <c r="D208" i="25"/>
  <c r="D208" i="24"/>
  <c r="D168" i="23"/>
  <c r="P207" i="25"/>
  <c r="P167" i="23"/>
  <c r="L207" i="25"/>
  <c r="L207" i="24"/>
  <c r="L167" i="23"/>
  <c r="H207" i="25"/>
  <c r="H207" i="24"/>
  <c r="H167" i="23"/>
  <c r="D207" i="25"/>
  <c r="D207" i="24"/>
  <c r="D167" i="23"/>
  <c r="P206" i="24"/>
  <c r="P166" i="23"/>
  <c r="H206" i="24"/>
  <c r="H166" i="23"/>
  <c r="D206" i="24"/>
  <c r="D166" i="23"/>
  <c r="P165" i="23"/>
  <c r="P205" i="24"/>
  <c r="L205" i="24"/>
  <c r="L165" i="23"/>
  <c r="H205" i="24"/>
  <c r="H165" i="23"/>
  <c r="D205" i="24"/>
  <c r="D165" i="23"/>
  <c r="P204" i="24"/>
  <c r="P164" i="23"/>
  <c r="L164" i="23"/>
  <c r="L204" i="24"/>
  <c r="H204" i="24"/>
  <c r="H164" i="23"/>
  <c r="D204" i="24"/>
  <c r="D164" i="23"/>
  <c r="L203" i="24"/>
  <c r="L163" i="23"/>
  <c r="D203" i="24"/>
  <c r="D163" i="23"/>
  <c r="P200" i="25"/>
  <c r="P157" i="23"/>
  <c r="L200" i="25"/>
  <c r="L157" i="23"/>
  <c r="H200" i="25"/>
  <c r="H157" i="23"/>
  <c r="D200" i="25"/>
  <c r="D157" i="23"/>
  <c r="P199" i="25"/>
  <c r="P154" i="23"/>
  <c r="L199" i="25"/>
  <c r="L154" i="23"/>
  <c r="H199" i="25"/>
  <c r="H154" i="23"/>
  <c r="D199" i="25"/>
  <c r="D154" i="23"/>
  <c r="P198" i="25"/>
  <c r="P150" i="23"/>
  <c r="L198" i="25"/>
  <c r="L150" i="23"/>
  <c r="H198" i="25"/>
  <c r="H150" i="23"/>
  <c r="D198" i="25"/>
  <c r="D150" i="23"/>
  <c r="P196" i="25"/>
  <c r="P148" i="23"/>
  <c r="P143" i="23" s="1"/>
  <c r="L196" i="25"/>
  <c r="L148" i="23"/>
  <c r="H196" i="25"/>
  <c r="H148" i="23"/>
  <c r="D196" i="25"/>
  <c r="D148" i="23"/>
  <c r="P188" i="25"/>
  <c r="P139" i="23"/>
  <c r="L188" i="25"/>
  <c r="L139" i="23"/>
  <c r="H188" i="25"/>
  <c r="H139" i="23"/>
  <c r="D188" i="25"/>
  <c r="D139" i="23"/>
  <c r="P187" i="25"/>
  <c r="P136" i="23"/>
  <c r="L187" i="25"/>
  <c r="L136" i="23"/>
  <c r="H187" i="25"/>
  <c r="H136" i="23"/>
  <c r="D187" i="25"/>
  <c r="D136" i="23"/>
  <c r="P185" i="25"/>
  <c r="P134" i="23"/>
  <c r="L185" i="25"/>
  <c r="L134" i="23"/>
  <c r="L129" i="23" s="1"/>
  <c r="H185" i="25"/>
  <c r="H134" i="23"/>
  <c r="D185" i="25"/>
  <c r="D134" i="23"/>
  <c r="P211" i="24"/>
  <c r="L206" i="24"/>
  <c r="N58" i="22"/>
  <c r="N111" i="6" s="1"/>
  <c r="N76" i="22"/>
  <c r="N167" i="6" s="1"/>
  <c r="J58" i="22"/>
  <c r="J111" i="6" s="1"/>
  <c r="J76" i="22"/>
  <c r="J167" i="6" s="1"/>
  <c r="Q50" i="22"/>
  <c r="Q64" i="6" s="1"/>
  <c r="Q137" i="6" s="1"/>
  <c r="M50" i="22"/>
  <c r="M64" i="6" s="1"/>
  <c r="M137" i="6" s="1"/>
  <c r="I50" i="22"/>
  <c r="I64" i="6" s="1"/>
  <c r="I137" i="6" s="1"/>
  <c r="E50" i="22"/>
  <c r="E64" i="6" s="1"/>
  <c r="E137" i="6" s="1"/>
  <c r="I162" i="23"/>
  <c r="N210" i="25"/>
  <c r="N210" i="24"/>
  <c r="J210" i="25"/>
  <c r="J210" i="24"/>
  <c r="B210" i="25"/>
  <c r="B210" i="24"/>
  <c r="N208" i="25"/>
  <c r="N208" i="24"/>
  <c r="J208" i="25"/>
  <c r="J208" i="24"/>
  <c r="B208" i="25"/>
  <c r="B208" i="24"/>
  <c r="N207" i="25"/>
  <c r="N207" i="24"/>
  <c r="J207" i="25"/>
  <c r="J207" i="24"/>
  <c r="B207" i="25"/>
  <c r="B207" i="24"/>
  <c r="J200" i="25"/>
  <c r="J200" i="24"/>
  <c r="F200" i="25"/>
  <c r="F200" i="24"/>
  <c r="N199" i="25"/>
  <c r="N199" i="24"/>
  <c r="J199" i="25"/>
  <c r="J199" i="24"/>
  <c r="B199" i="25"/>
  <c r="B199" i="24"/>
  <c r="J198" i="25"/>
  <c r="J198" i="24"/>
  <c r="F198" i="25"/>
  <c r="F198" i="24"/>
  <c r="J196" i="25"/>
  <c r="J196" i="24"/>
  <c r="F196" i="25"/>
  <c r="F196" i="24"/>
  <c r="N188" i="25"/>
  <c r="N188" i="24"/>
  <c r="J188" i="25"/>
  <c r="J188" i="24"/>
  <c r="B188" i="25"/>
  <c r="B188" i="24"/>
  <c r="J187" i="25"/>
  <c r="J187" i="24"/>
  <c r="F187" i="25"/>
  <c r="F187" i="24"/>
  <c r="J185" i="25"/>
  <c r="J185" i="24"/>
  <c r="F185" i="25"/>
  <c r="F185" i="24"/>
  <c r="F211" i="24"/>
  <c r="F207" i="24"/>
  <c r="F199" i="24"/>
  <c r="N196" i="24"/>
  <c r="N187" i="24"/>
  <c r="B185" i="24"/>
  <c r="F182" i="24"/>
  <c r="O143" i="24"/>
  <c r="N166" i="25"/>
  <c r="N206" i="25"/>
  <c r="J166" i="25"/>
  <c r="J206" i="25"/>
  <c r="B166" i="25"/>
  <c r="B206" i="25"/>
  <c r="N165" i="25"/>
  <c r="N205" i="25"/>
  <c r="J165" i="25"/>
  <c r="J205" i="25"/>
  <c r="B165" i="25"/>
  <c r="B205" i="25"/>
  <c r="N164" i="25"/>
  <c r="N204" i="25"/>
  <c r="J164" i="25"/>
  <c r="J204" i="25"/>
  <c r="B164" i="25"/>
  <c r="B204" i="25"/>
  <c r="N163" i="25"/>
  <c r="N203" i="25"/>
  <c r="J163" i="25"/>
  <c r="J203" i="25"/>
  <c r="B163" i="25"/>
  <c r="B203" i="25"/>
  <c r="P189" i="25"/>
  <c r="P140" i="25"/>
  <c r="H140" i="25"/>
  <c r="H189" i="25"/>
  <c r="D189" i="25"/>
  <c r="D140" i="25"/>
  <c r="P135" i="25"/>
  <c r="P186" i="25"/>
  <c r="L135" i="25"/>
  <c r="L186" i="25"/>
  <c r="H135" i="25"/>
  <c r="H186" i="25"/>
  <c r="D135" i="25"/>
  <c r="D186" i="25"/>
  <c r="P133" i="25"/>
  <c r="P184" i="25"/>
  <c r="L133" i="25"/>
  <c r="L184" i="25"/>
  <c r="H133" i="25"/>
  <c r="H184" i="25"/>
  <c r="D133" i="25"/>
  <c r="D184" i="25"/>
  <c r="P132" i="25"/>
  <c r="P183" i="25"/>
  <c r="L132" i="25"/>
  <c r="L183" i="25"/>
  <c r="H132" i="25"/>
  <c r="H183" i="25"/>
  <c r="D132" i="25"/>
  <c r="D183" i="25"/>
  <c r="P131" i="25"/>
  <c r="P182" i="25"/>
  <c r="L131" i="25"/>
  <c r="L182" i="25"/>
  <c r="H131" i="25"/>
  <c r="H182" i="25"/>
  <c r="D131" i="25"/>
  <c r="D182" i="25"/>
  <c r="P130" i="25"/>
  <c r="P181" i="25"/>
  <c r="L130" i="25"/>
  <c r="L181" i="25"/>
  <c r="H130" i="25"/>
  <c r="H181" i="25"/>
  <c r="D130" i="25"/>
  <c r="D181" i="25"/>
  <c r="P75" i="18"/>
  <c r="L75" i="18"/>
  <c r="H75" i="18"/>
  <c r="D75" i="18"/>
  <c r="O51" i="18"/>
  <c r="O60" i="6" s="1"/>
  <c r="O133" i="6" s="1"/>
  <c r="K51" i="18"/>
  <c r="K60" i="6" s="1"/>
  <c r="K133" i="6" s="1"/>
  <c r="G51" i="18"/>
  <c r="G60" i="6" s="1"/>
  <c r="G133" i="6" s="1"/>
  <c r="C51" i="18"/>
  <c r="C60" i="6" s="1"/>
  <c r="C133" i="6" s="1"/>
  <c r="P175" i="19"/>
  <c r="P157" i="19"/>
  <c r="L157" i="19"/>
  <c r="P245" i="21"/>
  <c r="L245" i="21"/>
  <c r="H245" i="21"/>
  <c r="D245" i="21"/>
  <c r="P244" i="21"/>
  <c r="L244" i="21"/>
  <c r="H244" i="21"/>
  <c r="D244" i="21"/>
  <c r="P243" i="21"/>
  <c r="L243" i="21"/>
  <c r="H243" i="21"/>
  <c r="D243" i="21"/>
  <c r="P242" i="21"/>
  <c r="L242" i="21"/>
  <c r="H242" i="21"/>
  <c r="D242" i="21"/>
  <c r="P237" i="21"/>
  <c r="L237" i="21"/>
  <c r="H237" i="21"/>
  <c r="D237" i="21"/>
  <c r="P234" i="21"/>
  <c r="L234" i="21"/>
  <c r="H234" i="21"/>
  <c r="D234" i="21"/>
  <c r="P233" i="21"/>
  <c r="L233" i="21"/>
  <c r="H233" i="21"/>
  <c r="D233" i="21"/>
  <c r="P232" i="21"/>
  <c r="L232" i="21"/>
  <c r="H232" i="21"/>
  <c r="D232" i="21"/>
  <c r="P231" i="21"/>
  <c r="L231" i="21"/>
  <c r="H231" i="21"/>
  <c r="D231" i="21"/>
  <c r="P237" i="20"/>
  <c r="H237" i="20"/>
  <c r="P234" i="20"/>
  <c r="H234" i="20"/>
  <c r="P233" i="20"/>
  <c r="H233" i="20"/>
  <c r="P232" i="20"/>
  <c r="H232" i="20"/>
  <c r="P231" i="20"/>
  <c r="H231" i="20"/>
  <c r="P223" i="20"/>
  <c r="H223" i="20"/>
  <c r="P222" i="20"/>
  <c r="H222" i="20"/>
  <c r="P221" i="20"/>
  <c r="H221" i="20"/>
  <c r="P219" i="20"/>
  <c r="H219" i="20"/>
  <c r="Q194" i="20"/>
  <c r="E175" i="20"/>
  <c r="I157" i="20"/>
  <c r="K244" i="21"/>
  <c r="G243" i="21"/>
  <c r="C242" i="21"/>
  <c r="C232" i="21"/>
  <c r="J70" i="22"/>
  <c r="J69" i="22"/>
  <c r="J68" i="22"/>
  <c r="E68" i="22"/>
  <c r="H58" i="22"/>
  <c r="Q55" i="22"/>
  <c r="M55" i="22"/>
  <c r="I55" i="22"/>
  <c r="E55" i="22"/>
  <c r="D50" i="22"/>
  <c r="D68" i="22"/>
  <c r="L50" i="22"/>
  <c r="L64" i="6" s="1"/>
  <c r="L137" i="6" s="1"/>
  <c r="G211" i="23"/>
  <c r="M210" i="23"/>
  <c r="C210" i="23"/>
  <c r="G209" i="23"/>
  <c r="M208" i="23"/>
  <c r="C208" i="23"/>
  <c r="G207" i="23"/>
  <c r="M206" i="23"/>
  <c r="C206" i="23"/>
  <c r="G205" i="23"/>
  <c r="C204" i="23"/>
  <c r="G203" i="23"/>
  <c r="Q200" i="23"/>
  <c r="G200" i="23"/>
  <c r="K199" i="23"/>
  <c r="Q198" i="23"/>
  <c r="G198" i="23"/>
  <c r="K197" i="23"/>
  <c r="Q196" i="23"/>
  <c r="G196" i="23"/>
  <c r="K195" i="23"/>
  <c r="Q194" i="23"/>
  <c r="G194" i="23"/>
  <c r="K193" i="23"/>
  <c r="G192" i="23"/>
  <c r="O189" i="23"/>
  <c r="E189" i="23"/>
  <c r="K188" i="23"/>
  <c r="O187" i="23"/>
  <c r="E187" i="23"/>
  <c r="K186" i="23"/>
  <c r="O185" i="23"/>
  <c r="E185" i="23"/>
  <c r="K184" i="23"/>
  <c r="O183" i="23"/>
  <c r="E183" i="23"/>
  <c r="K182" i="23"/>
  <c r="O181" i="23"/>
  <c r="N140" i="23"/>
  <c r="J140" i="23"/>
  <c r="F140" i="23"/>
  <c r="N139" i="23"/>
  <c r="J139" i="23"/>
  <c r="F139" i="23"/>
  <c r="B139" i="23"/>
  <c r="N136" i="23"/>
  <c r="J136" i="23"/>
  <c r="F136" i="23"/>
  <c r="B136" i="23"/>
  <c r="N135" i="23"/>
  <c r="J135" i="23"/>
  <c r="B135" i="23"/>
  <c r="N134" i="23"/>
  <c r="J134" i="23"/>
  <c r="F134" i="23"/>
  <c r="B134" i="23"/>
  <c r="N133" i="23"/>
  <c r="J133" i="23"/>
  <c r="F133" i="23"/>
  <c r="B133" i="23"/>
  <c r="J132" i="23"/>
  <c r="F132" i="23"/>
  <c r="B132" i="23"/>
  <c r="N131" i="23"/>
  <c r="J131" i="23"/>
  <c r="B131" i="23"/>
  <c r="N130" i="23"/>
  <c r="J130" i="23"/>
  <c r="F130" i="23"/>
  <c r="Q211" i="24"/>
  <c r="Q211" i="23"/>
  <c r="M211" i="24"/>
  <c r="I211" i="24"/>
  <c r="I211" i="23"/>
  <c r="E211" i="24"/>
  <c r="Q210" i="24"/>
  <c r="Q210" i="23"/>
  <c r="M210" i="24"/>
  <c r="M210" i="25"/>
  <c r="I210" i="24"/>
  <c r="I210" i="23"/>
  <c r="E210" i="24"/>
  <c r="E210" i="25"/>
  <c r="Q209" i="24"/>
  <c r="Q209" i="23"/>
  <c r="M209" i="24"/>
  <c r="I209" i="24"/>
  <c r="I209" i="23"/>
  <c r="E209" i="24"/>
  <c r="Q208" i="24"/>
  <c r="Q208" i="23"/>
  <c r="M208" i="24"/>
  <c r="M208" i="25"/>
  <c r="I208" i="24"/>
  <c r="I208" i="23"/>
  <c r="E208" i="24"/>
  <c r="E208" i="25"/>
  <c r="Q207" i="24"/>
  <c r="Q207" i="23"/>
  <c r="M207" i="24"/>
  <c r="M207" i="25"/>
  <c r="I207" i="24"/>
  <c r="I207" i="23"/>
  <c r="E207" i="24"/>
  <c r="E207" i="25"/>
  <c r="Q206" i="24"/>
  <c r="Q206" i="23"/>
  <c r="M206" i="24"/>
  <c r="I206" i="24"/>
  <c r="I206" i="23"/>
  <c r="E206" i="24"/>
  <c r="Q205" i="24"/>
  <c r="Q205" i="23"/>
  <c r="M205" i="24"/>
  <c r="I205" i="24"/>
  <c r="I205" i="23"/>
  <c r="E205" i="24"/>
  <c r="Q204" i="24"/>
  <c r="Q204" i="23"/>
  <c r="M204" i="24"/>
  <c r="I204" i="24"/>
  <c r="I204" i="23"/>
  <c r="E204" i="24"/>
  <c r="Q203" i="24"/>
  <c r="Q203" i="23"/>
  <c r="M203" i="24"/>
  <c r="I203" i="24"/>
  <c r="I203" i="23"/>
  <c r="E203" i="24"/>
  <c r="M202" i="24"/>
  <c r="I202" i="24"/>
  <c r="E202" i="24"/>
  <c r="Q200" i="24"/>
  <c r="M200" i="24"/>
  <c r="M200" i="23"/>
  <c r="I200" i="24"/>
  <c r="E200" i="24"/>
  <c r="E200" i="25"/>
  <c r="E200" i="23"/>
  <c r="Q199" i="24"/>
  <c r="M199" i="24"/>
  <c r="M199" i="25"/>
  <c r="M199" i="23"/>
  <c r="I199" i="24"/>
  <c r="E199" i="24"/>
  <c r="E199" i="25"/>
  <c r="E199" i="23"/>
  <c r="Q198" i="24"/>
  <c r="M198" i="24"/>
  <c r="M198" i="25"/>
  <c r="M198" i="23"/>
  <c r="I198" i="24"/>
  <c r="E198" i="24"/>
  <c r="E198" i="25"/>
  <c r="E198" i="23"/>
  <c r="Q197" i="24"/>
  <c r="M197" i="24"/>
  <c r="M197" i="23"/>
  <c r="I197" i="24"/>
  <c r="E197" i="24"/>
  <c r="E197" i="23"/>
  <c r="Q196" i="24"/>
  <c r="M196" i="24"/>
  <c r="M196" i="25"/>
  <c r="M196" i="23"/>
  <c r="I196" i="24"/>
  <c r="E196" i="24"/>
  <c r="E196" i="23"/>
  <c r="Q195" i="24"/>
  <c r="M195" i="24"/>
  <c r="M195" i="23"/>
  <c r="I195" i="24"/>
  <c r="E195" i="24"/>
  <c r="E195" i="23"/>
  <c r="Q194" i="24"/>
  <c r="M194" i="24"/>
  <c r="M194" i="23"/>
  <c r="I194" i="24"/>
  <c r="E194" i="24"/>
  <c r="E194" i="23"/>
  <c r="Q193" i="24"/>
  <c r="M193" i="24"/>
  <c r="M193" i="23"/>
  <c r="I193" i="24"/>
  <c r="E193" i="24"/>
  <c r="E193" i="23"/>
  <c r="Q192" i="24"/>
  <c r="M192" i="24"/>
  <c r="M192" i="23"/>
  <c r="I192" i="24"/>
  <c r="E192" i="24"/>
  <c r="E192" i="23"/>
  <c r="Q191" i="24"/>
  <c r="M191" i="24"/>
  <c r="I191" i="24"/>
  <c r="E191" i="24"/>
  <c r="Q189" i="24"/>
  <c r="Q189" i="23"/>
  <c r="M189" i="24"/>
  <c r="I189" i="24"/>
  <c r="I189" i="23"/>
  <c r="E189" i="24"/>
  <c r="Q188" i="24"/>
  <c r="Q188" i="23"/>
  <c r="M188" i="24"/>
  <c r="M188" i="25"/>
  <c r="I188" i="24"/>
  <c r="I188" i="23"/>
  <c r="E188" i="24"/>
  <c r="E188" i="25"/>
  <c r="Q187" i="23"/>
  <c r="I187" i="23"/>
  <c r="Q186" i="23"/>
  <c r="I186" i="23"/>
  <c r="Q185" i="23"/>
  <c r="I185" i="23"/>
  <c r="Q184" i="23"/>
  <c r="I184" i="23"/>
  <c r="Q183" i="23"/>
  <c r="I183" i="23"/>
  <c r="Q182" i="23"/>
  <c r="I182" i="23"/>
  <c r="Q181" i="23"/>
  <c r="I181" i="23"/>
  <c r="F208" i="24"/>
  <c r="F204" i="24"/>
  <c r="N198" i="24"/>
  <c r="B196" i="24"/>
  <c r="B187" i="24"/>
  <c r="O245" i="21"/>
  <c r="O244" i="21"/>
  <c r="O243" i="21"/>
  <c r="O242" i="21"/>
  <c r="O237" i="21"/>
  <c r="O234" i="21"/>
  <c r="O233" i="21"/>
  <c r="O232" i="21"/>
  <c r="O231" i="21"/>
  <c r="N74" i="22"/>
  <c r="J74" i="22"/>
  <c r="F74" i="22"/>
  <c r="B74" i="22"/>
  <c r="N73" i="22"/>
  <c r="J73" i="22"/>
  <c r="F73" i="22"/>
  <c r="B73" i="22"/>
  <c r="N72" i="22"/>
  <c r="J72" i="22"/>
  <c r="F72" i="22"/>
  <c r="B72" i="22"/>
  <c r="B70" i="22"/>
  <c r="B69" i="22"/>
  <c r="M68" i="22"/>
  <c r="B68" i="22"/>
  <c r="B58" i="22"/>
  <c r="B111" i="6" s="1"/>
  <c r="B76" i="22"/>
  <c r="B167" i="6" s="1"/>
  <c r="O55" i="22"/>
  <c r="K55" i="22"/>
  <c r="G55" i="22"/>
  <c r="C55" i="22"/>
  <c r="C211" i="23"/>
  <c r="G210" i="23"/>
  <c r="C209" i="23"/>
  <c r="G208" i="23"/>
  <c r="C207" i="23"/>
  <c r="G206" i="23"/>
  <c r="C205" i="23"/>
  <c r="K200" i="23"/>
  <c r="G199" i="23"/>
  <c r="K198" i="23"/>
  <c r="G197" i="23"/>
  <c r="K196" i="23"/>
  <c r="G195" i="23"/>
  <c r="K194" i="23"/>
  <c r="K189" i="23"/>
  <c r="O188" i="23"/>
  <c r="K187" i="23"/>
  <c r="O186" i="23"/>
  <c r="K185" i="23"/>
  <c r="O184" i="23"/>
  <c r="K183" i="23"/>
  <c r="N175" i="23"/>
  <c r="J175" i="23"/>
  <c r="B175" i="23"/>
  <c r="N172" i="23"/>
  <c r="J172" i="23"/>
  <c r="F172" i="23"/>
  <c r="B172" i="23"/>
  <c r="N171" i="23"/>
  <c r="J171" i="23"/>
  <c r="B171" i="23"/>
  <c r="N168" i="23"/>
  <c r="J168" i="23"/>
  <c r="F168" i="23"/>
  <c r="B168" i="23"/>
  <c r="N167" i="23"/>
  <c r="J167" i="23"/>
  <c r="F167" i="23"/>
  <c r="B167" i="23"/>
  <c r="N166" i="23"/>
  <c r="J166" i="23"/>
  <c r="F166" i="23"/>
  <c r="B166" i="23"/>
  <c r="N165" i="23"/>
  <c r="J165" i="23"/>
  <c r="B165" i="23"/>
  <c r="N164" i="23"/>
  <c r="J164" i="23"/>
  <c r="B164" i="23"/>
  <c r="N163" i="23"/>
  <c r="F163" i="23"/>
  <c r="M143" i="23"/>
  <c r="F210" i="24"/>
  <c r="B200" i="24"/>
  <c r="F188" i="24"/>
  <c r="N185" i="24"/>
  <c r="Q107" i="28"/>
  <c r="Q71" i="26"/>
  <c r="Q143" i="28"/>
  <c r="Q70" i="26"/>
  <c r="Q133" i="28"/>
  <c r="Q194" i="21"/>
  <c r="E194" i="21"/>
  <c r="N55" i="22"/>
  <c r="J55" i="22"/>
  <c r="F55" i="22"/>
  <c r="B55" i="22"/>
  <c r="N50" i="22"/>
  <c r="N64" i="6" s="1"/>
  <c r="N137" i="6" s="1"/>
  <c r="J50" i="22"/>
  <c r="J64" i="6" s="1"/>
  <c r="J137" i="6" s="1"/>
  <c r="F50" i="22"/>
  <c r="F64" i="6" s="1"/>
  <c r="F137" i="6" s="1"/>
  <c r="B50" i="22"/>
  <c r="O211" i="24"/>
  <c r="K211" i="24"/>
  <c r="G211" i="24"/>
  <c r="C211" i="24"/>
  <c r="O210" i="24"/>
  <c r="K210" i="24"/>
  <c r="G210" i="24"/>
  <c r="C210" i="24"/>
  <c r="O209" i="24"/>
  <c r="K209" i="24"/>
  <c r="G209" i="24"/>
  <c r="C209" i="24"/>
  <c r="O208" i="24"/>
  <c r="K208" i="24"/>
  <c r="G208" i="24"/>
  <c r="C208" i="24"/>
  <c r="O207" i="24"/>
  <c r="K207" i="24"/>
  <c r="G207" i="24"/>
  <c r="C207" i="24"/>
  <c r="O206" i="24"/>
  <c r="K206" i="24"/>
  <c r="G206" i="24"/>
  <c r="C206" i="24"/>
  <c r="O205" i="24"/>
  <c r="K205" i="24"/>
  <c r="G205" i="24"/>
  <c r="C205" i="24"/>
  <c r="O204" i="24"/>
  <c r="K204" i="24"/>
  <c r="G204" i="24"/>
  <c r="C204" i="24"/>
  <c r="O203" i="24"/>
  <c r="K203" i="24"/>
  <c r="G203" i="24"/>
  <c r="C203" i="24"/>
  <c r="O202" i="24"/>
  <c r="K202" i="24"/>
  <c r="G202" i="24"/>
  <c r="C202" i="24"/>
  <c r="O200" i="24"/>
  <c r="K200" i="24"/>
  <c r="G200" i="24"/>
  <c r="C200" i="24"/>
  <c r="O199" i="24"/>
  <c r="K199" i="24"/>
  <c r="G199" i="24"/>
  <c r="C199" i="24"/>
  <c r="O198" i="24"/>
  <c r="K198" i="24"/>
  <c r="G198" i="24"/>
  <c r="C198" i="24"/>
  <c r="O197" i="24"/>
  <c r="K197" i="24"/>
  <c r="G197" i="24"/>
  <c r="C197" i="24"/>
  <c r="O196" i="24"/>
  <c r="K196" i="24"/>
  <c r="G196" i="24"/>
  <c r="C196" i="24"/>
  <c r="O195" i="24"/>
  <c r="K195" i="24"/>
  <c r="G195" i="24"/>
  <c r="C195" i="24"/>
  <c r="O194" i="24"/>
  <c r="K194" i="24"/>
  <c r="G194" i="24"/>
  <c r="C194" i="24"/>
  <c r="O193" i="24"/>
  <c r="K193" i="24"/>
  <c r="G193" i="24"/>
  <c r="C193" i="24"/>
  <c r="O192" i="24"/>
  <c r="K192" i="24"/>
  <c r="G192" i="24"/>
  <c r="C192" i="24"/>
  <c r="O191" i="24"/>
  <c r="K191" i="24"/>
  <c r="G191" i="24"/>
  <c r="C191" i="24"/>
  <c r="O189" i="24"/>
  <c r="K189" i="24"/>
  <c r="G189" i="24"/>
  <c r="C189" i="24"/>
  <c r="O188" i="24"/>
  <c r="K188" i="24"/>
  <c r="G188" i="24"/>
  <c r="C188" i="24"/>
  <c r="O187" i="24"/>
  <c r="K187" i="24"/>
  <c r="G187" i="24"/>
  <c r="C187" i="24"/>
  <c r="O186" i="24"/>
  <c r="K186" i="24"/>
  <c r="G186" i="24"/>
  <c r="C186" i="24"/>
  <c r="O185" i="24"/>
  <c r="K185" i="24"/>
  <c r="G185" i="24"/>
  <c r="C185" i="24"/>
  <c r="O184" i="24"/>
  <c r="K184" i="24"/>
  <c r="G184" i="24"/>
  <c r="C184" i="24"/>
  <c r="O183" i="24"/>
  <c r="K183" i="24"/>
  <c r="G183" i="24"/>
  <c r="C183" i="24"/>
  <c r="O182" i="24"/>
  <c r="K182" i="24"/>
  <c r="G182" i="24"/>
  <c r="C182" i="24"/>
  <c r="O181" i="24"/>
  <c r="K181" i="24"/>
  <c r="G181" i="24"/>
  <c r="C181" i="24"/>
  <c r="O180" i="24"/>
  <c r="K180" i="24"/>
  <c r="G180" i="24"/>
  <c r="C180" i="24"/>
  <c r="B143" i="24"/>
  <c r="P206" i="25"/>
  <c r="P205" i="25"/>
  <c r="P204" i="25"/>
  <c r="P203" i="25"/>
  <c r="E191" i="25"/>
  <c r="J189" i="25"/>
  <c r="E180" i="25"/>
  <c r="E138" i="25"/>
  <c r="E129" i="25" s="1"/>
  <c r="M61" i="22"/>
  <c r="M168" i="25"/>
  <c r="M172" i="25"/>
  <c r="M176" i="25"/>
  <c r="M202" i="25"/>
  <c r="M167" i="25"/>
  <c r="M169" i="25"/>
  <c r="M173" i="25"/>
  <c r="N66" i="26"/>
  <c r="N51" i="26"/>
  <c r="N68" i="6" s="1"/>
  <c r="N141" i="6" s="1"/>
  <c r="F66" i="26"/>
  <c r="F51" i="26"/>
  <c r="F68" i="6" s="1"/>
  <c r="F141" i="6" s="1"/>
  <c r="B51" i="26"/>
  <c r="Q154" i="27"/>
  <c r="Q155" i="27"/>
  <c r="Q156" i="27"/>
  <c r="Q157" i="27"/>
  <c r="Q158" i="27"/>
  <c r="Q159" i="27"/>
  <c r="Q64" i="26"/>
  <c r="Q68" i="26"/>
  <c r="M64" i="26"/>
  <c r="M68" i="26"/>
  <c r="I64" i="26"/>
  <c r="I68" i="26"/>
  <c r="E64" i="26"/>
  <c r="E68" i="26"/>
  <c r="Q63" i="26"/>
  <c r="Q67" i="26"/>
  <c r="M63" i="26"/>
  <c r="M67" i="26"/>
  <c r="I63" i="26"/>
  <c r="I67" i="26"/>
  <c r="E144" i="27"/>
  <c r="E145" i="27"/>
  <c r="E146" i="27"/>
  <c r="E147" i="27"/>
  <c r="E148" i="27"/>
  <c r="E149" i="27"/>
  <c r="E150" i="27"/>
  <c r="E151" i="27"/>
  <c r="E63" i="26"/>
  <c r="E67" i="26"/>
  <c r="Q62" i="26"/>
  <c r="Q66" i="26"/>
  <c r="M62" i="26"/>
  <c r="M66" i="26"/>
  <c r="I134" i="27"/>
  <c r="I135" i="27"/>
  <c r="I136" i="27"/>
  <c r="I137" i="27"/>
  <c r="I138" i="27"/>
  <c r="I139" i="27"/>
  <c r="I140" i="27"/>
  <c r="I141" i="27"/>
  <c r="I62" i="26"/>
  <c r="I66" i="26"/>
  <c r="E62" i="26"/>
  <c r="E66" i="26"/>
  <c r="E158" i="27"/>
  <c r="E156" i="27"/>
  <c r="E154" i="27"/>
  <c r="I150" i="27"/>
  <c r="I148" i="27"/>
  <c r="I146" i="27"/>
  <c r="I144" i="27"/>
  <c r="M140" i="27"/>
  <c r="M138" i="27"/>
  <c r="M136" i="27"/>
  <c r="M134" i="27"/>
  <c r="F119" i="27"/>
  <c r="F116" i="27"/>
  <c r="F113" i="27"/>
  <c r="F112" i="27"/>
  <c r="F111" i="27"/>
  <c r="F110" i="27"/>
  <c r="F109" i="27"/>
  <c r="F108" i="27"/>
  <c r="P141" i="28"/>
  <c r="P105" i="27"/>
  <c r="L141" i="28"/>
  <c r="L105" i="27"/>
  <c r="H141" i="28"/>
  <c r="H105" i="27"/>
  <c r="D141" i="28"/>
  <c r="D105" i="27"/>
  <c r="P140" i="28"/>
  <c r="P102" i="27"/>
  <c r="L140" i="28"/>
  <c r="L102" i="27"/>
  <c r="H140" i="28"/>
  <c r="H102" i="27"/>
  <c r="D140" i="28"/>
  <c r="D102" i="27"/>
  <c r="P139" i="28"/>
  <c r="P101" i="27"/>
  <c r="L139" i="28"/>
  <c r="L101" i="27"/>
  <c r="H139" i="28"/>
  <c r="H101" i="27"/>
  <c r="D139" i="28"/>
  <c r="D101" i="27"/>
  <c r="P138" i="28"/>
  <c r="P100" i="27"/>
  <c r="L138" i="28"/>
  <c r="L100" i="27"/>
  <c r="H138" i="28"/>
  <c r="H100" i="27"/>
  <c r="D138" i="28"/>
  <c r="D100" i="27"/>
  <c r="P137" i="28"/>
  <c r="P99" i="27"/>
  <c r="L137" i="28"/>
  <c r="L99" i="27"/>
  <c r="H137" i="28"/>
  <c r="H99" i="27"/>
  <c r="D137" i="28"/>
  <c r="D99" i="27"/>
  <c r="P136" i="28"/>
  <c r="P98" i="27"/>
  <c r="L136" i="28"/>
  <c r="L98" i="27"/>
  <c r="H136" i="28"/>
  <c r="H98" i="27"/>
  <c r="D136" i="28"/>
  <c r="D98" i="27"/>
  <c r="P135" i="28"/>
  <c r="P97" i="27"/>
  <c r="L135" i="28"/>
  <c r="L97" i="27"/>
  <c r="H135" i="28"/>
  <c r="H97" i="27"/>
  <c r="D135" i="28"/>
  <c r="D97" i="27"/>
  <c r="P134" i="28"/>
  <c r="P96" i="27"/>
  <c r="L134" i="28"/>
  <c r="L96" i="27"/>
  <c r="H134" i="28"/>
  <c r="H96" i="27"/>
  <c r="D134" i="28"/>
  <c r="D96" i="27"/>
  <c r="P159" i="28"/>
  <c r="P158" i="28"/>
  <c r="P157" i="28"/>
  <c r="P156" i="28"/>
  <c r="P155" i="28"/>
  <c r="P154" i="28"/>
  <c r="O83" i="31"/>
  <c r="K83" i="31"/>
  <c r="M121" i="32"/>
  <c r="M60" i="22"/>
  <c r="M148" i="25"/>
  <c r="M160" i="25"/>
  <c r="M191" i="25"/>
  <c r="M200" i="25"/>
  <c r="M154" i="25"/>
  <c r="E60" i="22"/>
  <c r="E152" i="25"/>
  <c r="E157" i="25"/>
  <c r="J107" i="27"/>
  <c r="I95" i="27"/>
  <c r="D83" i="32"/>
  <c r="K83" i="33"/>
  <c r="Q91" i="53"/>
  <c r="Q106" i="53"/>
  <c r="M106" i="53"/>
  <c r="M91" i="53"/>
  <c r="I91" i="53"/>
  <c r="I106" i="53"/>
  <c r="E91" i="53"/>
  <c r="E106" i="53"/>
  <c r="Q76" i="53"/>
  <c r="Q99" i="53"/>
  <c r="M76" i="53"/>
  <c r="M99" i="53"/>
  <c r="I76" i="53"/>
  <c r="I99" i="53"/>
  <c r="E99" i="53"/>
  <c r="E76" i="53"/>
  <c r="Q75" i="53"/>
  <c r="Q98" i="53"/>
  <c r="M98" i="53"/>
  <c r="M75" i="53"/>
  <c r="I75" i="53"/>
  <c r="I98" i="53"/>
  <c r="E98" i="53"/>
  <c r="E75" i="53"/>
  <c r="Q74" i="53"/>
  <c r="Q97" i="53"/>
  <c r="M74" i="53"/>
  <c r="M97" i="53"/>
  <c r="I74" i="53"/>
  <c r="I97" i="53"/>
  <c r="E97" i="53"/>
  <c r="E74" i="53"/>
  <c r="Q96" i="53"/>
  <c r="Q73" i="53"/>
  <c r="M96" i="53"/>
  <c r="M73" i="53"/>
  <c r="I73" i="53"/>
  <c r="I96" i="53"/>
  <c r="E73" i="53"/>
  <c r="E96" i="53"/>
  <c r="Q187" i="24"/>
  <c r="M187" i="24"/>
  <c r="M187" i="25"/>
  <c r="I187" i="24"/>
  <c r="E187" i="24"/>
  <c r="Q186" i="24"/>
  <c r="M186" i="24"/>
  <c r="I186" i="24"/>
  <c r="E186" i="24"/>
  <c r="Q185" i="24"/>
  <c r="M185" i="24"/>
  <c r="M185" i="25"/>
  <c r="I185" i="24"/>
  <c r="E185" i="24"/>
  <c r="Q184" i="24"/>
  <c r="M184" i="24"/>
  <c r="I184" i="24"/>
  <c r="E184" i="24"/>
  <c r="Q183" i="24"/>
  <c r="M183" i="24"/>
  <c r="I183" i="24"/>
  <c r="E183" i="24"/>
  <c r="Q182" i="24"/>
  <c r="M182" i="24"/>
  <c r="I182" i="24"/>
  <c r="E182" i="24"/>
  <c r="Q181" i="24"/>
  <c r="M181" i="24"/>
  <c r="I181" i="24"/>
  <c r="E181" i="24"/>
  <c r="Q180" i="24"/>
  <c r="M180" i="24"/>
  <c r="I180" i="24"/>
  <c r="E180" i="24"/>
  <c r="E187" i="25"/>
  <c r="M59" i="22"/>
  <c r="M112" i="6" s="1"/>
  <c r="M134" i="25"/>
  <c r="M137" i="25"/>
  <c r="M139" i="25"/>
  <c r="M136" i="25"/>
  <c r="M138" i="25"/>
  <c r="M141" i="25"/>
  <c r="M180" i="25"/>
  <c r="N159" i="28"/>
  <c r="N129" i="27"/>
  <c r="J159" i="28"/>
  <c r="J129" i="27"/>
  <c r="F159" i="28"/>
  <c r="F129" i="27"/>
  <c r="B159" i="28"/>
  <c r="B129" i="27"/>
  <c r="N158" i="28"/>
  <c r="N128" i="27"/>
  <c r="J158" i="28"/>
  <c r="J128" i="27"/>
  <c r="F158" i="28"/>
  <c r="F128" i="27"/>
  <c r="B158" i="28"/>
  <c r="B128" i="27"/>
  <c r="N157" i="28"/>
  <c r="N127" i="27"/>
  <c r="J157" i="28"/>
  <c r="J127" i="27"/>
  <c r="F157" i="28"/>
  <c r="F127" i="27"/>
  <c r="B157" i="28"/>
  <c r="B127" i="27"/>
  <c r="N156" i="28"/>
  <c r="N126" i="27"/>
  <c r="J156" i="28"/>
  <c r="J126" i="27"/>
  <c r="F156" i="28"/>
  <c r="F126" i="27"/>
  <c r="B156" i="28"/>
  <c r="B126" i="27"/>
  <c r="N155" i="28"/>
  <c r="N125" i="27"/>
  <c r="J155" i="28"/>
  <c r="J125" i="27"/>
  <c r="F155" i="28"/>
  <c r="F125" i="27"/>
  <c r="B155" i="28"/>
  <c r="B125" i="27"/>
  <c r="N154" i="28"/>
  <c r="N124" i="27"/>
  <c r="J154" i="28"/>
  <c r="J124" i="27"/>
  <c r="F154" i="28"/>
  <c r="F124" i="27"/>
  <c r="B154" i="28"/>
  <c r="B124" i="27"/>
  <c r="N141" i="28"/>
  <c r="N105" i="27"/>
  <c r="J141" i="28"/>
  <c r="J105" i="27"/>
  <c r="F141" i="28"/>
  <c r="F105" i="27"/>
  <c r="B141" i="28"/>
  <c r="B105" i="27"/>
  <c r="N140" i="28"/>
  <c r="N102" i="27"/>
  <c r="J140" i="28"/>
  <c r="J102" i="27"/>
  <c r="F140" i="28"/>
  <c r="F102" i="27"/>
  <c r="B140" i="28"/>
  <c r="B102" i="27"/>
  <c r="N139" i="28"/>
  <c r="N101" i="27"/>
  <c r="J139" i="28"/>
  <c r="J101" i="27"/>
  <c r="F139" i="28"/>
  <c r="F101" i="27"/>
  <c r="B139" i="28"/>
  <c r="B101" i="27"/>
  <c r="N138" i="28"/>
  <c r="N100" i="27"/>
  <c r="J138" i="28"/>
  <c r="J100" i="27"/>
  <c r="F138" i="28"/>
  <c r="F100" i="27"/>
  <c r="B138" i="28"/>
  <c r="B138" i="29"/>
  <c r="B100" i="27"/>
  <c r="N137" i="28"/>
  <c r="N99" i="27"/>
  <c r="J137" i="28"/>
  <c r="J99" i="27"/>
  <c r="F137" i="28"/>
  <c r="F99" i="27"/>
  <c r="B137" i="28"/>
  <c r="B99" i="27"/>
  <c r="N136" i="28"/>
  <c r="N98" i="27"/>
  <c r="J136" i="28"/>
  <c r="J98" i="27"/>
  <c r="F136" i="28"/>
  <c r="F98" i="27"/>
  <c r="B136" i="28"/>
  <c r="B98" i="27"/>
  <c r="N135" i="28"/>
  <c r="N97" i="27"/>
  <c r="J135" i="28"/>
  <c r="J97" i="27"/>
  <c r="F135" i="28"/>
  <c r="F97" i="27"/>
  <c r="B135" i="28"/>
  <c r="B97" i="27"/>
  <c r="N134" i="28"/>
  <c r="N96" i="27"/>
  <c r="J134" i="28"/>
  <c r="J96" i="27"/>
  <c r="F134" i="28"/>
  <c r="F96" i="27"/>
  <c r="B134" i="28"/>
  <c r="B96" i="27"/>
  <c r="Q83" i="31"/>
  <c r="M122" i="33"/>
  <c r="M122" i="32"/>
  <c r="I122" i="33"/>
  <c r="I122" i="32"/>
  <c r="Q121" i="33"/>
  <c r="Q121" i="32"/>
  <c r="I121" i="33"/>
  <c r="I121" i="32"/>
  <c r="Q120" i="33"/>
  <c r="Q120" i="32"/>
  <c r="M120" i="33"/>
  <c r="M120" i="32"/>
  <c r="Q119" i="33"/>
  <c r="Q119" i="32"/>
  <c r="M119" i="33"/>
  <c r="M119" i="32"/>
  <c r="I119" i="33"/>
  <c r="I119" i="32"/>
  <c r="M118" i="33"/>
  <c r="M118" i="32"/>
  <c r="I118" i="33"/>
  <c r="I118" i="32"/>
  <c r="Q117" i="33"/>
  <c r="Q117" i="32"/>
  <c r="I117" i="33"/>
  <c r="I117" i="32"/>
  <c r="Q112" i="33"/>
  <c r="Q112" i="32"/>
  <c r="M112" i="33"/>
  <c r="M112" i="32"/>
  <c r="Q118" i="32"/>
  <c r="G50" i="35"/>
  <c r="N67" i="35"/>
  <c r="N82" i="36"/>
  <c r="N82" i="35"/>
  <c r="J67" i="35"/>
  <c r="J82" i="35"/>
  <c r="J66" i="35"/>
  <c r="J81" i="35"/>
  <c r="J81" i="36"/>
  <c r="B66" i="35"/>
  <c r="B81" i="35"/>
  <c r="B83" i="32"/>
  <c r="G83" i="33"/>
  <c r="K50" i="35"/>
  <c r="N75" i="37"/>
  <c r="N54" i="37"/>
  <c r="J75" i="37"/>
  <c r="J54" i="37"/>
  <c r="F75" i="37"/>
  <c r="F54" i="37"/>
  <c r="B54" i="37"/>
  <c r="B75" i="37"/>
  <c r="J53" i="37"/>
  <c r="J74" i="37"/>
  <c r="B53" i="37"/>
  <c r="B74" i="37"/>
  <c r="N73" i="37"/>
  <c r="N52" i="37"/>
  <c r="J52" i="37"/>
  <c r="J73" i="37"/>
  <c r="F73" i="37"/>
  <c r="F52" i="37"/>
  <c r="B52" i="37"/>
  <c r="B73" i="37"/>
  <c r="J51" i="37"/>
  <c r="J72" i="37"/>
  <c r="B51" i="37"/>
  <c r="B72" i="37"/>
  <c r="H203" i="24"/>
  <c r="P202" i="24"/>
  <c r="H202" i="24"/>
  <c r="D202" i="24"/>
  <c r="P200" i="24"/>
  <c r="L200" i="24"/>
  <c r="H200" i="24"/>
  <c r="D200" i="24"/>
  <c r="P199" i="24"/>
  <c r="L199" i="24"/>
  <c r="H199" i="24"/>
  <c r="D199" i="24"/>
  <c r="P198" i="24"/>
  <c r="L198" i="24"/>
  <c r="H198" i="24"/>
  <c r="D198" i="24"/>
  <c r="P197" i="24"/>
  <c r="L197" i="24"/>
  <c r="H197" i="24"/>
  <c r="D197" i="24"/>
  <c r="P196" i="24"/>
  <c r="L196" i="24"/>
  <c r="H196" i="24"/>
  <c r="D196" i="24"/>
  <c r="P195" i="24"/>
  <c r="L195" i="24"/>
  <c r="H195" i="24"/>
  <c r="D195" i="24"/>
  <c r="P194" i="24"/>
  <c r="L194" i="24"/>
  <c r="H194" i="24"/>
  <c r="D194" i="24"/>
  <c r="P193" i="24"/>
  <c r="L193" i="24"/>
  <c r="H193" i="24"/>
  <c r="D193" i="24"/>
  <c r="P192" i="24"/>
  <c r="L192" i="24"/>
  <c r="H192" i="24"/>
  <c r="D192" i="24"/>
  <c r="P191" i="24"/>
  <c r="L191" i="24"/>
  <c r="H191" i="24"/>
  <c r="D191" i="24"/>
  <c r="P189" i="24"/>
  <c r="L189" i="24"/>
  <c r="H189" i="24"/>
  <c r="D189" i="24"/>
  <c r="P188" i="24"/>
  <c r="L188" i="24"/>
  <c r="H188" i="24"/>
  <c r="D188" i="24"/>
  <c r="P187" i="24"/>
  <c r="L187" i="24"/>
  <c r="H187" i="24"/>
  <c r="D187" i="24"/>
  <c r="P186" i="24"/>
  <c r="L186" i="24"/>
  <c r="H186" i="24"/>
  <c r="D186" i="24"/>
  <c r="P185" i="24"/>
  <c r="L185" i="24"/>
  <c r="H185" i="24"/>
  <c r="D185" i="24"/>
  <c r="P184" i="24"/>
  <c r="L184" i="24"/>
  <c r="H184" i="24"/>
  <c r="D184" i="24"/>
  <c r="P183" i="24"/>
  <c r="L183" i="24"/>
  <c r="H183" i="24"/>
  <c r="D183" i="24"/>
  <c r="P182" i="24"/>
  <c r="L182" i="24"/>
  <c r="H182" i="24"/>
  <c r="D182" i="24"/>
  <c r="P181" i="24"/>
  <c r="L181" i="24"/>
  <c r="H181" i="24"/>
  <c r="D181" i="24"/>
  <c r="P180" i="24"/>
  <c r="L180" i="24"/>
  <c r="H180" i="24"/>
  <c r="D180" i="24"/>
  <c r="O206" i="25"/>
  <c r="K206" i="25"/>
  <c r="G206" i="25"/>
  <c r="C206" i="25"/>
  <c r="O205" i="25"/>
  <c r="K205" i="25"/>
  <c r="G205" i="25"/>
  <c r="C205" i="25"/>
  <c r="O204" i="25"/>
  <c r="K204" i="25"/>
  <c r="G204" i="25"/>
  <c r="C204" i="25"/>
  <c r="O203" i="25"/>
  <c r="K203" i="25"/>
  <c r="G203" i="25"/>
  <c r="C203" i="25"/>
  <c r="Q51" i="26"/>
  <c r="M51" i="26"/>
  <c r="I51" i="26"/>
  <c r="E51" i="26"/>
  <c r="I158" i="27"/>
  <c r="M151" i="27"/>
  <c r="M150" i="27"/>
  <c r="M149" i="27"/>
  <c r="M148" i="27"/>
  <c r="M147" i="27"/>
  <c r="M146" i="27"/>
  <c r="M145" i="27"/>
  <c r="M144" i="27"/>
  <c r="Q140" i="27"/>
  <c r="Q138" i="27"/>
  <c r="Q119" i="27"/>
  <c r="M119" i="27"/>
  <c r="I119" i="27"/>
  <c r="E119" i="27"/>
  <c r="Q116" i="27"/>
  <c r="M116" i="27"/>
  <c r="I116" i="27"/>
  <c r="E116" i="27"/>
  <c r="Q113" i="27"/>
  <c r="M113" i="27"/>
  <c r="I113" i="27"/>
  <c r="E113" i="27"/>
  <c r="Q112" i="27"/>
  <c r="M112" i="27"/>
  <c r="I112" i="27"/>
  <c r="I107" i="27" s="1"/>
  <c r="E112" i="27"/>
  <c r="E107" i="27" s="1"/>
  <c r="O159" i="27"/>
  <c r="K159" i="27"/>
  <c r="G159" i="27"/>
  <c r="C159" i="27"/>
  <c r="O157" i="27"/>
  <c r="K157" i="27"/>
  <c r="G157" i="27"/>
  <c r="C157" i="27"/>
  <c r="O156" i="27"/>
  <c r="K156" i="27"/>
  <c r="G156" i="27"/>
  <c r="C156" i="27"/>
  <c r="O155" i="27"/>
  <c r="K155" i="27"/>
  <c r="G155" i="27"/>
  <c r="C155" i="27"/>
  <c r="O154" i="27"/>
  <c r="K154" i="27"/>
  <c r="G154" i="27"/>
  <c r="C154" i="27"/>
  <c r="O147" i="27"/>
  <c r="K147" i="27"/>
  <c r="G147" i="27"/>
  <c r="C147" i="27"/>
  <c r="O146" i="27"/>
  <c r="K146" i="27"/>
  <c r="G146" i="27"/>
  <c r="C146" i="27"/>
  <c r="O145" i="27"/>
  <c r="K145" i="27"/>
  <c r="G145" i="27"/>
  <c r="C145" i="27"/>
  <c r="O144" i="27"/>
  <c r="K144" i="27"/>
  <c r="G144" i="27"/>
  <c r="C144" i="27"/>
  <c r="O141" i="27"/>
  <c r="K141" i="27"/>
  <c r="G141" i="27"/>
  <c r="C141" i="27"/>
  <c r="O139" i="27"/>
  <c r="K139" i="27"/>
  <c r="G139" i="27"/>
  <c r="C139" i="27"/>
  <c r="O137" i="27"/>
  <c r="K137" i="27"/>
  <c r="G137" i="27"/>
  <c r="C137" i="27"/>
  <c r="O136" i="27"/>
  <c r="K136" i="27"/>
  <c r="G136" i="27"/>
  <c r="C136" i="27"/>
  <c r="O135" i="27"/>
  <c r="K135" i="27"/>
  <c r="G135" i="27"/>
  <c r="C135" i="27"/>
  <c r="O134" i="27"/>
  <c r="K134" i="27"/>
  <c r="G134" i="27"/>
  <c r="C134" i="27"/>
  <c r="N123" i="28"/>
  <c r="F123" i="28"/>
  <c r="B123" i="28"/>
  <c r="N107" i="28"/>
  <c r="F107" i="28"/>
  <c r="N95" i="28"/>
  <c r="J95" i="28"/>
  <c r="F95" i="28"/>
  <c r="B158" i="29"/>
  <c r="B157" i="29"/>
  <c r="B156" i="29"/>
  <c r="B155" i="29"/>
  <c r="M107" i="29"/>
  <c r="O95" i="29"/>
  <c r="G95" i="29"/>
  <c r="P158" i="29"/>
  <c r="L158" i="29"/>
  <c r="H158" i="29"/>
  <c r="D158" i="29"/>
  <c r="P127" i="29"/>
  <c r="P157" i="29"/>
  <c r="L127" i="29"/>
  <c r="L157" i="29"/>
  <c r="H127" i="29"/>
  <c r="H157" i="29"/>
  <c r="D127" i="29"/>
  <c r="D157" i="29"/>
  <c r="P126" i="29"/>
  <c r="P156" i="29"/>
  <c r="L126" i="29"/>
  <c r="L156" i="29"/>
  <c r="H126" i="29"/>
  <c r="H156" i="29"/>
  <c r="D126" i="29"/>
  <c r="D156" i="29"/>
  <c r="P125" i="29"/>
  <c r="P155" i="29"/>
  <c r="L125" i="29"/>
  <c r="L155" i="29"/>
  <c r="H125" i="29"/>
  <c r="H155" i="29"/>
  <c r="D125" i="29"/>
  <c r="D155" i="29"/>
  <c r="P124" i="29"/>
  <c r="P154" i="29"/>
  <c r="L124" i="29"/>
  <c r="L154" i="29"/>
  <c r="H124" i="29"/>
  <c r="H154" i="29"/>
  <c r="D124" i="29"/>
  <c r="D154" i="29"/>
  <c r="P151" i="29"/>
  <c r="L151" i="29"/>
  <c r="L119" i="29"/>
  <c r="H151" i="29"/>
  <c r="D151" i="29"/>
  <c r="D119" i="29"/>
  <c r="P150" i="29"/>
  <c r="L150" i="29"/>
  <c r="L116" i="29"/>
  <c r="H150" i="29"/>
  <c r="D150" i="29"/>
  <c r="D116" i="29"/>
  <c r="P149" i="29"/>
  <c r="L149" i="29"/>
  <c r="L113" i="29"/>
  <c r="H149" i="29"/>
  <c r="D149" i="29"/>
  <c r="D113" i="29"/>
  <c r="P148" i="29"/>
  <c r="L148" i="29"/>
  <c r="L112" i="29"/>
  <c r="H148" i="29"/>
  <c r="D148" i="29"/>
  <c r="D112" i="29"/>
  <c r="L147" i="29"/>
  <c r="L111" i="29"/>
  <c r="D147" i="29"/>
  <c r="D111" i="29"/>
  <c r="L146" i="29"/>
  <c r="L110" i="29"/>
  <c r="D146" i="29"/>
  <c r="D110" i="29"/>
  <c r="L145" i="29"/>
  <c r="L109" i="29"/>
  <c r="D145" i="29"/>
  <c r="D109" i="29"/>
  <c r="L144" i="29"/>
  <c r="L108" i="29"/>
  <c r="D144" i="29"/>
  <c r="D108" i="29"/>
  <c r="P105" i="29"/>
  <c r="P141" i="29"/>
  <c r="L105" i="29"/>
  <c r="L141" i="29"/>
  <c r="H105" i="29"/>
  <c r="H141" i="29"/>
  <c r="D105" i="29"/>
  <c r="D141" i="29"/>
  <c r="P140" i="29"/>
  <c r="L140" i="29"/>
  <c r="H140" i="29"/>
  <c r="D140" i="29"/>
  <c r="P138" i="29"/>
  <c r="L138" i="29"/>
  <c r="H138" i="29"/>
  <c r="D138" i="29"/>
  <c r="O34" i="30"/>
  <c r="O35" i="30"/>
  <c r="G34" i="30"/>
  <c r="G35" i="30"/>
  <c r="Q34" i="30"/>
  <c r="M34" i="30"/>
  <c r="I34" i="30"/>
  <c r="E34" i="30"/>
  <c r="I123" i="32"/>
  <c r="P108" i="33"/>
  <c r="P123" i="33"/>
  <c r="L108" i="33"/>
  <c r="L123" i="33"/>
  <c r="H108" i="33"/>
  <c r="H123" i="33"/>
  <c r="D108" i="33"/>
  <c r="D123" i="33"/>
  <c r="P87" i="33"/>
  <c r="P116" i="33"/>
  <c r="L87" i="33"/>
  <c r="L116" i="33"/>
  <c r="H87" i="33"/>
  <c r="H116" i="33"/>
  <c r="D87" i="33"/>
  <c r="D116" i="33"/>
  <c r="P86" i="33"/>
  <c r="P115" i="33"/>
  <c r="L86" i="33"/>
  <c r="L115" i="33"/>
  <c r="H86" i="33"/>
  <c r="H115" i="33"/>
  <c r="D86" i="33"/>
  <c r="D115" i="33"/>
  <c r="P85" i="33"/>
  <c r="P114" i="33"/>
  <c r="L85" i="33"/>
  <c r="L114" i="33"/>
  <c r="H85" i="33"/>
  <c r="H114" i="33"/>
  <c r="D85" i="33"/>
  <c r="D114" i="33"/>
  <c r="P84" i="33"/>
  <c r="P83" i="33" s="1"/>
  <c r="P113" i="33"/>
  <c r="L84" i="33"/>
  <c r="L83" i="33" s="1"/>
  <c r="L113" i="33"/>
  <c r="H84" i="33"/>
  <c r="H113" i="33"/>
  <c r="D84" i="33"/>
  <c r="D113" i="33"/>
  <c r="L35" i="34"/>
  <c r="B35" i="34"/>
  <c r="N37" i="34"/>
  <c r="N175" i="6" s="1"/>
  <c r="J37" i="34"/>
  <c r="J175" i="6" s="1"/>
  <c r="F37" i="34"/>
  <c r="F175" i="6" s="1"/>
  <c r="B37" i="34"/>
  <c r="B175" i="6" s="1"/>
  <c r="B79" i="35"/>
  <c r="J76" i="35"/>
  <c r="N73" i="35"/>
  <c r="F51" i="37"/>
  <c r="G35" i="38"/>
  <c r="B162" i="24"/>
  <c r="J203" i="24"/>
  <c r="B203" i="24"/>
  <c r="J202" i="24"/>
  <c r="O51" i="26"/>
  <c r="K51" i="26"/>
  <c r="G51" i="26"/>
  <c r="C51" i="26"/>
  <c r="P123" i="28"/>
  <c r="P107" i="28"/>
  <c r="L107" i="28"/>
  <c r="L95" i="28"/>
  <c r="H95" i="28"/>
  <c r="D95" i="28"/>
  <c r="O123" i="29"/>
  <c r="C123" i="29"/>
  <c r="K95" i="29"/>
  <c r="C95" i="29"/>
  <c r="N158" i="29"/>
  <c r="J158" i="29"/>
  <c r="F158" i="29"/>
  <c r="N124" i="29"/>
  <c r="N154" i="29"/>
  <c r="J124" i="29"/>
  <c r="J154" i="29"/>
  <c r="F124" i="29"/>
  <c r="F154" i="29"/>
  <c r="B124" i="29"/>
  <c r="B154" i="29"/>
  <c r="B76" i="26"/>
  <c r="B173" i="6" s="1"/>
  <c r="N151" i="29"/>
  <c r="J151" i="29"/>
  <c r="F151" i="29"/>
  <c r="N150" i="29"/>
  <c r="J150" i="29"/>
  <c r="F150" i="29"/>
  <c r="B150" i="29"/>
  <c r="N149" i="29"/>
  <c r="J149" i="29"/>
  <c r="F149" i="29"/>
  <c r="N148" i="29"/>
  <c r="J148" i="29"/>
  <c r="F148" i="29"/>
  <c r="B58" i="26"/>
  <c r="B117" i="6" s="1"/>
  <c r="B143" i="29"/>
  <c r="N105" i="29"/>
  <c r="N141" i="29"/>
  <c r="J105" i="29"/>
  <c r="J141" i="29"/>
  <c r="F105" i="29"/>
  <c r="F141" i="29"/>
  <c r="B105" i="29"/>
  <c r="B141" i="29"/>
  <c r="N140" i="29"/>
  <c r="J140" i="29"/>
  <c r="F140" i="29"/>
  <c r="N138" i="29"/>
  <c r="J138" i="29"/>
  <c r="F138" i="29"/>
  <c r="B74" i="26"/>
  <c r="B171" i="6" s="1"/>
  <c r="Q83" i="33"/>
  <c r="I83" i="33"/>
  <c r="N123" i="33"/>
  <c r="N108" i="33"/>
  <c r="J123" i="33"/>
  <c r="J108" i="33"/>
  <c r="F123" i="33"/>
  <c r="F108" i="33"/>
  <c r="B123" i="33"/>
  <c r="B108" i="33"/>
  <c r="B89" i="33"/>
  <c r="B118" i="33"/>
  <c r="N87" i="33"/>
  <c r="N116" i="33"/>
  <c r="J87" i="33"/>
  <c r="J116" i="33"/>
  <c r="F87" i="33"/>
  <c r="F116" i="33"/>
  <c r="B87" i="33"/>
  <c r="B116" i="33"/>
  <c r="N86" i="33"/>
  <c r="N115" i="33"/>
  <c r="J86" i="33"/>
  <c r="J115" i="33"/>
  <c r="F86" i="33"/>
  <c r="F115" i="33"/>
  <c r="B86" i="33"/>
  <c r="B115" i="33"/>
  <c r="N85" i="33"/>
  <c r="N114" i="33"/>
  <c r="J85" i="33"/>
  <c r="J114" i="33"/>
  <c r="F85" i="33"/>
  <c r="F114" i="33"/>
  <c r="B85" i="33"/>
  <c r="B114" i="33"/>
  <c r="N84" i="33"/>
  <c r="N113" i="33"/>
  <c r="J84" i="33"/>
  <c r="J113" i="33"/>
  <c r="F84" i="33"/>
  <c r="F113" i="33"/>
  <c r="B84" i="33"/>
  <c r="B113" i="33"/>
  <c r="F53" i="37"/>
  <c r="Q35" i="38"/>
  <c r="Q37" i="38"/>
  <c r="Q176" i="6" s="1"/>
  <c r="Q34" i="38"/>
  <c r="M37" i="38"/>
  <c r="M176" i="6" s="1"/>
  <c r="M35" i="38"/>
  <c r="I34" i="38"/>
  <c r="I37" i="38"/>
  <c r="I176" i="6" s="1"/>
  <c r="I35" i="38"/>
  <c r="E35" i="38"/>
  <c r="E37" i="38"/>
  <c r="E176" i="6" s="1"/>
  <c r="E34" i="38"/>
  <c r="O36" i="38"/>
  <c r="O35" i="38"/>
  <c r="K35" i="38"/>
  <c r="K36" i="38"/>
  <c r="P82" i="40"/>
  <c r="P67" i="39"/>
  <c r="L82" i="40"/>
  <c r="L67" i="39"/>
  <c r="H82" i="40"/>
  <c r="H67" i="39"/>
  <c r="D82" i="40"/>
  <c r="D67" i="39"/>
  <c r="P81" i="40"/>
  <c r="P66" i="39"/>
  <c r="L81" i="40"/>
  <c r="L66" i="39"/>
  <c r="H81" i="40"/>
  <c r="H66" i="39"/>
  <c r="D81" i="40"/>
  <c r="D66" i="39"/>
  <c r="P80" i="40"/>
  <c r="P80" i="41"/>
  <c r="L80" i="40"/>
  <c r="L80" i="41"/>
  <c r="L65" i="39"/>
  <c r="H80" i="40"/>
  <c r="H65" i="39"/>
  <c r="H80" i="41"/>
  <c r="D80" i="40"/>
  <c r="D80" i="41"/>
  <c r="P79" i="40"/>
  <c r="P79" i="41"/>
  <c r="P62" i="39"/>
  <c r="L79" i="40"/>
  <c r="L79" i="41"/>
  <c r="H79" i="40"/>
  <c r="H62" i="39"/>
  <c r="D79" i="40"/>
  <c r="D79" i="41"/>
  <c r="D62" i="39"/>
  <c r="P78" i="40"/>
  <c r="P78" i="41"/>
  <c r="L78" i="40"/>
  <c r="L78" i="41"/>
  <c r="L59" i="39"/>
  <c r="H78" i="40"/>
  <c r="H59" i="39"/>
  <c r="H78" i="41"/>
  <c r="D78" i="40"/>
  <c r="D78" i="41"/>
  <c r="D59" i="39"/>
  <c r="P77" i="40"/>
  <c r="P77" i="41"/>
  <c r="P56" i="39"/>
  <c r="L77" i="40"/>
  <c r="L77" i="41"/>
  <c r="L56" i="39"/>
  <c r="H77" i="40"/>
  <c r="H56" i="39"/>
  <c r="D77" i="40"/>
  <c r="D77" i="41"/>
  <c r="D56" i="39"/>
  <c r="P76" i="40"/>
  <c r="P76" i="41"/>
  <c r="P55" i="39"/>
  <c r="L76" i="40"/>
  <c r="L76" i="41"/>
  <c r="L55" i="39"/>
  <c r="H76" i="40"/>
  <c r="H55" i="39"/>
  <c r="H76" i="41"/>
  <c r="D76" i="40"/>
  <c r="D76" i="41"/>
  <c r="P75" i="40"/>
  <c r="P54" i="39"/>
  <c r="H75" i="40"/>
  <c r="H54" i="39"/>
  <c r="D75" i="40"/>
  <c r="D54" i="39"/>
  <c r="P74" i="40"/>
  <c r="P53" i="39"/>
  <c r="L74" i="40"/>
  <c r="L53" i="39"/>
  <c r="H74" i="40"/>
  <c r="H53" i="39"/>
  <c r="D74" i="40"/>
  <c r="D53" i="39"/>
  <c r="P73" i="40"/>
  <c r="P52" i="39"/>
  <c r="H73" i="40"/>
  <c r="H52" i="39"/>
  <c r="D73" i="40"/>
  <c r="D52" i="39"/>
  <c r="L72" i="40"/>
  <c r="L51" i="39"/>
  <c r="H72" i="40"/>
  <c r="H51" i="39"/>
  <c r="D72" i="40"/>
  <c r="D51" i="39"/>
  <c r="P71" i="40"/>
  <c r="P71" i="41"/>
  <c r="L71" i="40"/>
  <c r="L71" i="41"/>
  <c r="H71" i="40"/>
  <c r="H71" i="41"/>
  <c r="D71" i="40"/>
  <c r="D71" i="41"/>
  <c r="H77" i="41"/>
  <c r="N82" i="40"/>
  <c r="N67" i="39"/>
  <c r="F82" i="40"/>
  <c r="F67" i="39"/>
  <c r="N81" i="40"/>
  <c r="N66" i="39"/>
  <c r="J81" i="40"/>
  <c r="J66" i="39"/>
  <c r="F81" i="40"/>
  <c r="F66" i="39"/>
  <c r="B81" i="40"/>
  <c r="B66" i="39"/>
  <c r="N80" i="40"/>
  <c r="N65" i="39"/>
  <c r="J80" i="40"/>
  <c r="J65" i="39"/>
  <c r="F80" i="40"/>
  <c r="F65" i="39"/>
  <c r="B80" i="40"/>
  <c r="B65" i="39"/>
  <c r="N79" i="40"/>
  <c r="N62" i="39"/>
  <c r="J79" i="40"/>
  <c r="J62" i="39"/>
  <c r="F79" i="40"/>
  <c r="F62" i="39"/>
  <c r="B79" i="40"/>
  <c r="B62" i="39"/>
  <c r="N78" i="40"/>
  <c r="N59" i="39"/>
  <c r="J78" i="40"/>
  <c r="J59" i="39"/>
  <c r="F78" i="40"/>
  <c r="F59" i="39"/>
  <c r="B78" i="40"/>
  <c r="B59" i="39"/>
  <c r="N77" i="40"/>
  <c r="N56" i="39"/>
  <c r="J77" i="40"/>
  <c r="J56" i="39"/>
  <c r="F77" i="40"/>
  <c r="F56" i="39"/>
  <c r="B77" i="40"/>
  <c r="B56" i="39"/>
  <c r="N76" i="40"/>
  <c r="N55" i="39"/>
  <c r="J76" i="40"/>
  <c r="J55" i="39"/>
  <c r="F76" i="40"/>
  <c r="F55" i="39"/>
  <c r="B76" i="40"/>
  <c r="B55" i="39"/>
  <c r="N75" i="40"/>
  <c r="N54" i="39"/>
  <c r="J75" i="40"/>
  <c r="J54" i="39"/>
  <c r="F75" i="40"/>
  <c r="F54" i="39"/>
  <c r="B75" i="40"/>
  <c r="B54" i="39"/>
  <c r="N74" i="40"/>
  <c r="N53" i="39"/>
  <c r="J74" i="40"/>
  <c r="J53" i="39"/>
  <c r="F74" i="40"/>
  <c r="F53" i="39"/>
  <c r="B74" i="40"/>
  <c r="B53" i="39"/>
  <c r="N73" i="40"/>
  <c r="N52" i="39"/>
  <c r="J73" i="40"/>
  <c r="J52" i="39"/>
  <c r="F73" i="40"/>
  <c r="F52" i="39"/>
  <c r="B73" i="40"/>
  <c r="B52" i="39"/>
  <c r="N72" i="40"/>
  <c r="N51" i="39"/>
  <c r="J72" i="40"/>
  <c r="J51" i="39"/>
  <c r="F72" i="40"/>
  <c r="F51" i="39"/>
  <c r="B72" i="40"/>
  <c r="B51" i="39"/>
  <c r="O106" i="53"/>
  <c r="O91" i="53"/>
  <c r="K106" i="53"/>
  <c r="K91" i="53"/>
  <c r="G90" i="53"/>
  <c r="G105" i="53"/>
  <c r="O99" i="53"/>
  <c r="O76" i="53"/>
  <c r="K99" i="53"/>
  <c r="K76" i="53"/>
  <c r="C99" i="53"/>
  <c r="C76" i="53"/>
  <c r="O98" i="53"/>
  <c r="O75" i="53"/>
  <c r="K98" i="53"/>
  <c r="K75" i="53"/>
  <c r="C98" i="53"/>
  <c r="C75" i="53"/>
  <c r="O97" i="53"/>
  <c r="O74" i="53"/>
  <c r="K97" i="53"/>
  <c r="K74" i="53"/>
  <c r="C97" i="53"/>
  <c r="C74" i="53"/>
  <c r="O96" i="53"/>
  <c r="O73" i="53"/>
  <c r="K96" i="53"/>
  <c r="K73" i="53"/>
  <c r="C96" i="53"/>
  <c r="C73" i="53"/>
  <c r="J80" i="35"/>
  <c r="N79" i="35"/>
  <c r="N78" i="35"/>
  <c r="B78" i="35"/>
  <c r="J77" i="35"/>
  <c r="N76" i="36"/>
  <c r="N76" i="35"/>
  <c r="B76" i="35"/>
  <c r="J54" i="35"/>
  <c r="J75" i="35"/>
  <c r="N53" i="35"/>
  <c r="N74" i="35"/>
  <c r="B53" i="35"/>
  <c r="B74" i="36"/>
  <c r="B74" i="35"/>
  <c r="J52" i="35"/>
  <c r="J73" i="35"/>
  <c r="N51" i="35"/>
  <c r="N72" i="35"/>
  <c r="B51" i="35"/>
  <c r="B72" i="35"/>
  <c r="N71" i="37"/>
  <c r="J71" i="37"/>
  <c r="J71" i="36"/>
  <c r="F71" i="37"/>
  <c r="B71" i="37"/>
  <c r="N74" i="36"/>
  <c r="B67" i="39"/>
  <c r="M159" i="29"/>
  <c r="E159" i="29"/>
  <c r="M95" i="29"/>
  <c r="J35" i="30"/>
  <c r="B121" i="31"/>
  <c r="B117" i="31"/>
  <c r="B123" i="32"/>
  <c r="B122" i="32"/>
  <c r="B118" i="32"/>
  <c r="B116" i="32"/>
  <c r="B115" i="32"/>
  <c r="B114" i="32"/>
  <c r="B113" i="32"/>
  <c r="N112" i="32"/>
  <c r="F112" i="32"/>
  <c r="O123" i="32"/>
  <c r="K123" i="32"/>
  <c r="G123" i="32"/>
  <c r="C123" i="32"/>
  <c r="O122" i="32"/>
  <c r="K122" i="32"/>
  <c r="G122" i="32"/>
  <c r="C122" i="32"/>
  <c r="O121" i="32"/>
  <c r="K121" i="32"/>
  <c r="G121" i="32"/>
  <c r="C121" i="32"/>
  <c r="O120" i="32"/>
  <c r="K120" i="32"/>
  <c r="G120" i="32"/>
  <c r="C120" i="32"/>
  <c r="O119" i="32"/>
  <c r="K119" i="32"/>
  <c r="G119" i="32"/>
  <c r="C119" i="32"/>
  <c r="O118" i="32"/>
  <c r="K118" i="32"/>
  <c r="G118" i="32"/>
  <c r="C118" i="32"/>
  <c r="O117" i="32"/>
  <c r="K117" i="32"/>
  <c r="G117" i="32"/>
  <c r="C117" i="32"/>
  <c r="O116" i="32"/>
  <c r="K116" i="32"/>
  <c r="G116" i="32"/>
  <c r="C116" i="32"/>
  <c r="O115" i="32"/>
  <c r="K115" i="32"/>
  <c r="G115" i="32"/>
  <c r="C115" i="32"/>
  <c r="O114" i="32"/>
  <c r="K114" i="32"/>
  <c r="G114" i="32"/>
  <c r="C114" i="32"/>
  <c r="O113" i="32"/>
  <c r="K113" i="32"/>
  <c r="G113" i="32"/>
  <c r="C113" i="32"/>
  <c r="O112" i="32"/>
  <c r="K112" i="32"/>
  <c r="G112" i="32"/>
  <c r="C112" i="32"/>
  <c r="Q82" i="36"/>
  <c r="M82" i="36"/>
  <c r="I82" i="36"/>
  <c r="E82" i="36"/>
  <c r="Q81" i="36"/>
  <c r="M81" i="36"/>
  <c r="I81" i="36"/>
  <c r="E81" i="36"/>
  <c r="Q80" i="36"/>
  <c r="M80" i="36"/>
  <c r="I80" i="36"/>
  <c r="E80" i="36"/>
  <c r="Q79" i="36"/>
  <c r="M79" i="36"/>
  <c r="I79" i="36"/>
  <c r="E79" i="36"/>
  <c r="Q78" i="36"/>
  <c r="M78" i="36"/>
  <c r="I78" i="36"/>
  <c r="E78" i="36"/>
  <c r="Q77" i="36"/>
  <c r="M77" i="36"/>
  <c r="I77" i="36"/>
  <c r="E77" i="36"/>
  <c r="Q76" i="36"/>
  <c r="M76" i="36"/>
  <c r="I76" i="36"/>
  <c r="E76" i="36"/>
  <c r="Q75" i="36"/>
  <c r="M75" i="36"/>
  <c r="I75" i="36"/>
  <c r="E75" i="36"/>
  <c r="Q74" i="36"/>
  <c r="M74" i="36"/>
  <c r="I74" i="36"/>
  <c r="E74" i="36"/>
  <c r="Q73" i="36"/>
  <c r="M73" i="36"/>
  <c r="I73" i="36"/>
  <c r="E73" i="36"/>
  <c r="Q72" i="36"/>
  <c r="M72" i="36"/>
  <c r="I72" i="36"/>
  <c r="E72" i="36"/>
  <c r="Q71" i="36"/>
  <c r="M71" i="36"/>
  <c r="I71" i="36"/>
  <c r="E71" i="36"/>
  <c r="N80" i="36"/>
  <c r="B78" i="36"/>
  <c r="J75" i="36"/>
  <c r="N72" i="36"/>
  <c r="Q80" i="37"/>
  <c r="E79" i="37"/>
  <c r="I77" i="37"/>
  <c r="E76" i="37"/>
  <c r="M80" i="37"/>
  <c r="Q79" i="37"/>
  <c r="M79" i="37"/>
  <c r="M78" i="37"/>
  <c r="I78" i="37"/>
  <c r="M77" i="37"/>
  <c r="M76" i="37"/>
  <c r="M71" i="37"/>
  <c r="N35" i="38"/>
  <c r="F35" i="38"/>
  <c r="Q95" i="29"/>
  <c r="I95" i="29"/>
  <c r="P112" i="32"/>
  <c r="L112" i="32"/>
  <c r="H112" i="32"/>
  <c r="D112" i="32"/>
  <c r="E123" i="32"/>
  <c r="E122" i="32"/>
  <c r="E121" i="32"/>
  <c r="E120" i="32"/>
  <c r="E119" i="32"/>
  <c r="E118" i="32"/>
  <c r="E117" i="32"/>
  <c r="E116" i="32"/>
  <c r="E115" i="32"/>
  <c r="E114" i="32"/>
  <c r="E113" i="32"/>
  <c r="E112" i="32"/>
  <c r="O82" i="36"/>
  <c r="K82" i="36"/>
  <c r="G82" i="36"/>
  <c r="C82" i="36"/>
  <c r="O81" i="36"/>
  <c r="K81" i="36"/>
  <c r="G81" i="36"/>
  <c r="C81" i="36"/>
  <c r="O80" i="36"/>
  <c r="K80" i="36"/>
  <c r="G80" i="36"/>
  <c r="C80" i="36"/>
  <c r="O79" i="36"/>
  <c r="K79" i="36"/>
  <c r="G79" i="36"/>
  <c r="C79" i="36"/>
  <c r="O78" i="36"/>
  <c r="K78" i="36"/>
  <c r="G78" i="36"/>
  <c r="C78" i="36"/>
  <c r="O77" i="36"/>
  <c r="K77" i="36"/>
  <c r="G77" i="36"/>
  <c r="C77" i="36"/>
  <c r="O76" i="36"/>
  <c r="K76" i="36"/>
  <c r="G76" i="36"/>
  <c r="C76" i="36"/>
  <c r="O75" i="36"/>
  <c r="K75" i="36"/>
  <c r="G75" i="36"/>
  <c r="C75" i="36"/>
  <c r="O74" i="36"/>
  <c r="K74" i="36"/>
  <c r="G74" i="36"/>
  <c r="C74" i="36"/>
  <c r="O73" i="36"/>
  <c r="K73" i="36"/>
  <c r="G73" i="36"/>
  <c r="C73" i="36"/>
  <c r="O72" i="36"/>
  <c r="K72" i="36"/>
  <c r="G72" i="36"/>
  <c r="C72" i="36"/>
  <c r="O71" i="36"/>
  <c r="K71" i="36"/>
  <c r="G71" i="36"/>
  <c r="C71" i="36"/>
  <c r="J36" i="34"/>
  <c r="E80" i="37"/>
  <c r="E78" i="37"/>
  <c r="O80" i="37"/>
  <c r="K80" i="37"/>
  <c r="G80" i="37"/>
  <c r="C80" i="37"/>
  <c r="O79" i="37"/>
  <c r="K79" i="37"/>
  <c r="G79" i="37"/>
  <c r="C79" i="37"/>
  <c r="O78" i="37"/>
  <c r="K78" i="37"/>
  <c r="G78" i="37"/>
  <c r="C78" i="37"/>
  <c r="O77" i="37"/>
  <c r="K77" i="37"/>
  <c r="G77" i="37"/>
  <c r="C77" i="37"/>
  <c r="O76" i="37"/>
  <c r="K76" i="37"/>
  <c r="G76" i="37"/>
  <c r="C76" i="37"/>
  <c r="O71" i="37"/>
  <c r="K71" i="37"/>
  <c r="G71" i="37"/>
  <c r="C71" i="37"/>
  <c r="Q81" i="39"/>
  <c r="I80" i="39"/>
  <c r="Q77" i="39"/>
  <c r="Q76" i="39"/>
  <c r="Q75" i="39"/>
  <c r="Q74" i="39"/>
  <c r="Q73" i="39"/>
  <c r="Q82" i="41"/>
  <c r="M82" i="41"/>
  <c r="I82" i="41"/>
  <c r="E82" i="41"/>
  <c r="Q81" i="41"/>
  <c r="M81" i="41"/>
  <c r="I81" i="41"/>
  <c r="E81" i="41"/>
  <c r="P35" i="42"/>
  <c r="H35" i="42"/>
  <c r="N81" i="43"/>
  <c r="N82" i="43"/>
  <c r="N83" i="43"/>
  <c r="N84" i="43"/>
  <c r="N85" i="43"/>
  <c r="N86" i="43"/>
  <c r="N87" i="43"/>
  <c r="N88" i="43"/>
  <c r="N89" i="43"/>
  <c r="N90" i="43"/>
  <c r="J81" i="43"/>
  <c r="J82" i="43"/>
  <c r="J83" i="43"/>
  <c r="J84" i="43"/>
  <c r="J85" i="43"/>
  <c r="J86" i="43"/>
  <c r="J87" i="43"/>
  <c r="J88" i="43"/>
  <c r="J89" i="43"/>
  <c r="J90" i="43"/>
  <c r="F81" i="43"/>
  <c r="F82" i="43"/>
  <c r="F83" i="43"/>
  <c r="F84" i="43"/>
  <c r="F85" i="43"/>
  <c r="F86" i="43"/>
  <c r="F87" i="43"/>
  <c r="F88" i="43"/>
  <c r="F89" i="43"/>
  <c r="F90" i="43"/>
  <c r="B81" i="43"/>
  <c r="B82" i="43"/>
  <c r="B83" i="43"/>
  <c r="B84" i="43"/>
  <c r="B85" i="43"/>
  <c r="B86" i="43"/>
  <c r="B87" i="43"/>
  <c r="B88" i="43"/>
  <c r="B89" i="43"/>
  <c r="B90" i="43"/>
  <c r="H90" i="43"/>
  <c r="H89" i="43"/>
  <c r="H88" i="43"/>
  <c r="H87" i="43"/>
  <c r="H86" i="43"/>
  <c r="H85" i="43"/>
  <c r="H84" i="43"/>
  <c r="H83" i="43"/>
  <c r="H82" i="43"/>
  <c r="Q86" i="44"/>
  <c r="Q84" i="44"/>
  <c r="Q83" i="44"/>
  <c r="Q82" i="44"/>
  <c r="Q81" i="44"/>
  <c r="Q80" i="44"/>
  <c r="P90" i="45"/>
  <c r="L90" i="45"/>
  <c r="H90" i="45"/>
  <c r="D90" i="45"/>
  <c r="K89" i="45"/>
  <c r="P88" i="45"/>
  <c r="L88" i="45"/>
  <c r="H88" i="45"/>
  <c r="D88" i="45"/>
  <c r="K87" i="45"/>
  <c r="K86" i="45"/>
  <c r="K85" i="45"/>
  <c r="K80" i="45"/>
  <c r="M51" i="47"/>
  <c r="P50" i="40"/>
  <c r="P90" i="43"/>
  <c r="P89" i="43"/>
  <c r="P88" i="43"/>
  <c r="P87" i="43"/>
  <c r="P86" i="43"/>
  <c r="P85" i="43"/>
  <c r="P84" i="43"/>
  <c r="P83" i="43"/>
  <c r="P82" i="43"/>
  <c r="Q90" i="44"/>
  <c r="Q76" i="43"/>
  <c r="M90" i="44"/>
  <c r="M76" i="43"/>
  <c r="I90" i="44"/>
  <c r="I76" i="43"/>
  <c r="E90" i="44"/>
  <c r="E76" i="43"/>
  <c r="Q89" i="44"/>
  <c r="Q89" i="45"/>
  <c r="Q71" i="43"/>
  <c r="M89" i="44"/>
  <c r="M71" i="43"/>
  <c r="M89" i="45"/>
  <c r="I89" i="44"/>
  <c r="I89" i="45"/>
  <c r="I71" i="43"/>
  <c r="E89" i="44"/>
  <c r="E71" i="43"/>
  <c r="E89" i="45"/>
  <c r="Q88" i="44"/>
  <c r="Q70" i="43"/>
  <c r="M88" i="44"/>
  <c r="M70" i="43"/>
  <c r="I88" i="44"/>
  <c r="I70" i="43"/>
  <c r="E88" i="44"/>
  <c r="E70" i="43"/>
  <c r="Q87" i="44"/>
  <c r="Q87" i="45"/>
  <c r="Q69" i="43"/>
  <c r="M87" i="44"/>
  <c r="M69" i="43"/>
  <c r="M87" i="45"/>
  <c r="I87" i="44"/>
  <c r="I87" i="45"/>
  <c r="I69" i="43"/>
  <c r="E87" i="44"/>
  <c r="E69" i="43"/>
  <c r="E87" i="45"/>
  <c r="Q86" i="45"/>
  <c r="Q68" i="43"/>
  <c r="M68" i="43"/>
  <c r="M86" i="45"/>
  <c r="I86" i="45"/>
  <c r="I68" i="43"/>
  <c r="E68" i="43"/>
  <c r="E86" i="45"/>
  <c r="Q85" i="45"/>
  <c r="Q67" i="43"/>
  <c r="M67" i="43"/>
  <c r="M85" i="45"/>
  <c r="I85" i="45"/>
  <c r="I67" i="43"/>
  <c r="E67" i="43"/>
  <c r="E85" i="45"/>
  <c r="I86" i="44"/>
  <c r="I85" i="44"/>
  <c r="I84" i="44"/>
  <c r="I83" i="44"/>
  <c r="I82" i="44"/>
  <c r="I81" i="44"/>
  <c r="I80" i="44"/>
  <c r="C62" i="44"/>
  <c r="C89" i="45"/>
  <c r="C87" i="45"/>
  <c r="C86" i="45"/>
  <c r="C85" i="45"/>
  <c r="C80" i="45"/>
  <c r="F62" i="45"/>
  <c r="M80" i="39"/>
  <c r="M79" i="39"/>
  <c r="M78" i="39"/>
  <c r="Q81" i="40"/>
  <c r="P80" i="45"/>
  <c r="L80" i="45"/>
  <c r="H80" i="45"/>
  <c r="D80" i="45"/>
  <c r="D90" i="44"/>
  <c r="D88" i="44"/>
  <c r="L84" i="44"/>
  <c r="D84" i="44"/>
  <c r="L83" i="44"/>
  <c r="D83" i="44"/>
  <c r="L82" i="44"/>
  <c r="D82" i="44"/>
  <c r="L81" i="44"/>
  <c r="D81" i="44"/>
  <c r="L80" i="44"/>
  <c r="D80" i="44"/>
  <c r="B62" i="44"/>
  <c r="N36" i="42"/>
  <c r="J36" i="42"/>
  <c r="F36" i="42"/>
  <c r="B36" i="42"/>
  <c r="N37" i="46"/>
  <c r="N178" i="6" s="1"/>
  <c r="F37" i="46"/>
  <c r="F178" i="6" s="1"/>
  <c r="N35" i="46"/>
  <c r="F35" i="46"/>
  <c r="H76" i="47"/>
  <c r="H75" i="47"/>
  <c r="H73" i="47"/>
  <c r="J77" i="48"/>
  <c r="J64" i="47"/>
  <c r="F77" i="47"/>
  <c r="B64" i="47"/>
  <c r="B77" i="48"/>
  <c r="N76" i="47"/>
  <c r="N59" i="47"/>
  <c r="J59" i="47"/>
  <c r="J76" i="48"/>
  <c r="F76" i="47"/>
  <c r="B59" i="47"/>
  <c r="B76" i="48"/>
  <c r="J58" i="47"/>
  <c r="J75" i="48"/>
  <c r="F75" i="47"/>
  <c r="B58" i="47"/>
  <c r="B75" i="48"/>
  <c r="N74" i="49"/>
  <c r="N57" i="47"/>
  <c r="J57" i="47"/>
  <c r="J74" i="47"/>
  <c r="J74" i="48"/>
  <c r="F74" i="47"/>
  <c r="B57" i="47"/>
  <c r="B74" i="48"/>
  <c r="N56" i="47"/>
  <c r="N73" i="47"/>
  <c r="J56" i="47"/>
  <c r="J73" i="48"/>
  <c r="F73" i="47"/>
  <c r="B56" i="47"/>
  <c r="B73" i="49"/>
  <c r="B73" i="47"/>
  <c r="B73" i="48"/>
  <c r="J55" i="47"/>
  <c r="J72" i="47"/>
  <c r="F72" i="47"/>
  <c r="J54" i="47"/>
  <c r="J71" i="48"/>
  <c r="J71" i="47"/>
  <c r="F71" i="47"/>
  <c r="F71" i="48"/>
  <c r="B54" i="47"/>
  <c r="B71" i="48"/>
  <c r="J53" i="47"/>
  <c r="J70" i="47"/>
  <c r="F70" i="47"/>
  <c r="J52" i="47"/>
  <c r="J69" i="47"/>
  <c r="J69" i="48"/>
  <c r="F69" i="47"/>
  <c r="E55" i="48"/>
  <c r="E72" i="48"/>
  <c r="E53" i="48"/>
  <c r="E70" i="48"/>
  <c r="M69" i="48"/>
  <c r="M52" i="48"/>
  <c r="E52" i="48"/>
  <c r="E69" i="48"/>
  <c r="E51" i="49"/>
  <c r="Q64" i="49"/>
  <c r="Q77" i="49"/>
  <c r="I64" i="49"/>
  <c r="I77" i="49"/>
  <c r="Q58" i="49"/>
  <c r="Q51" i="49" s="1"/>
  <c r="Q75" i="49"/>
  <c r="I58" i="49"/>
  <c r="I51" i="49" s="1"/>
  <c r="I75" i="49"/>
  <c r="N37" i="50"/>
  <c r="N179" i="6" s="1"/>
  <c r="F37" i="50"/>
  <c r="F179" i="6" s="1"/>
  <c r="P97" i="51"/>
  <c r="P100" i="51"/>
  <c r="P101" i="51"/>
  <c r="P105" i="51"/>
  <c r="P98" i="51"/>
  <c r="P99" i="51"/>
  <c r="P104" i="51"/>
  <c r="P36" i="50"/>
  <c r="P102" i="51"/>
  <c r="L99" i="51"/>
  <c r="L103" i="51"/>
  <c r="L96" i="51"/>
  <c r="L100" i="51"/>
  <c r="L106" i="51"/>
  <c r="L98" i="51"/>
  <c r="L101" i="51"/>
  <c r="L104" i="51"/>
  <c r="L36" i="50"/>
  <c r="H101" i="51"/>
  <c r="H105" i="51"/>
  <c r="H36" i="50"/>
  <c r="H103" i="51"/>
  <c r="H106" i="51"/>
  <c r="D103" i="51"/>
  <c r="D101" i="51"/>
  <c r="D102" i="51"/>
  <c r="P106" i="51"/>
  <c r="B106" i="51"/>
  <c r="D105" i="51"/>
  <c r="D104" i="51"/>
  <c r="D100" i="51"/>
  <c r="D97" i="51"/>
  <c r="B72" i="51"/>
  <c r="Q82" i="40"/>
  <c r="N80" i="45"/>
  <c r="J80" i="45"/>
  <c r="F80" i="45"/>
  <c r="B80" i="45"/>
  <c r="L90" i="44"/>
  <c r="L88" i="44"/>
  <c r="N84" i="44"/>
  <c r="F84" i="44"/>
  <c r="N83" i="44"/>
  <c r="F83" i="44"/>
  <c r="N82" i="44"/>
  <c r="F82" i="44"/>
  <c r="N81" i="44"/>
  <c r="F81" i="44"/>
  <c r="N80" i="44"/>
  <c r="F80" i="44"/>
  <c r="P36" i="42"/>
  <c r="L36" i="42"/>
  <c r="H36" i="42"/>
  <c r="D36" i="42"/>
  <c r="I62" i="45"/>
  <c r="P76" i="47"/>
  <c r="P74" i="47"/>
  <c r="P73" i="47"/>
  <c r="P64" i="47"/>
  <c r="P77" i="48"/>
  <c r="H64" i="47"/>
  <c r="H77" i="48"/>
  <c r="H77" i="47"/>
  <c r="P59" i="47"/>
  <c r="P76" i="48"/>
  <c r="H59" i="47"/>
  <c r="H76" i="48"/>
  <c r="P58" i="47"/>
  <c r="P75" i="48"/>
  <c r="P75" i="47"/>
  <c r="H58" i="47"/>
  <c r="H75" i="48"/>
  <c r="D75" i="47"/>
  <c r="P56" i="47"/>
  <c r="P73" i="48"/>
  <c r="P73" i="49"/>
  <c r="H56" i="47"/>
  <c r="H73" i="48"/>
  <c r="H72" i="47"/>
  <c r="D72" i="47"/>
  <c r="P71" i="47"/>
  <c r="D71" i="47"/>
  <c r="P70" i="47"/>
  <c r="D70" i="47"/>
  <c r="P69" i="47"/>
  <c r="D69" i="47"/>
  <c r="Q51" i="48"/>
  <c r="K55" i="48"/>
  <c r="K72" i="48"/>
  <c r="K53" i="48"/>
  <c r="K70" i="48"/>
  <c r="O64" i="49"/>
  <c r="O77" i="49"/>
  <c r="G64" i="49"/>
  <c r="G77" i="49"/>
  <c r="O75" i="49"/>
  <c r="O58" i="49"/>
  <c r="G58" i="49"/>
  <c r="G75" i="49"/>
  <c r="G57" i="49"/>
  <c r="G74" i="49"/>
  <c r="P34" i="50"/>
  <c r="P35" i="50"/>
  <c r="L37" i="50"/>
  <c r="L179" i="6" s="1"/>
  <c r="D35" i="50"/>
  <c r="D37" i="50"/>
  <c r="D179" i="6" s="1"/>
  <c r="N102" i="51"/>
  <c r="N106" i="51"/>
  <c r="N103" i="51"/>
  <c r="N105" i="51"/>
  <c r="J100" i="51"/>
  <c r="J97" i="51"/>
  <c r="J96" i="51"/>
  <c r="F103" i="51"/>
  <c r="F98" i="51"/>
  <c r="F99" i="51"/>
  <c r="F105" i="51"/>
  <c r="B99" i="51"/>
  <c r="B105" i="51"/>
  <c r="B96" i="51"/>
  <c r="B102" i="51"/>
  <c r="B97" i="51"/>
  <c r="B104" i="51"/>
  <c r="Q76" i="49"/>
  <c r="M76" i="49"/>
  <c r="I76" i="49"/>
  <c r="E76" i="49"/>
  <c r="Q74" i="49"/>
  <c r="M74" i="49"/>
  <c r="I74" i="49"/>
  <c r="E74" i="49"/>
  <c r="Q73" i="49"/>
  <c r="M73" i="49"/>
  <c r="I73" i="49"/>
  <c r="E73" i="49"/>
  <c r="Q68" i="49"/>
  <c r="M68" i="49"/>
  <c r="I68" i="49"/>
  <c r="E68" i="49"/>
  <c r="H51" i="48"/>
  <c r="D51" i="49"/>
  <c r="G37" i="50"/>
  <c r="G179" i="6" s="1"/>
  <c r="Q35" i="50"/>
  <c r="E35" i="50"/>
  <c r="Q34" i="50"/>
  <c r="M34" i="50"/>
  <c r="I34" i="50"/>
  <c r="E34" i="50"/>
  <c r="O86" i="51"/>
  <c r="I74" i="51"/>
  <c r="I97" i="52"/>
  <c r="Q95" i="53"/>
  <c r="M95" i="53"/>
  <c r="I95" i="53"/>
  <c r="E95" i="53"/>
  <c r="M100" i="52"/>
  <c r="N105" i="52"/>
  <c r="N90" i="52"/>
  <c r="J105" i="52"/>
  <c r="J90" i="52"/>
  <c r="N86" i="52"/>
  <c r="N104" i="52"/>
  <c r="J104" i="52"/>
  <c r="J86" i="52"/>
  <c r="N82" i="52"/>
  <c r="N103" i="52"/>
  <c r="J103" i="52"/>
  <c r="J82" i="52"/>
  <c r="F82" i="52"/>
  <c r="F103" i="52"/>
  <c r="N79" i="52"/>
  <c r="N102" i="52"/>
  <c r="F102" i="52"/>
  <c r="F79" i="52"/>
  <c r="B79" i="52"/>
  <c r="B102" i="52"/>
  <c r="N101" i="52"/>
  <c r="N78" i="52"/>
  <c r="J101" i="52"/>
  <c r="J78" i="52"/>
  <c r="F78" i="52"/>
  <c r="F101" i="52"/>
  <c r="N100" i="52"/>
  <c r="N77" i="52"/>
  <c r="F77" i="52"/>
  <c r="F100" i="52"/>
  <c r="B100" i="52"/>
  <c r="B77" i="52"/>
  <c r="J99" i="52"/>
  <c r="J76" i="52"/>
  <c r="F76" i="52"/>
  <c r="F99" i="52"/>
  <c r="F98" i="52"/>
  <c r="F75" i="52"/>
  <c r="N97" i="52"/>
  <c r="N74" i="52"/>
  <c r="J97" i="52"/>
  <c r="J74" i="52"/>
  <c r="N73" i="52"/>
  <c r="N96" i="52"/>
  <c r="B96" i="52"/>
  <c r="B73" i="52"/>
  <c r="G51" i="47"/>
  <c r="K76" i="49"/>
  <c r="C76" i="49"/>
  <c r="G73" i="49"/>
  <c r="C68" i="48"/>
  <c r="G91" i="51"/>
  <c r="G106" i="52"/>
  <c r="G106" i="51"/>
  <c r="C105" i="53"/>
  <c r="C90" i="51"/>
  <c r="C105" i="52"/>
  <c r="K86" i="51"/>
  <c r="K104" i="51"/>
  <c r="O103" i="51"/>
  <c r="O82" i="51"/>
  <c r="C103" i="51"/>
  <c r="C82" i="51"/>
  <c r="G79" i="51"/>
  <c r="G102" i="51"/>
  <c r="C102" i="53"/>
  <c r="O100" i="53"/>
  <c r="O77" i="51"/>
  <c r="C100" i="51"/>
  <c r="C77" i="51"/>
  <c r="K98" i="52"/>
  <c r="K98" i="51"/>
  <c r="C98" i="51"/>
  <c r="C75" i="51"/>
  <c r="K97" i="51"/>
  <c r="K74" i="51"/>
  <c r="G74" i="51"/>
  <c r="G97" i="51"/>
  <c r="C97" i="51"/>
  <c r="C97" i="52"/>
  <c r="O73" i="51"/>
  <c r="O96" i="51"/>
  <c r="G73" i="51"/>
  <c r="G96" i="51"/>
  <c r="C96" i="51"/>
  <c r="C73" i="51"/>
  <c r="O95" i="53"/>
  <c r="G95" i="53"/>
  <c r="C95" i="53"/>
  <c r="K101" i="52"/>
  <c r="P72" i="52"/>
  <c r="L72" i="52"/>
  <c r="P95" i="52"/>
  <c r="L95" i="52"/>
  <c r="H95" i="52"/>
  <c r="D95" i="52"/>
  <c r="E106" i="52"/>
  <c r="E105" i="52"/>
  <c r="E104" i="52"/>
  <c r="E103" i="52"/>
  <c r="E102" i="52"/>
  <c r="E101" i="52"/>
  <c r="E100" i="52"/>
  <c r="E99" i="52"/>
  <c r="E98" i="52"/>
  <c r="E97" i="52"/>
  <c r="E96" i="52"/>
  <c r="M95" i="52"/>
  <c r="N95" i="53"/>
  <c r="J95" i="53"/>
  <c r="F95" i="53"/>
  <c r="B95" i="53"/>
  <c r="K95" i="52"/>
  <c r="G36" i="50"/>
  <c r="P95" i="53"/>
  <c r="L95" i="53"/>
  <c r="H95" i="53"/>
  <c r="D95" i="53"/>
  <c r="L64" i="10"/>
  <c r="L153" i="6" s="1"/>
  <c r="D103" i="6"/>
  <c r="D104" i="6"/>
  <c r="J51" i="6"/>
  <c r="N57" i="10"/>
  <c r="F57" i="10"/>
  <c r="Q55" i="10"/>
  <c r="Q120" i="13"/>
  <c r="Q121" i="13"/>
  <c r="Q123" i="13"/>
  <c r="Q124" i="13"/>
  <c r="Q126" i="13"/>
  <c r="Q127" i="13"/>
  <c r="Q128" i="13"/>
  <c r="Q130" i="13"/>
  <c r="Q145" i="13"/>
  <c r="M55" i="10"/>
  <c r="M120" i="13"/>
  <c r="M121" i="13"/>
  <c r="M123" i="13"/>
  <c r="M124" i="13"/>
  <c r="M126" i="13"/>
  <c r="M127" i="13"/>
  <c r="M128" i="13"/>
  <c r="M130" i="13"/>
  <c r="M145" i="13"/>
  <c r="I55" i="10"/>
  <c r="I120" i="13"/>
  <c r="I121" i="13"/>
  <c r="I123" i="13"/>
  <c r="I124" i="13"/>
  <c r="I126" i="13"/>
  <c r="I127" i="13"/>
  <c r="I128" i="13"/>
  <c r="I130" i="13"/>
  <c r="I145" i="13"/>
  <c r="E55" i="10"/>
  <c r="E120" i="13"/>
  <c r="E121" i="13"/>
  <c r="E123" i="13"/>
  <c r="E124" i="13"/>
  <c r="E126" i="13"/>
  <c r="E127" i="13"/>
  <c r="E128" i="13"/>
  <c r="E130" i="13"/>
  <c r="E145" i="13"/>
  <c r="Q54" i="10"/>
  <c r="Q103" i="13"/>
  <c r="Q104" i="13"/>
  <c r="Q105" i="13"/>
  <c r="Q106" i="13"/>
  <c r="Q107" i="13"/>
  <c r="Q109" i="13"/>
  <c r="Q110" i="13"/>
  <c r="Q111" i="13"/>
  <c r="Q113" i="13"/>
  <c r="Q134" i="13"/>
  <c r="M54" i="10"/>
  <c r="M103" i="13"/>
  <c r="M104" i="13"/>
  <c r="M105" i="13"/>
  <c r="M106" i="13"/>
  <c r="M107" i="13"/>
  <c r="M109" i="13"/>
  <c r="M110" i="13"/>
  <c r="M111" i="13"/>
  <c r="M113" i="13"/>
  <c r="M134" i="13"/>
  <c r="I54" i="10"/>
  <c r="I103" i="13"/>
  <c r="I104" i="13"/>
  <c r="I105" i="13"/>
  <c r="I106" i="13"/>
  <c r="I107" i="13"/>
  <c r="I109" i="13"/>
  <c r="I110" i="13"/>
  <c r="I111" i="13"/>
  <c r="I113" i="13"/>
  <c r="I134" i="13"/>
  <c r="E54" i="10"/>
  <c r="E103" i="13"/>
  <c r="E104" i="13"/>
  <c r="E105" i="13"/>
  <c r="E106" i="13"/>
  <c r="E107" i="13"/>
  <c r="E109" i="13"/>
  <c r="E110" i="13"/>
  <c r="E111" i="13"/>
  <c r="E113" i="13"/>
  <c r="E134" i="13"/>
  <c r="M47" i="9"/>
  <c r="L104" i="6"/>
  <c r="O55" i="10"/>
  <c r="O145" i="13"/>
  <c r="K55" i="10"/>
  <c r="K145" i="13"/>
  <c r="G55" i="10"/>
  <c r="G145" i="13"/>
  <c r="C55" i="10"/>
  <c r="C145" i="13"/>
  <c r="O128" i="13"/>
  <c r="K128" i="13"/>
  <c r="G128" i="13"/>
  <c r="C128" i="13"/>
  <c r="O127" i="13"/>
  <c r="K127" i="13"/>
  <c r="G127" i="13"/>
  <c r="C127" i="13"/>
  <c r="O126" i="13"/>
  <c r="K126" i="13"/>
  <c r="G126" i="13"/>
  <c r="C126" i="13"/>
  <c r="O124" i="13"/>
  <c r="K124" i="13"/>
  <c r="G124" i="13"/>
  <c r="C124" i="13"/>
  <c r="O123" i="13"/>
  <c r="K123" i="13"/>
  <c r="G123" i="13"/>
  <c r="C123" i="13"/>
  <c r="O121" i="13"/>
  <c r="K121" i="13"/>
  <c r="G121" i="13"/>
  <c r="C121" i="13"/>
  <c r="O120" i="13"/>
  <c r="K120" i="13"/>
  <c r="G120" i="13"/>
  <c r="C120" i="13"/>
  <c r="O54" i="10"/>
  <c r="O134" i="13"/>
  <c r="K54" i="10"/>
  <c r="K134" i="13"/>
  <c r="G54" i="10"/>
  <c r="G134" i="13"/>
  <c r="C54" i="10"/>
  <c r="C134" i="13"/>
  <c r="O111" i="13"/>
  <c r="K111" i="13"/>
  <c r="G111" i="13"/>
  <c r="C111" i="13"/>
  <c r="O110" i="13"/>
  <c r="K110" i="13"/>
  <c r="G110" i="13"/>
  <c r="C110" i="13"/>
  <c r="O109" i="13"/>
  <c r="K109" i="13"/>
  <c r="G109" i="13"/>
  <c r="C109" i="13"/>
  <c r="O107" i="13"/>
  <c r="K107" i="13"/>
  <c r="G107" i="13"/>
  <c r="C107" i="13"/>
  <c r="O106" i="13"/>
  <c r="K106" i="13"/>
  <c r="G106" i="13"/>
  <c r="C106" i="13"/>
  <c r="O105" i="13"/>
  <c r="K105" i="13"/>
  <c r="G105" i="13"/>
  <c r="C105" i="13"/>
  <c r="O104" i="13"/>
  <c r="K104" i="13"/>
  <c r="G104" i="13"/>
  <c r="C104" i="13"/>
  <c r="O103" i="13"/>
  <c r="K103" i="13"/>
  <c r="G103" i="13"/>
  <c r="C103" i="13"/>
  <c r="D98" i="14"/>
  <c r="D159" i="6" s="1"/>
  <c r="D97" i="14"/>
  <c r="D158" i="6" s="1"/>
  <c r="I42" i="6"/>
  <c r="Q30" i="6"/>
  <c r="M30" i="6"/>
  <c r="E30" i="6"/>
  <c r="P53" i="10"/>
  <c r="H53" i="10"/>
  <c r="Q58" i="10"/>
  <c r="M58" i="10"/>
  <c r="E58" i="10"/>
  <c r="P146" i="11"/>
  <c r="P147" i="11"/>
  <c r="P148" i="11"/>
  <c r="P149" i="11"/>
  <c r="P150" i="11"/>
  <c r="P151" i="11"/>
  <c r="P152" i="11"/>
  <c r="P153" i="11"/>
  <c r="P154" i="11"/>
  <c r="L146" i="11"/>
  <c r="L147" i="11"/>
  <c r="L148" i="11"/>
  <c r="L149" i="11"/>
  <c r="L150" i="11"/>
  <c r="L151" i="11"/>
  <c r="L152" i="11"/>
  <c r="L153" i="11"/>
  <c r="L154" i="11"/>
  <c r="H146" i="11"/>
  <c r="H147" i="11"/>
  <c r="H148" i="11"/>
  <c r="H149" i="11"/>
  <c r="H150" i="11"/>
  <c r="H151" i="11"/>
  <c r="H152" i="11"/>
  <c r="H153" i="11"/>
  <c r="H154" i="11"/>
  <c r="D146" i="11"/>
  <c r="D147" i="11"/>
  <c r="D148" i="11"/>
  <c r="D149" i="11"/>
  <c r="D150" i="11"/>
  <c r="D151" i="11"/>
  <c r="D152" i="11"/>
  <c r="D153" i="11"/>
  <c r="D154" i="11"/>
  <c r="P135" i="11"/>
  <c r="P136" i="11"/>
  <c r="P137" i="11"/>
  <c r="P138" i="11"/>
  <c r="P139" i="11"/>
  <c r="P140" i="11"/>
  <c r="P141" i="11"/>
  <c r="P142" i="11"/>
  <c r="P143" i="11"/>
  <c r="L135" i="11"/>
  <c r="L136" i="11"/>
  <c r="L137" i="11"/>
  <c r="L138" i="11"/>
  <c r="L139" i="11"/>
  <c r="L140" i="11"/>
  <c r="L141" i="11"/>
  <c r="L142" i="11"/>
  <c r="L143" i="11"/>
  <c r="H135" i="11"/>
  <c r="H136" i="11"/>
  <c r="H137" i="11"/>
  <c r="H138" i="11"/>
  <c r="H139" i="11"/>
  <c r="H140" i="11"/>
  <c r="H141" i="11"/>
  <c r="H142" i="11"/>
  <c r="H143" i="11"/>
  <c r="D135" i="11"/>
  <c r="D136" i="11"/>
  <c r="D137" i="11"/>
  <c r="D138" i="11"/>
  <c r="D139" i="11"/>
  <c r="D140" i="11"/>
  <c r="D141" i="11"/>
  <c r="D142" i="11"/>
  <c r="D143" i="11"/>
  <c r="M154" i="13"/>
  <c r="E154" i="13"/>
  <c r="M153" i="13"/>
  <c r="E153" i="13"/>
  <c r="M151" i="13"/>
  <c r="E151" i="13"/>
  <c r="M150" i="13"/>
  <c r="E150" i="13"/>
  <c r="M143" i="13"/>
  <c r="E143" i="13"/>
  <c r="M142" i="13"/>
  <c r="E142" i="13"/>
  <c r="M141" i="13"/>
  <c r="E141" i="13"/>
  <c r="M140" i="13"/>
  <c r="E140" i="13"/>
  <c r="M139" i="13"/>
  <c r="E139" i="13"/>
  <c r="N72" i="14"/>
  <c r="N250" i="15"/>
  <c r="N251" i="15"/>
  <c r="N252" i="15"/>
  <c r="N253" i="15"/>
  <c r="N254" i="15"/>
  <c r="N255" i="15"/>
  <c r="N256" i="15"/>
  <c r="N257" i="15"/>
  <c r="J250" i="15"/>
  <c r="J251" i="15"/>
  <c r="J252" i="15"/>
  <c r="J253" i="15"/>
  <c r="J254" i="15"/>
  <c r="J255" i="15"/>
  <c r="J256" i="15"/>
  <c r="J257" i="15"/>
  <c r="F250" i="15"/>
  <c r="F251" i="15"/>
  <c r="F252" i="15"/>
  <c r="F253" i="15"/>
  <c r="F254" i="15"/>
  <c r="F255" i="15"/>
  <c r="F256" i="15"/>
  <c r="F257" i="15"/>
  <c r="B250" i="15"/>
  <c r="B251" i="15"/>
  <c r="B252" i="15"/>
  <c r="B253" i="15"/>
  <c r="B254" i="15"/>
  <c r="B255" i="15"/>
  <c r="B256" i="15"/>
  <c r="B257" i="15"/>
  <c r="N240" i="15"/>
  <c r="N241" i="15"/>
  <c r="N242" i="15"/>
  <c r="N243" i="15"/>
  <c r="N244" i="15"/>
  <c r="N245" i="15"/>
  <c r="N246" i="15"/>
  <c r="N247" i="15"/>
  <c r="J240" i="15"/>
  <c r="J241" i="15"/>
  <c r="J242" i="15"/>
  <c r="J243" i="15"/>
  <c r="J244" i="15"/>
  <c r="J245" i="15"/>
  <c r="J246" i="15"/>
  <c r="J247" i="15"/>
  <c r="F240" i="15"/>
  <c r="F241" i="15"/>
  <c r="F242" i="15"/>
  <c r="F243" i="15"/>
  <c r="F244" i="15"/>
  <c r="F245" i="15"/>
  <c r="F246" i="15"/>
  <c r="F247" i="15"/>
  <c r="B240" i="15"/>
  <c r="B241" i="15"/>
  <c r="B242" i="15"/>
  <c r="B243" i="15"/>
  <c r="B244" i="15"/>
  <c r="B245" i="15"/>
  <c r="B246" i="15"/>
  <c r="B247" i="15"/>
  <c r="N230" i="15"/>
  <c r="N231" i="15"/>
  <c r="N232" i="15"/>
  <c r="N233" i="15"/>
  <c r="N234" i="15"/>
  <c r="N235" i="15"/>
  <c r="N236" i="15"/>
  <c r="N237" i="15"/>
  <c r="J230" i="15"/>
  <c r="J231" i="15"/>
  <c r="J232" i="15"/>
  <c r="J233" i="15"/>
  <c r="J234" i="15"/>
  <c r="J235" i="15"/>
  <c r="J236" i="15"/>
  <c r="J237" i="15"/>
  <c r="F230" i="15"/>
  <c r="F231" i="15"/>
  <c r="F232" i="15"/>
  <c r="F233" i="15"/>
  <c r="F234" i="15"/>
  <c r="F235" i="15"/>
  <c r="F236" i="15"/>
  <c r="F237" i="15"/>
  <c r="B230" i="15"/>
  <c r="B231" i="15"/>
  <c r="B232" i="15"/>
  <c r="B233" i="15"/>
  <c r="B234" i="15"/>
  <c r="B235" i="15"/>
  <c r="B236" i="15"/>
  <c r="B237" i="15"/>
  <c r="N221" i="15"/>
  <c r="N222" i="15"/>
  <c r="N223" i="15"/>
  <c r="N224" i="15"/>
  <c r="N225" i="15"/>
  <c r="N226" i="15"/>
  <c r="N227" i="15"/>
  <c r="J221" i="15"/>
  <c r="J222" i="15"/>
  <c r="J223" i="15"/>
  <c r="J224" i="15"/>
  <c r="J225" i="15"/>
  <c r="J226" i="15"/>
  <c r="J227" i="15"/>
  <c r="F221" i="15"/>
  <c r="F222" i="15"/>
  <c r="F223" i="15"/>
  <c r="F224" i="15"/>
  <c r="F225" i="15"/>
  <c r="F226" i="15"/>
  <c r="F227" i="15"/>
  <c r="B221" i="15"/>
  <c r="B222" i="15"/>
  <c r="B223" i="15"/>
  <c r="B224" i="15"/>
  <c r="B225" i="15"/>
  <c r="B226" i="15"/>
  <c r="B227" i="15"/>
  <c r="O257" i="17"/>
  <c r="O257" i="16"/>
  <c r="K257" i="17"/>
  <c r="K257" i="16"/>
  <c r="G257" i="17"/>
  <c r="G257" i="16"/>
  <c r="C257" i="17"/>
  <c r="C257" i="16"/>
  <c r="O256" i="17"/>
  <c r="O256" i="16"/>
  <c r="K256" i="17"/>
  <c r="K256" i="16"/>
  <c r="G256" i="17"/>
  <c r="G256" i="16"/>
  <c r="C256" i="17"/>
  <c r="C256" i="16"/>
  <c r="O255" i="17"/>
  <c r="O255" i="16"/>
  <c r="K255" i="17"/>
  <c r="K255" i="16"/>
  <c r="G255" i="17"/>
  <c r="G255" i="16"/>
  <c r="C255" i="17"/>
  <c r="C255" i="16"/>
  <c r="O254" i="17"/>
  <c r="O254" i="16"/>
  <c r="K254" i="17"/>
  <c r="K254" i="16"/>
  <c r="G254" i="17"/>
  <c r="G254" i="16"/>
  <c r="C254" i="17"/>
  <c r="C254" i="16"/>
  <c r="O247" i="17"/>
  <c r="O247" i="16"/>
  <c r="K247" i="17"/>
  <c r="K247" i="16"/>
  <c r="G247" i="17"/>
  <c r="G247" i="16"/>
  <c r="C247" i="17"/>
  <c r="C247" i="16"/>
  <c r="O246" i="17"/>
  <c r="O246" i="16"/>
  <c r="K246" i="17"/>
  <c r="K246" i="16"/>
  <c r="G246" i="17"/>
  <c r="G246" i="16"/>
  <c r="C246" i="17"/>
  <c r="C246" i="16"/>
  <c r="O245" i="17"/>
  <c r="O245" i="16"/>
  <c r="K245" i="17"/>
  <c r="K245" i="16"/>
  <c r="G245" i="17"/>
  <c r="G245" i="16"/>
  <c r="C245" i="17"/>
  <c r="C245" i="16"/>
  <c r="O244" i="17"/>
  <c r="O244" i="16"/>
  <c r="K244" i="17"/>
  <c r="K244" i="16"/>
  <c r="G244" i="17"/>
  <c r="G244" i="16"/>
  <c r="C244" i="17"/>
  <c r="C244" i="16"/>
  <c r="O239" i="17"/>
  <c r="O239" i="16"/>
  <c r="K239" i="17"/>
  <c r="K239" i="16"/>
  <c r="G239" i="17"/>
  <c r="G239" i="16"/>
  <c r="C239" i="17"/>
  <c r="C239" i="16"/>
  <c r="O237" i="17"/>
  <c r="O237" i="16"/>
  <c r="K237" i="17"/>
  <c r="K237" i="16"/>
  <c r="G237" i="17"/>
  <c r="G237" i="16"/>
  <c r="C237" i="17"/>
  <c r="C237" i="16"/>
  <c r="O236" i="17"/>
  <c r="O236" i="16"/>
  <c r="K236" i="17"/>
  <c r="K236" i="16"/>
  <c r="G236" i="17"/>
  <c r="G236" i="16"/>
  <c r="C236" i="17"/>
  <c r="C236" i="16"/>
  <c r="G234" i="16"/>
  <c r="G233" i="16"/>
  <c r="G232" i="16"/>
  <c r="G231" i="16"/>
  <c r="G230" i="16"/>
  <c r="G227" i="16"/>
  <c r="G226" i="16"/>
  <c r="G225" i="16"/>
  <c r="G224" i="16"/>
  <c r="G223" i="16"/>
  <c r="G222" i="16"/>
  <c r="G221" i="16"/>
  <c r="G220" i="16"/>
  <c r="Q180" i="21"/>
  <c r="Q181" i="21"/>
  <c r="Q182" i="21"/>
  <c r="Q184" i="21"/>
  <c r="Q185" i="21"/>
  <c r="Q187" i="21"/>
  <c r="Q188" i="21"/>
  <c r="Q189" i="21"/>
  <c r="Q192" i="21"/>
  <c r="Q226" i="21"/>
  <c r="Q80" i="18"/>
  <c r="M180" i="21"/>
  <c r="M181" i="21"/>
  <c r="M182" i="21"/>
  <c r="M184" i="21"/>
  <c r="M185" i="21"/>
  <c r="M187" i="21"/>
  <c r="M188" i="21"/>
  <c r="M189" i="21"/>
  <c r="M192" i="21"/>
  <c r="M226" i="21"/>
  <c r="M80" i="18"/>
  <c r="I180" i="21"/>
  <c r="I181" i="21"/>
  <c r="I182" i="21"/>
  <c r="I184" i="21"/>
  <c r="I185" i="21"/>
  <c r="I187" i="21"/>
  <c r="I188" i="21"/>
  <c r="I189" i="21"/>
  <c r="I192" i="21"/>
  <c r="I226" i="21"/>
  <c r="I80" i="18"/>
  <c r="E180" i="21"/>
  <c r="E181" i="21"/>
  <c r="E182" i="21"/>
  <c r="E184" i="21"/>
  <c r="E185" i="21"/>
  <c r="E187" i="21"/>
  <c r="E188" i="21"/>
  <c r="E189" i="21"/>
  <c r="E192" i="21"/>
  <c r="E226" i="21"/>
  <c r="E80" i="18"/>
  <c r="Q162" i="21"/>
  <c r="Q164" i="21"/>
  <c r="Q165" i="21"/>
  <c r="Q166" i="21"/>
  <c r="Q168" i="21"/>
  <c r="Q169" i="21"/>
  <c r="Q170" i="21"/>
  <c r="Q173" i="21"/>
  <c r="Q214" i="21"/>
  <c r="Q79" i="18"/>
  <c r="M162" i="21"/>
  <c r="M164" i="21"/>
  <c r="M165" i="21"/>
  <c r="M166" i="21"/>
  <c r="M168" i="21"/>
  <c r="M169" i="21"/>
  <c r="M170" i="21"/>
  <c r="M173" i="21"/>
  <c r="M214" i="21"/>
  <c r="M79" i="18"/>
  <c r="I162" i="21"/>
  <c r="I164" i="21"/>
  <c r="I165" i="21"/>
  <c r="I166" i="21"/>
  <c r="I168" i="21"/>
  <c r="I169" i="21"/>
  <c r="I170" i="21"/>
  <c r="I173" i="21"/>
  <c r="I214" i="21"/>
  <c r="I79" i="18"/>
  <c r="E162" i="21"/>
  <c r="E164" i="21"/>
  <c r="E165" i="21"/>
  <c r="E166" i="21"/>
  <c r="E168" i="21"/>
  <c r="E169" i="21"/>
  <c r="E170" i="21"/>
  <c r="E173" i="21"/>
  <c r="E214" i="21"/>
  <c r="E79" i="18"/>
  <c r="Q60" i="22"/>
  <c r="Q148" i="25"/>
  <c r="Q150" i="25"/>
  <c r="Q151" i="25"/>
  <c r="Q152" i="25"/>
  <c r="Q154" i="25"/>
  <c r="Q155" i="25"/>
  <c r="Q157" i="25"/>
  <c r="Q158" i="25"/>
  <c r="Q160" i="25"/>
  <c r="Q191" i="25"/>
  <c r="I60" i="22"/>
  <c r="I148" i="25"/>
  <c r="I150" i="25"/>
  <c r="I151" i="25"/>
  <c r="I152" i="25"/>
  <c r="I154" i="25"/>
  <c r="I155" i="25"/>
  <c r="I157" i="25"/>
  <c r="I158" i="25"/>
  <c r="I160" i="25"/>
  <c r="I191" i="25"/>
  <c r="M123" i="28"/>
  <c r="E123" i="28"/>
  <c r="K95" i="28"/>
  <c r="G95" i="28"/>
  <c r="C95" i="28"/>
  <c r="N153" i="29"/>
  <c r="N59" i="26"/>
  <c r="J153" i="29"/>
  <c r="J59" i="26"/>
  <c r="F153" i="29"/>
  <c r="F59" i="26"/>
  <c r="N143" i="29"/>
  <c r="N58" i="26"/>
  <c r="J143" i="29"/>
  <c r="J58" i="26"/>
  <c r="F143" i="29"/>
  <c r="F58" i="26"/>
  <c r="N50" i="9"/>
  <c r="J50" i="9"/>
  <c r="F50" i="9"/>
  <c r="B50" i="9"/>
  <c r="J49" i="9"/>
  <c r="F49" i="9"/>
  <c r="B49" i="9"/>
  <c r="N48" i="9"/>
  <c r="J48" i="9"/>
  <c r="F48" i="9"/>
  <c r="N133" i="29"/>
  <c r="N57" i="26"/>
  <c r="N56" i="26" s="1"/>
  <c r="N115" i="6" s="1"/>
  <c r="J133" i="29"/>
  <c r="J57" i="26"/>
  <c r="F133" i="29"/>
  <c r="F57" i="26"/>
  <c r="Q113" i="31"/>
  <c r="Q114" i="31"/>
  <c r="Q115" i="31"/>
  <c r="Q116" i="31"/>
  <c r="Q117" i="31"/>
  <c r="Q118" i="31"/>
  <c r="Q119" i="31"/>
  <c r="Q120" i="31"/>
  <c r="Q121" i="31"/>
  <c r="Q122" i="31"/>
  <c r="Q123" i="31"/>
  <c r="M113" i="31"/>
  <c r="M114" i="31"/>
  <c r="M115" i="31"/>
  <c r="M116" i="31"/>
  <c r="M117" i="31"/>
  <c r="M118" i="31"/>
  <c r="M119" i="31"/>
  <c r="M120" i="31"/>
  <c r="M121" i="31"/>
  <c r="M122" i="31"/>
  <c r="M123" i="31"/>
  <c r="I113" i="31"/>
  <c r="I114" i="31"/>
  <c r="I115" i="31"/>
  <c r="I116" i="31"/>
  <c r="I117" i="31"/>
  <c r="I118" i="31"/>
  <c r="I119" i="31"/>
  <c r="I120" i="31"/>
  <c r="I121" i="31"/>
  <c r="I122" i="31"/>
  <c r="I123" i="31"/>
  <c r="E113" i="31"/>
  <c r="E114" i="31"/>
  <c r="E115" i="31"/>
  <c r="E116" i="31"/>
  <c r="E117" i="31"/>
  <c r="E118" i="31"/>
  <c r="E119" i="31"/>
  <c r="E120" i="31"/>
  <c r="E121" i="31"/>
  <c r="E122" i="31"/>
  <c r="E123" i="31"/>
  <c r="N83" i="31"/>
  <c r="P91" i="53"/>
  <c r="P106" i="53"/>
  <c r="L91" i="53"/>
  <c r="L106" i="53"/>
  <c r="H91" i="53"/>
  <c r="H106" i="53"/>
  <c r="D91" i="53"/>
  <c r="D106" i="53"/>
  <c r="P105" i="53"/>
  <c r="P90" i="53"/>
  <c r="L90" i="53"/>
  <c r="L105" i="53"/>
  <c r="H90" i="53"/>
  <c r="H105" i="53"/>
  <c r="D90" i="53"/>
  <c r="D105" i="53"/>
  <c r="P104" i="53"/>
  <c r="P86" i="53"/>
  <c r="L86" i="53"/>
  <c r="L104" i="53"/>
  <c r="H86" i="53"/>
  <c r="H104" i="53"/>
  <c r="D86" i="53"/>
  <c r="D104" i="53"/>
  <c r="P103" i="53"/>
  <c r="P82" i="53"/>
  <c r="L82" i="53"/>
  <c r="L103" i="53"/>
  <c r="H82" i="53"/>
  <c r="H103" i="53"/>
  <c r="D82" i="53"/>
  <c r="D103" i="53"/>
  <c r="P102" i="53"/>
  <c r="P79" i="53"/>
  <c r="L79" i="53"/>
  <c r="L102" i="53"/>
  <c r="H79" i="53"/>
  <c r="H102" i="53"/>
  <c r="D79" i="53"/>
  <c r="D102" i="53"/>
  <c r="P101" i="53"/>
  <c r="P78" i="53"/>
  <c r="L78" i="53"/>
  <c r="L101" i="53"/>
  <c r="H78" i="53"/>
  <c r="H101" i="53"/>
  <c r="D78" i="53"/>
  <c r="D101" i="53"/>
  <c r="P100" i="53"/>
  <c r="P77" i="53"/>
  <c r="L77" i="53"/>
  <c r="L100" i="53"/>
  <c r="H77" i="53"/>
  <c r="H100" i="53"/>
  <c r="D77" i="53"/>
  <c r="D100" i="53"/>
  <c r="P76" i="53"/>
  <c r="P99" i="53"/>
  <c r="L76" i="53"/>
  <c r="L99" i="53"/>
  <c r="H76" i="53"/>
  <c r="H99" i="53"/>
  <c r="D76" i="53"/>
  <c r="D99" i="53"/>
  <c r="P75" i="53"/>
  <c r="P98" i="53"/>
  <c r="L75" i="53"/>
  <c r="L98" i="53"/>
  <c r="H75" i="53"/>
  <c r="H98" i="53"/>
  <c r="D75" i="53"/>
  <c r="D98" i="53"/>
  <c r="P74" i="53"/>
  <c r="P97" i="53"/>
  <c r="L74" i="53"/>
  <c r="L97" i="53"/>
  <c r="H74" i="53"/>
  <c r="H97" i="53"/>
  <c r="D74" i="53"/>
  <c r="D97" i="53"/>
  <c r="P73" i="53"/>
  <c r="P96" i="53"/>
  <c r="L73" i="53"/>
  <c r="L96" i="53"/>
  <c r="H73" i="53"/>
  <c r="H96" i="53"/>
  <c r="D73" i="53"/>
  <c r="D96" i="53"/>
  <c r="P102" i="6"/>
  <c r="L102" i="6"/>
  <c r="H102" i="6"/>
  <c r="D102" i="6"/>
  <c r="L99" i="6"/>
  <c r="D99" i="6"/>
  <c r="D64" i="6"/>
  <c r="D137" i="6" s="1"/>
  <c r="P59" i="6"/>
  <c r="L59" i="6"/>
  <c r="H59" i="6"/>
  <c r="D59" i="6"/>
  <c r="P57" i="6"/>
  <c r="L57" i="6"/>
  <c r="H57" i="6"/>
  <c r="D57" i="6"/>
  <c r="P56" i="6"/>
  <c r="L56" i="6"/>
  <c r="H56" i="6"/>
  <c r="P54" i="6"/>
  <c r="P4" i="6"/>
  <c r="P128" i="6" s="1"/>
  <c r="L4" i="6"/>
  <c r="H4" i="6"/>
  <c r="D4" i="6"/>
  <c r="P63" i="10"/>
  <c r="L63" i="10"/>
  <c r="H63" i="10"/>
  <c r="D63" i="10"/>
  <c r="P62" i="10"/>
  <c r="L62" i="10"/>
  <c r="H62" i="10"/>
  <c r="D62" i="10"/>
  <c r="N61" i="10"/>
  <c r="F61" i="10"/>
  <c r="P60" i="10"/>
  <c r="L60" i="10"/>
  <c r="H60" i="10"/>
  <c r="D60" i="10"/>
  <c r="P59" i="10"/>
  <c r="L59" i="10"/>
  <c r="H59" i="10"/>
  <c r="D59" i="10"/>
  <c r="O57" i="10"/>
  <c r="O61" i="10"/>
  <c r="K57" i="10"/>
  <c r="K61" i="10"/>
  <c r="G57" i="10"/>
  <c r="G61" i="10"/>
  <c r="O154" i="11"/>
  <c r="G154" i="11"/>
  <c r="O153" i="11"/>
  <c r="G153" i="11"/>
  <c r="O152" i="11"/>
  <c r="G152" i="11"/>
  <c r="O151" i="11"/>
  <c r="G151" i="11"/>
  <c r="O150" i="11"/>
  <c r="G150" i="11"/>
  <c r="O149" i="11"/>
  <c r="G149" i="11"/>
  <c r="O148" i="11"/>
  <c r="G148" i="11"/>
  <c r="O147" i="11"/>
  <c r="G147" i="11"/>
  <c r="O146" i="11"/>
  <c r="G146" i="11"/>
  <c r="O143" i="11"/>
  <c r="G143" i="11"/>
  <c r="O142" i="11"/>
  <c r="G142" i="11"/>
  <c r="O141" i="11"/>
  <c r="G141" i="11"/>
  <c r="O140" i="11"/>
  <c r="G140" i="11"/>
  <c r="O139" i="11"/>
  <c r="G139" i="11"/>
  <c r="O138" i="11"/>
  <c r="G138" i="11"/>
  <c r="O137" i="11"/>
  <c r="G137" i="11"/>
  <c r="O136" i="11"/>
  <c r="G136" i="11"/>
  <c r="O135" i="11"/>
  <c r="G135" i="11"/>
  <c r="K154" i="13"/>
  <c r="C154" i="13"/>
  <c r="K153" i="13"/>
  <c r="C153" i="13"/>
  <c r="K151" i="13"/>
  <c r="C151" i="13"/>
  <c r="K150" i="13"/>
  <c r="C150" i="13"/>
  <c r="K143" i="13"/>
  <c r="C143" i="13"/>
  <c r="K142" i="13"/>
  <c r="C142" i="13"/>
  <c r="K141" i="13"/>
  <c r="C141" i="13"/>
  <c r="K140" i="13"/>
  <c r="C140" i="13"/>
  <c r="K139" i="13"/>
  <c r="C139" i="13"/>
  <c r="K130" i="13"/>
  <c r="C130" i="13"/>
  <c r="K113" i="13"/>
  <c r="C113" i="13"/>
  <c r="N120" i="13"/>
  <c r="N121" i="13"/>
  <c r="N123" i="13"/>
  <c r="N124" i="13"/>
  <c r="N126" i="13"/>
  <c r="N127" i="13"/>
  <c r="N128" i="13"/>
  <c r="N130" i="13"/>
  <c r="N145" i="13"/>
  <c r="J120" i="13"/>
  <c r="J121" i="13"/>
  <c r="J123" i="13"/>
  <c r="J124" i="13"/>
  <c r="J126" i="13"/>
  <c r="J127" i="13"/>
  <c r="J128" i="13"/>
  <c r="J130" i="13"/>
  <c r="J145" i="13"/>
  <c r="F120" i="13"/>
  <c r="F121" i="13"/>
  <c r="F123" i="13"/>
  <c r="F124" i="13"/>
  <c r="F126" i="13"/>
  <c r="F127" i="13"/>
  <c r="F128" i="13"/>
  <c r="F130" i="13"/>
  <c r="F145" i="13"/>
  <c r="B120" i="13"/>
  <c r="B121" i="13"/>
  <c r="B123" i="13"/>
  <c r="B124" i="13"/>
  <c r="B126" i="13"/>
  <c r="B127" i="13"/>
  <c r="B128" i="13"/>
  <c r="B130" i="13"/>
  <c r="B145" i="13"/>
  <c r="N103" i="13"/>
  <c r="N104" i="13"/>
  <c r="N105" i="13"/>
  <c r="N106" i="13"/>
  <c r="N107" i="13"/>
  <c r="N109" i="13"/>
  <c r="N110" i="13"/>
  <c r="N111" i="13"/>
  <c r="N113" i="13"/>
  <c r="N134" i="13"/>
  <c r="J103" i="13"/>
  <c r="J104" i="13"/>
  <c r="J105" i="13"/>
  <c r="J106" i="13"/>
  <c r="J107" i="13"/>
  <c r="J109" i="13"/>
  <c r="J110" i="13"/>
  <c r="J111" i="13"/>
  <c r="J113" i="13"/>
  <c r="J134" i="13"/>
  <c r="F103" i="13"/>
  <c r="F104" i="13"/>
  <c r="F105" i="13"/>
  <c r="F106" i="13"/>
  <c r="F107" i="13"/>
  <c r="F109" i="13"/>
  <c r="F110" i="13"/>
  <c r="F111" i="13"/>
  <c r="F113" i="13"/>
  <c r="F134" i="13"/>
  <c r="B103" i="13"/>
  <c r="B104" i="13"/>
  <c r="B105" i="13"/>
  <c r="B106" i="13"/>
  <c r="B107" i="13"/>
  <c r="B109" i="13"/>
  <c r="B110" i="13"/>
  <c r="B111" i="13"/>
  <c r="B113" i="13"/>
  <c r="B134" i="13"/>
  <c r="K257" i="15"/>
  <c r="C257" i="15"/>
  <c r="K256" i="15"/>
  <c r="C256" i="15"/>
  <c r="K255" i="15"/>
  <c r="C255" i="15"/>
  <c r="K254" i="15"/>
  <c r="C254" i="15"/>
  <c r="K253" i="15"/>
  <c r="C253" i="15"/>
  <c r="K252" i="15"/>
  <c r="C252" i="15"/>
  <c r="K251" i="15"/>
  <c r="C251" i="15"/>
  <c r="K250" i="15"/>
  <c r="C250" i="15"/>
  <c r="K247" i="15"/>
  <c r="C247" i="15"/>
  <c r="K246" i="15"/>
  <c r="C246" i="15"/>
  <c r="K245" i="15"/>
  <c r="C245" i="15"/>
  <c r="K244" i="15"/>
  <c r="C244" i="15"/>
  <c r="K243" i="15"/>
  <c r="C243" i="15"/>
  <c r="K242" i="15"/>
  <c r="C242" i="15"/>
  <c r="K241" i="15"/>
  <c r="C241" i="15"/>
  <c r="K240" i="15"/>
  <c r="C240" i="15"/>
  <c r="K237" i="15"/>
  <c r="C237" i="15"/>
  <c r="K236" i="15"/>
  <c r="C236" i="15"/>
  <c r="K235" i="15"/>
  <c r="C235" i="15"/>
  <c r="K234" i="15"/>
  <c r="C234" i="15"/>
  <c r="K233" i="15"/>
  <c r="C233" i="15"/>
  <c r="K232" i="15"/>
  <c r="C232" i="15"/>
  <c r="K231" i="15"/>
  <c r="C231" i="15"/>
  <c r="K230" i="15"/>
  <c r="C230" i="15"/>
  <c r="K227" i="15"/>
  <c r="C227" i="15"/>
  <c r="K226" i="15"/>
  <c r="C226" i="15"/>
  <c r="K225" i="15"/>
  <c r="C225" i="15"/>
  <c r="K224" i="15"/>
  <c r="C224" i="15"/>
  <c r="K223" i="15"/>
  <c r="C223" i="15"/>
  <c r="K222" i="15"/>
  <c r="C222" i="15"/>
  <c r="K221" i="15"/>
  <c r="C221" i="15"/>
  <c r="C234" i="16"/>
  <c r="C227" i="16"/>
  <c r="C226" i="16"/>
  <c r="C225" i="16"/>
  <c r="C220" i="16"/>
  <c r="O205" i="17"/>
  <c r="O206" i="17"/>
  <c r="O207" i="17"/>
  <c r="O209" i="17"/>
  <c r="O210" i="17"/>
  <c r="O212" i="17"/>
  <c r="O213" i="17"/>
  <c r="O214" i="17"/>
  <c r="O216" i="17"/>
  <c r="O249" i="17"/>
  <c r="O77" i="14"/>
  <c r="K205" i="17"/>
  <c r="K206" i="17"/>
  <c r="K207" i="17"/>
  <c r="K209" i="17"/>
  <c r="K210" i="17"/>
  <c r="K212" i="17"/>
  <c r="K213" i="17"/>
  <c r="K214" i="17"/>
  <c r="K216" i="17"/>
  <c r="K249" i="17"/>
  <c r="K77" i="14"/>
  <c r="G205" i="17"/>
  <c r="G206" i="17"/>
  <c r="G207" i="17"/>
  <c r="G209" i="17"/>
  <c r="G210" i="17"/>
  <c r="G212" i="17"/>
  <c r="G213" i="17"/>
  <c r="G214" i="17"/>
  <c r="G216" i="17"/>
  <c r="G249" i="17"/>
  <c r="G77" i="14"/>
  <c r="C209" i="17"/>
  <c r="C210" i="17"/>
  <c r="C212" i="17"/>
  <c r="C213" i="17"/>
  <c r="C214" i="17"/>
  <c r="C216" i="17"/>
  <c r="C249" i="17"/>
  <c r="C77" i="14"/>
  <c r="O172" i="17"/>
  <c r="O174" i="17"/>
  <c r="O175" i="17"/>
  <c r="O177" i="17"/>
  <c r="O178" i="17"/>
  <c r="O179" i="17"/>
  <c r="O181" i="17"/>
  <c r="O229" i="17"/>
  <c r="O75" i="14"/>
  <c r="O74" i="14" s="1"/>
  <c r="K172" i="17"/>
  <c r="K174" i="17"/>
  <c r="K175" i="17"/>
  <c r="K177" i="17"/>
  <c r="K178" i="17"/>
  <c r="K179" i="17"/>
  <c r="K181" i="17"/>
  <c r="K229" i="17"/>
  <c r="K75" i="14"/>
  <c r="K74" i="14" s="1"/>
  <c r="G172" i="17"/>
  <c r="G174" i="17"/>
  <c r="G175" i="17"/>
  <c r="G177" i="17"/>
  <c r="G178" i="17"/>
  <c r="G179" i="17"/>
  <c r="G181" i="17"/>
  <c r="G229" i="17"/>
  <c r="G75" i="14"/>
  <c r="G74" i="14" s="1"/>
  <c r="C172" i="17"/>
  <c r="C174" i="17"/>
  <c r="C175" i="17"/>
  <c r="C177" i="17"/>
  <c r="C178" i="17"/>
  <c r="C179" i="17"/>
  <c r="C181" i="17"/>
  <c r="C229" i="17"/>
  <c r="C75" i="14"/>
  <c r="C74" i="14" s="1"/>
  <c r="P180" i="21"/>
  <c r="P181" i="21"/>
  <c r="P182" i="21"/>
  <c r="P184" i="21"/>
  <c r="P185" i="21"/>
  <c r="P187" i="21"/>
  <c r="P188" i="21"/>
  <c r="P189" i="21"/>
  <c r="P192" i="21"/>
  <c r="P226" i="21"/>
  <c r="P80" i="18"/>
  <c r="P109" i="6" s="1"/>
  <c r="L180" i="21"/>
  <c r="L181" i="21"/>
  <c r="L182" i="21"/>
  <c r="L184" i="21"/>
  <c r="L185" i="21"/>
  <c r="L187" i="21"/>
  <c r="L188" i="21"/>
  <c r="L189" i="21"/>
  <c r="L192" i="21"/>
  <c r="L226" i="21"/>
  <c r="L80" i="18"/>
  <c r="L109" i="6" s="1"/>
  <c r="H180" i="21"/>
  <c r="H181" i="21"/>
  <c r="H182" i="21"/>
  <c r="H184" i="21"/>
  <c r="H185" i="21"/>
  <c r="H187" i="21"/>
  <c r="H188" i="21"/>
  <c r="H189" i="21"/>
  <c r="H192" i="21"/>
  <c r="H226" i="21"/>
  <c r="H80" i="18"/>
  <c r="H109" i="6" s="1"/>
  <c r="D180" i="21"/>
  <c r="D181" i="21"/>
  <c r="D182" i="21"/>
  <c r="D184" i="21"/>
  <c r="D185" i="21"/>
  <c r="D187" i="21"/>
  <c r="D188" i="21"/>
  <c r="D189" i="21"/>
  <c r="D192" i="21"/>
  <c r="D226" i="21"/>
  <c r="D80" i="18"/>
  <c r="D109" i="6" s="1"/>
  <c r="P162" i="21"/>
  <c r="P164" i="21"/>
  <c r="P165" i="21"/>
  <c r="P166" i="21"/>
  <c r="P168" i="21"/>
  <c r="P169" i="21"/>
  <c r="P170" i="21"/>
  <c r="P173" i="21"/>
  <c r="P214" i="21"/>
  <c r="P79" i="18"/>
  <c r="P100" i="18" s="1"/>
  <c r="P163" i="6" s="1"/>
  <c r="L162" i="21"/>
  <c r="L164" i="21"/>
  <c r="L165" i="21"/>
  <c r="L166" i="21"/>
  <c r="L168" i="21"/>
  <c r="L169" i="21"/>
  <c r="L170" i="21"/>
  <c r="L173" i="21"/>
  <c r="L214" i="21"/>
  <c r="L79" i="18"/>
  <c r="L100" i="18" s="1"/>
  <c r="L163" i="6" s="1"/>
  <c r="H162" i="21"/>
  <c r="H164" i="21"/>
  <c r="H165" i="21"/>
  <c r="H166" i="21"/>
  <c r="H168" i="21"/>
  <c r="H169" i="21"/>
  <c r="H170" i="21"/>
  <c r="H173" i="21"/>
  <c r="H214" i="21"/>
  <c r="H79" i="18"/>
  <c r="H100" i="18" s="1"/>
  <c r="H163" i="6" s="1"/>
  <c r="D162" i="21"/>
  <c r="D164" i="21"/>
  <c r="D165" i="21"/>
  <c r="D166" i="21"/>
  <c r="D168" i="21"/>
  <c r="D169" i="21"/>
  <c r="D170" i="21"/>
  <c r="D173" i="21"/>
  <c r="D214" i="21"/>
  <c r="D79" i="18"/>
  <c r="D100" i="18" s="1"/>
  <c r="D163" i="6" s="1"/>
  <c r="O153" i="28"/>
  <c r="O72" i="26"/>
  <c r="K153" i="28"/>
  <c r="K72" i="26"/>
  <c r="G153" i="28"/>
  <c r="G72" i="26"/>
  <c r="C153" i="28"/>
  <c r="C72" i="26"/>
  <c r="O71" i="26"/>
  <c r="O143" i="28"/>
  <c r="K143" i="28"/>
  <c r="K71" i="26"/>
  <c r="G71" i="26"/>
  <c r="G143" i="28"/>
  <c r="C143" i="28"/>
  <c r="C71" i="26"/>
  <c r="O70" i="26"/>
  <c r="O133" i="28"/>
  <c r="K133" i="28"/>
  <c r="K70" i="26"/>
  <c r="G70" i="26"/>
  <c r="G133" i="28"/>
  <c r="C133" i="28"/>
  <c r="C70" i="26"/>
  <c r="P159" i="29"/>
  <c r="L159" i="29"/>
  <c r="H159" i="29"/>
  <c r="D159" i="29"/>
  <c r="B153" i="29"/>
  <c r="B148" i="29"/>
  <c r="N147" i="29"/>
  <c r="J147" i="29"/>
  <c r="F147" i="29"/>
  <c r="B147" i="29"/>
  <c r="N146" i="29"/>
  <c r="J146" i="29"/>
  <c r="F146" i="29"/>
  <c r="B146" i="29"/>
  <c r="N145" i="29"/>
  <c r="J145" i="29"/>
  <c r="F145" i="29"/>
  <c r="B145" i="29"/>
  <c r="N144" i="29"/>
  <c r="J144" i="29"/>
  <c r="F144" i="29"/>
  <c r="B144" i="29"/>
  <c r="P139" i="29"/>
  <c r="L139" i="29"/>
  <c r="H139" i="29"/>
  <c r="D139" i="29"/>
  <c r="B133" i="29"/>
  <c r="N129" i="29"/>
  <c r="J129" i="29"/>
  <c r="F129" i="29"/>
  <c r="B129" i="29"/>
  <c r="N128" i="29"/>
  <c r="J128" i="29"/>
  <c r="F128" i="29"/>
  <c r="P102" i="29"/>
  <c r="L102" i="29"/>
  <c r="H102" i="29"/>
  <c r="D102" i="29"/>
  <c r="P100" i="29"/>
  <c r="L100" i="29"/>
  <c r="H100" i="29"/>
  <c r="D100" i="29"/>
  <c r="N123" i="32"/>
  <c r="N123" i="31"/>
  <c r="J123" i="32"/>
  <c r="J123" i="31"/>
  <c r="F123" i="32"/>
  <c r="F123" i="31"/>
  <c r="N122" i="32"/>
  <c r="N122" i="31"/>
  <c r="N122" i="33"/>
  <c r="J122" i="32"/>
  <c r="J122" i="33"/>
  <c r="J122" i="31"/>
  <c r="F122" i="32"/>
  <c r="F122" i="31"/>
  <c r="N121" i="32"/>
  <c r="N121" i="33"/>
  <c r="N121" i="31"/>
  <c r="J121" i="32"/>
  <c r="J121" i="33"/>
  <c r="J121" i="31"/>
  <c r="F121" i="32"/>
  <c r="F121" i="31"/>
  <c r="B121" i="32"/>
  <c r="B121" i="33"/>
  <c r="N120" i="32"/>
  <c r="N120" i="31"/>
  <c r="J120" i="32"/>
  <c r="J120" i="33"/>
  <c r="J120" i="31"/>
  <c r="F120" i="32"/>
  <c r="F120" i="31"/>
  <c r="B120" i="32"/>
  <c r="B120" i="33"/>
  <c r="N119" i="32"/>
  <c r="N119" i="33"/>
  <c r="N119" i="31"/>
  <c r="J119" i="32"/>
  <c r="J119" i="31"/>
  <c r="F119" i="32"/>
  <c r="F119" i="31"/>
  <c r="B119" i="32"/>
  <c r="B119" i="33"/>
  <c r="N118" i="32"/>
  <c r="N118" i="31"/>
  <c r="N118" i="33"/>
  <c r="J118" i="32"/>
  <c r="J118" i="33"/>
  <c r="J118" i="31"/>
  <c r="F118" i="32"/>
  <c r="F118" i="31"/>
  <c r="N117" i="32"/>
  <c r="N117" i="33"/>
  <c r="N117" i="31"/>
  <c r="J117" i="32"/>
  <c r="J117" i="33"/>
  <c r="J117" i="31"/>
  <c r="F117" i="32"/>
  <c r="F117" i="31"/>
  <c r="B117" i="32"/>
  <c r="B117" i="33"/>
  <c r="N116" i="32"/>
  <c r="N116" i="31"/>
  <c r="J116" i="32"/>
  <c r="J116" i="31"/>
  <c r="F116" i="32"/>
  <c r="F116" i="31"/>
  <c r="N115" i="32"/>
  <c r="N115" i="31"/>
  <c r="J115" i="32"/>
  <c r="J115" i="31"/>
  <c r="F115" i="32"/>
  <c r="F115" i="31"/>
  <c r="N114" i="32"/>
  <c r="N114" i="31"/>
  <c r="J114" i="32"/>
  <c r="J114" i="31"/>
  <c r="F114" i="32"/>
  <c r="F114" i="31"/>
  <c r="N113" i="32"/>
  <c r="N113" i="31"/>
  <c r="J113" i="32"/>
  <c r="J113" i="31"/>
  <c r="F113" i="32"/>
  <c r="F113" i="31"/>
  <c r="J112" i="32"/>
  <c r="J112" i="33"/>
  <c r="B112" i="32"/>
  <c r="B112" i="33"/>
  <c r="B122" i="33"/>
  <c r="N112" i="33"/>
  <c r="O30" i="6"/>
  <c r="K30" i="6"/>
  <c r="G30" i="6"/>
  <c r="O58" i="10"/>
  <c r="N146" i="11"/>
  <c r="N147" i="11"/>
  <c r="N148" i="11"/>
  <c r="N149" i="11"/>
  <c r="N150" i="11"/>
  <c r="N151" i="11"/>
  <c r="N152" i="11"/>
  <c r="N153" i="11"/>
  <c r="N154" i="11"/>
  <c r="J146" i="11"/>
  <c r="J147" i="11"/>
  <c r="J148" i="11"/>
  <c r="J149" i="11"/>
  <c r="J150" i="11"/>
  <c r="J151" i="11"/>
  <c r="J152" i="11"/>
  <c r="J153" i="11"/>
  <c r="J154" i="11"/>
  <c r="F146" i="11"/>
  <c r="F147" i="11"/>
  <c r="F148" i="11"/>
  <c r="F149" i="11"/>
  <c r="F150" i="11"/>
  <c r="F151" i="11"/>
  <c r="F152" i="11"/>
  <c r="F153" i="11"/>
  <c r="F154" i="11"/>
  <c r="B146" i="11"/>
  <c r="B147" i="11"/>
  <c r="B148" i="11"/>
  <c r="B149" i="11"/>
  <c r="B150" i="11"/>
  <c r="B151" i="11"/>
  <c r="B152" i="11"/>
  <c r="B153" i="11"/>
  <c r="B154" i="11"/>
  <c r="N135" i="11"/>
  <c r="N136" i="11"/>
  <c r="N137" i="11"/>
  <c r="N138" i="11"/>
  <c r="N139" i="11"/>
  <c r="N140" i="11"/>
  <c r="N141" i="11"/>
  <c r="N142" i="11"/>
  <c r="N143" i="11"/>
  <c r="J135" i="11"/>
  <c r="J136" i="11"/>
  <c r="J137" i="11"/>
  <c r="J138" i="11"/>
  <c r="J139" i="11"/>
  <c r="J140" i="11"/>
  <c r="J141" i="11"/>
  <c r="J142" i="11"/>
  <c r="J143" i="11"/>
  <c r="F135" i="11"/>
  <c r="F136" i="11"/>
  <c r="F137" i="11"/>
  <c r="F138" i="11"/>
  <c r="F139" i="11"/>
  <c r="F140" i="11"/>
  <c r="F141" i="11"/>
  <c r="F142" i="11"/>
  <c r="F143" i="11"/>
  <c r="B135" i="11"/>
  <c r="B136" i="11"/>
  <c r="B137" i="11"/>
  <c r="B138" i="11"/>
  <c r="B139" i="11"/>
  <c r="B140" i="11"/>
  <c r="B141" i="11"/>
  <c r="B142" i="11"/>
  <c r="B143" i="11"/>
  <c r="Q154" i="13"/>
  <c r="I154" i="13"/>
  <c r="Q153" i="13"/>
  <c r="I153" i="13"/>
  <c r="Q151" i="13"/>
  <c r="I151" i="13"/>
  <c r="Q150" i="13"/>
  <c r="I150" i="13"/>
  <c r="Q143" i="13"/>
  <c r="I143" i="13"/>
  <c r="Q142" i="13"/>
  <c r="I142" i="13"/>
  <c r="Q141" i="13"/>
  <c r="I141" i="13"/>
  <c r="Q140" i="13"/>
  <c r="I140" i="13"/>
  <c r="Q139" i="13"/>
  <c r="I139" i="13"/>
  <c r="P250" i="15"/>
  <c r="P251" i="15"/>
  <c r="P252" i="15"/>
  <c r="P253" i="15"/>
  <c r="P254" i="15"/>
  <c r="P255" i="15"/>
  <c r="P256" i="15"/>
  <c r="P257" i="15"/>
  <c r="L250" i="15"/>
  <c r="L251" i="15"/>
  <c r="L252" i="15"/>
  <c r="L253" i="15"/>
  <c r="L254" i="15"/>
  <c r="L255" i="15"/>
  <c r="L256" i="15"/>
  <c r="L257" i="15"/>
  <c r="H250" i="15"/>
  <c r="H251" i="15"/>
  <c r="H252" i="15"/>
  <c r="H253" i="15"/>
  <c r="H254" i="15"/>
  <c r="H255" i="15"/>
  <c r="H256" i="15"/>
  <c r="H257" i="15"/>
  <c r="D250" i="15"/>
  <c r="D251" i="15"/>
  <c r="D252" i="15"/>
  <c r="D253" i="15"/>
  <c r="D254" i="15"/>
  <c r="D255" i="15"/>
  <c r="D256" i="15"/>
  <c r="D257" i="15"/>
  <c r="P240" i="15"/>
  <c r="P241" i="15"/>
  <c r="P242" i="15"/>
  <c r="P243" i="15"/>
  <c r="P244" i="15"/>
  <c r="P245" i="15"/>
  <c r="P246" i="15"/>
  <c r="P247" i="15"/>
  <c r="L240" i="15"/>
  <c r="L241" i="15"/>
  <c r="L242" i="15"/>
  <c r="L243" i="15"/>
  <c r="L244" i="15"/>
  <c r="L245" i="15"/>
  <c r="L246" i="15"/>
  <c r="L247" i="15"/>
  <c r="H240" i="15"/>
  <c r="H241" i="15"/>
  <c r="H242" i="15"/>
  <c r="H243" i="15"/>
  <c r="H244" i="15"/>
  <c r="H245" i="15"/>
  <c r="H246" i="15"/>
  <c r="H247" i="15"/>
  <c r="D240" i="15"/>
  <c r="D241" i="15"/>
  <c r="D242" i="15"/>
  <c r="D243" i="15"/>
  <c r="D244" i="15"/>
  <c r="D245" i="15"/>
  <c r="D246" i="15"/>
  <c r="D247" i="15"/>
  <c r="P230" i="15"/>
  <c r="P231" i="15"/>
  <c r="P232" i="15"/>
  <c r="P233" i="15"/>
  <c r="P234" i="15"/>
  <c r="P235" i="15"/>
  <c r="P236" i="15"/>
  <c r="P237" i="15"/>
  <c r="L230" i="15"/>
  <c r="L231" i="15"/>
  <c r="L232" i="15"/>
  <c r="L233" i="15"/>
  <c r="L234" i="15"/>
  <c r="L235" i="15"/>
  <c r="L236" i="15"/>
  <c r="L237" i="15"/>
  <c r="H230" i="15"/>
  <c r="H231" i="15"/>
  <c r="H232" i="15"/>
  <c r="H233" i="15"/>
  <c r="H234" i="15"/>
  <c r="H235" i="15"/>
  <c r="H236" i="15"/>
  <c r="H237" i="15"/>
  <c r="D230" i="15"/>
  <c r="D231" i="15"/>
  <c r="D232" i="15"/>
  <c r="D233" i="15"/>
  <c r="D234" i="15"/>
  <c r="D235" i="15"/>
  <c r="D236" i="15"/>
  <c r="D237" i="15"/>
  <c r="P221" i="15"/>
  <c r="P222" i="15"/>
  <c r="P223" i="15"/>
  <c r="P224" i="15"/>
  <c r="P225" i="15"/>
  <c r="P226" i="15"/>
  <c r="P227" i="15"/>
  <c r="L221" i="15"/>
  <c r="L222" i="15"/>
  <c r="L223" i="15"/>
  <c r="L224" i="15"/>
  <c r="L225" i="15"/>
  <c r="L226" i="15"/>
  <c r="L227" i="15"/>
  <c r="H221" i="15"/>
  <c r="H222" i="15"/>
  <c r="H223" i="15"/>
  <c r="H224" i="15"/>
  <c r="H225" i="15"/>
  <c r="H226" i="15"/>
  <c r="H227" i="15"/>
  <c r="D221" i="15"/>
  <c r="D222" i="15"/>
  <c r="D223" i="15"/>
  <c r="D224" i="15"/>
  <c r="D225" i="15"/>
  <c r="D226" i="15"/>
  <c r="D227" i="15"/>
  <c r="Q257" i="17"/>
  <c r="Q257" i="16"/>
  <c r="M257" i="17"/>
  <c r="M257" i="16"/>
  <c r="I257" i="17"/>
  <c r="I257" i="16"/>
  <c r="E257" i="17"/>
  <c r="E257" i="16"/>
  <c r="Q256" i="17"/>
  <c r="Q256" i="16"/>
  <c r="M256" i="17"/>
  <c r="M256" i="16"/>
  <c r="I256" i="17"/>
  <c r="I256" i="16"/>
  <c r="E256" i="17"/>
  <c r="E256" i="16"/>
  <c r="Q255" i="17"/>
  <c r="Q255" i="16"/>
  <c r="M255" i="17"/>
  <c r="M255" i="16"/>
  <c r="I255" i="17"/>
  <c r="I255" i="16"/>
  <c r="E255" i="17"/>
  <c r="E255" i="16"/>
  <c r="Q254" i="17"/>
  <c r="Q254" i="16"/>
  <c r="M254" i="17"/>
  <c r="M254" i="16"/>
  <c r="I254" i="17"/>
  <c r="I254" i="16"/>
  <c r="E254" i="17"/>
  <c r="E254" i="16"/>
  <c r="Q247" i="17"/>
  <c r="Q247" i="16"/>
  <c r="M247" i="17"/>
  <c r="M247" i="16"/>
  <c r="I247" i="17"/>
  <c r="I247" i="16"/>
  <c r="E247" i="17"/>
  <c r="E247" i="16"/>
  <c r="Q246" i="17"/>
  <c r="Q246" i="16"/>
  <c r="M246" i="17"/>
  <c r="M246" i="16"/>
  <c r="I246" i="17"/>
  <c r="I246" i="16"/>
  <c r="E246" i="17"/>
  <c r="E246" i="16"/>
  <c r="Q245" i="17"/>
  <c r="Q245" i="16"/>
  <c r="M245" i="17"/>
  <c r="M245" i="16"/>
  <c r="I245" i="17"/>
  <c r="I245" i="16"/>
  <c r="E245" i="17"/>
  <c r="E245" i="16"/>
  <c r="Q244" i="17"/>
  <c r="Q244" i="16"/>
  <c r="M244" i="17"/>
  <c r="M244" i="16"/>
  <c r="I244" i="17"/>
  <c r="I244" i="16"/>
  <c r="E244" i="17"/>
  <c r="E244" i="16"/>
  <c r="Q239" i="17"/>
  <c r="Q239" i="16"/>
  <c r="M239" i="17"/>
  <c r="M239" i="16"/>
  <c r="I239" i="17"/>
  <c r="I239" i="16"/>
  <c r="E239" i="17"/>
  <c r="E239" i="16"/>
  <c r="Q237" i="17"/>
  <c r="Q237" i="16"/>
  <c r="M237" i="17"/>
  <c r="M237" i="16"/>
  <c r="I237" i="17"/>
  <c r="I237" i="16"/>
  <c r="E237" i="17"/>
  <c r="E237" i="16"/>
  <c r="Q236" i="17"/>
  <c r="Q236" i="16"/>
  <c r="M236" i="17"/>
  <c r="M236" i="16"/>
  <c r="I236" i="17"/>
  <c r="I236" i="16"/>
  <c r="E236" i="17"/>
  <c r="E236" i="16"/>
  <c r="Q234" i="17"/>
  <c r="Q234" i="16"/>
  <c r="M234" i="17"/>
  <c r="M234" i="16"/>
  <c r="I234" i="17"/>
  <c r="I234" i="16"/>
  <c r="E234" i="17"/>
  <c r="E234" i="16"/>
  <c r="Q227" i="17"/>
  <c r="Q227" i="16"/>
  <c r="M227" i="17"/>
  <c r="M227" i="16"/>
  <c r="I227" i="17"/>
  <c r="I227" i="16"/>
  <c r="E227" i="17"/>
  <c r="E227" i="16"/>
  <c r="Q226" i="17"/>
  <c r="Q226" i="16"/>
  <c r="M226" i="17"/>
  <c r="M226" i="16"/>
  <c r="I226" i="17"/>
  <c r="I226" i="16"/>
  <c r="E226" i="17"/>
  <c r="E226" i="16"/>
  <c r="Q225" i="17"/>
  <c r="Q225" i="16"/>
  <c r="M225" i="17"/>
  <c r="M225" i="16"/>
  <c r="I225" i="17"/>
  <c r="I225" i="16"/>
  <c r="E225" i="17"/>
  <c r="E225" i="16"/>
  <c r="Q220" i="17"/>
  <c r="Q220" i="16"/>
  <c r="M220" i="17"/>
  <c r="M220" i="16"/>
  <c r="I220" i="17"/>
  <c r="I220" i="16"/>
  <c r="E220" i="17"/>
  <c r="E220" i="16"/>
  <c r="O234" i="16"/>
  <c r="O233" i="16"/>
  <c r="O232" i="16"/>
  <c r="O231" i="16"/>
  <c r="O230" i="16"/>
  <c r="O227" i="16"/>
  <c r="O226" i="16"/>
  <c r="O225" i="16"/>
  <c r="O224" i="16"/>
  <c r="O223" i="16"/>
  <c r="O222" i="16"/>
  <c r="O221" i="16"/>
  <c r="O220" i="16"/>
  <c r="N205" i="17"/>
  <c r="N206" i="17"/>
  <c r="N207" i="17"/>
  <c r="N209" i="17"/>
  <c r="N210" i="17"/>
  <c r="N212" i="17"/>
  <c r="N213" i="17"/>
  <c r="N214" i="17"/>
  <c r="N216" i="17"/>
  <c r="N249" i="17"/>
  <c r="J205" i="17"/>
  <c r="J206" i="17"/>
  <c r="J207" i="17"/>
  <c r="J209" i="17"/>
  <c r="J210" i="17"/>
  <c r="J212" i="17"/>
  <c r="J213" i="17"/>
  <c r="J214" i="17"/>
  <c r="J216" i="17"/>
  <c r="J249" i="17"/>
  <c r="F209" i="17"/>
  <c r="F210" i="17"/>
  <c r="F212" i="17"/>
  <c r="F213" i="17"/>
  <c r="F214" i="17"/>
  <c r="F216" i="17"/>
  <c r="F249" i="17"/>
  <c r="B209" i="17"/>
  <c r="B210" i="17"/>
  <c r="B212" i="17"/>
  <c r="B213" i="17"/>
  <c r="B214" i="17"/>
  <c r="B216" i="17"/>
  <c r="B249" i="17"/>
  <c r="N172" i="17"/>
  <c r="N174" i="17"/>
  <c r="N175" i="17"/>
  <c r="N177" i="17"/>
  <c r="N178" i="17"/>
  <c r="N179" i="17"/>
  <c r="N181" i="17"/>
  <c r="N229" i="17"/>
  <c r="J172" i="17"/>
  <c r="J174" i="17"/>
  <c r="J175" i="17"/>
  <c r="J177" i="17"/>
  <c r="J178" i="17"/>
  <c r="J179" i="17"/>
  <c r="J181" i="17"/>
  <c r="J229" i="17"/>
  <c r="F172" i="17"/>
  <c r="F174" i="17"/>
  <c r="F175" i="17"/>
  <c r="F177" i="17"/>
  <c r="F178" i="17"/>
  <c r="F179" i="17"/>
  <c r="F181" i="17"/>
  <c r="F229" i="17"/>
  <c r="B172" i="17"/>
  <c r="B174" i="17"/>
  <c r="B175" i="17"/>
  <c r="B177" i="17"/>
  <c r="B178" i="17"/>
  <c r="B179" i="17"/>
  <c r="B181" i="17"/>
  <c r="B229" i="17"/>
  <c r="M158" i="25"/>
  <c r="M155" i="25"/>
  <c r="M152" i="25"/>
  <c r="M150" i="25"/>
  <c r="Q61" i="22"/>
  <c r="Q167" i="25"/>
  <c r="Q168" i="25"/>
  <c r="Q169" i="25"/>
  <c r="Q172" i="25"/>
  <c r="Q173" i="25"/>
  <c r="Q176" i="25"/>
  <c r="Q202" i="25"/>
  <c r="I61" i="22"/>
  <c r="I167" i="25"/>
  <c r="I168" i="25"/>
  <c r="I169" i="25"/>
  <c r="I172" i="25"/>
  <c r="I173" i="25"/>
  <c r="I176" i="25"/>
  <c r="I202" i="25"/>
  <c r="Q59" i="22"/>
  <c r="Q134" i="25"/>
  <c r="Q136" i="25"/>
  <c r="Q137" i="25"/>
  <c r="Q138" i="25"/>
  <c r="Q139" i="25"/>
  <c r="Q141" i="25"/>
  <c r="Q180" i="25"/>
  <c r="I59" i="22"/>
  <c r="I134" i="25"/>
  <c r="I136" i="25"/>
  <c r="I137" i="25"/>
  <c r="I138" i="25"/>
  <c r="I139" i="25"/>
  <c r="I141" i="25"/>
  <c r="I180" i="25"/>
  <c r="O123" i="28"/>
  <c r="K123" i="28"/>
  <c r="M95" i="28"/>
  <c r="E95" i="28"/>
  <c r="B151" i="29"/>
  <c r="N119" i="29"/>
  <c r="J119" i="29"/>
  <c r="F119" i="29"/>
  <c r="N116" i="29"/>
  <c r="J116" i="29"/>
  <c r="F116" i="29"/>
  <c r="B116" i="29"/>
  <c r="N113" i="29"/>
  <c r="J113" i="29"/>
  <c r="F113" i="29"/>
  <c r="N112" i="29"/>
  <c r="N107" i="29" s="1"/>
  <c r="J112" i="29"/>
  <c r="J107" i="29" s="1"/>
  <c r="F112" i="29"/>
  <c r="F107" i="29" s="1"/>
  <c r="P153" i="29"/>
  <c r="P59" i="26"/>
  <c r="L153" i="29"/>
  <c r="L59" i="26"/>
  <c r="H153" i="29"/>
  <c r="H59" i="26"/>
  <c r="D153" i="29"/>
  <c r="D59" i="26"/>
  <c r="P143" i="29"/>
  <c r="P58" i="26"/>
  <c r="L143" i="29"/>
  <c r="L58" i="26"/>
  <c r="H143" i="29"/>
  <c r="H58" i="26"/>
  <c r="D143" i="29"/>
  <c r="D58" i="26"/>
  <c r="P50" i="9"/>
  <c r="L50" i="9"/>
  <c r="H50" i="9"/>
  <c r="D50" i="9"/>
  <c r="L49" i="9"/>
  <c r="H49" i="9"/>
  <c r="D49" i="9"/>
  <c r="P48" i="9"/>
  <c r="L48" i="9"/>
  <c r="H48" i="9"/>
  <c r="D48" i="9"/>
  <c r="P133" i="29"/>
  <c r="P57" i="26"/>
  <c r="L133" i="29"/>
  <c r="L57" i="26"/>
  <c r="H133" i="29"/>
  <c r="H57" i="26"/>
  <c r="D133" i="29"/>
  <c r="D57" i="26"/>
  <c r="Q36" i="30"/>
  <c r="M36" i="30"/>
  <c r="I36" i="30"/>
  <c r="E36" i="30"/>
  <c r="Q35" i="30"/>
  <c r="M35" i="30"/>
  <c r="I35" i="30"/>
  <c r="E35" i="30"/>
  <c r="O113" i="31"/>
  <c r="O114" i="31"/>
  <c r="O115" i="31"/>
  <c r="O116" i="31"/>
  <c r="O117" i="31"/>
  <c r="O118" i="31"/>
  <c r="O119" i="31"/>
  <c r="O120" i="31"/>
  <c r="O121" i="31"/>
  <c r="O122" i="31"/>
  <c r="O123" i="31"/>
  <c r="K113" i="31"/>
  <c r="K114" i="31"/>
  <c r="K115" i="31"/>
  <c r="K116" i="31"/>
  <c r="K117" i="31"/>
  <c r="K118" i="31"/>
  <c r="K119" i="31"/>
  <c r="K120" i="31"/>
  <c r="K121" i="31"/>
  <c r="K122" i="31"/>
  <c r="K123" i="31"/>
  <c r="G113" i="31"/>
  <c r="G114" i="31"/>
  <c r="G115" i="31"/>
  <c r="G116" i="31"/>
  <c r="G117" i="31"/>
  <c r="G118" i="31"/>
  <c r="G119" i="31"/>
  <c r="G120" i="31"/>
  <c r="G121" i="31"/>
  <c r="G122" i="31"/>
  <c r="G123" i="31"/>
  <c r="C113" i="31"/>
  <c r="C114" i="31"/>
  <c r="C115" i="31"/>
  <c r="C116" i="31"/>
  <c r="C117" i="31"/>
  <c r="C118" i="31"/>
  <c r="C119" i="31"/>
  <c r="C120" i="31"/>
  <c r="C121" i="31"/>
  <c r="C122" i="31"/>
  <c r="C123" i="31"/>
  <c r="P83" i="31"/>
  <c r="L83" i="31"/>
  <c r="B118" i="6"/>
  <c r="B116" i="6"/>
  <c r="N4" i="6"/>
  <c r="J4" i="6"/>
  <c r="F4" i="6"/>
  <c r="B4" i="6"/>
  <c r="J62" i="10"/>
  <c r="B62" i="10"/>
  <c r="N60" i="10"/>
  <c r="J60" i="10"/>
  <c r="F60" i="10"/>
  <c r="B60" i="10"/>
  <c r="N59" i="10"/>
  <c r="J59" i="10"/>
  <c r="F59" i="10"/>
  <c r="B59" i="10"/>
  <c r="B37" i="9"/>
  <c r="Q57" i="10"/>
  <c r="Q61" i="10"/>
  <c r="E57" i="10"/>
  <c r="E61" i="10"/>
  <c r="K154" i="11"/>
  <c r="C154" i="11"/>
  <c r="K153" i="11"/>
  <c r="C153" i="11"/>
  <c r="K152" i="11"/>
  <c r="C152" i="11"/>
  <c r="K151" i="11"/>
  <c r="C151" i="11"/>
  <c r="K150" i="11"/>
  <c r="C150" i="11"/>
  <c r="K149" i="11"/>
  <c r="C149" i="11"/>
  <c r="K148" i="11"/>
  <c r="C148" i="11"/>
  <c r="K147" i="11"/>
  <c r="C147" i="11"/>
  <c r="K146" i="11"/>
  <c r="C146" i="11"/>
  <c r="K143" i="11"/>
  <c r="C143" i="11"/>
  <c r="K142" i="11"/>
  <c r="C142" i="11"/>
  <c r="K141" i="11"/>
  <c r="C141" i="11"/>
  <c r="K140" i="11"/>
  <c r="C140" i="11"/>
  <c r="K139" i="11"/>
  <c r="C139" i="11"/>
  <c r="K138" i="11"/>
  <c r="C138" i="11"/>
  <c r="K137" i="11"/>
  <c r="C137" i="11"/>
  <c r="K136" i="11"/>
  <c r="C136" i="11"/>
  <c r="K135" i="11"/>
  <c r="C135" i="11"/>
  <c r="L138" i="12"/>
  <c r="D138" i="12"/>
  <c r="L137" i="12"/>
  <c r="D137" i="12"/>
  <c r="L136" i="12"/>
  <c r="D136" i="12"/>
  <c r="L135" i="12"/>
  <c r="D135" i="12"/>
  <c r="O154" i="13"/>
  <c r="G154" i="13"/>
  <c r="O153" i="13"/>
  <c r="G153" i="13"/>
  <c r="O151" i="13"/>
  <c r="G151" i="13"/>
  <c r="O150" i="13"/>
  <c r="G150" i="13"/>
  <c r="O143" i="13"/>
  <c r="G143" i="13"/>
  <c r="O142" i="13"/>
  <c r="G142" i="13"/>
  <c r="O141" i="13"/>
  <c r="G141" i="13"/>
  <c r="O140" i="13"/>
  <c r="G140" i="13"/>
  <c r="O139" i="13"/>
  <c r="G139" i="13"/>
  <c r="O130" i="13"/>
  <c r="G130" i="13"/>
  <c r="O113" i="13"/>
  <c r="G113" i="13"/>
  <c r="P120" i="13"/>
  <c r="P121" i="13"/>
  <c r="P123" i="13"/>
  <c r="P124" i="13"/>
  <c r="P126" i="13"/>
  <c r="P127" i="13"/>
  <c r="P128" i="13"/>
  <c r="P130" i="13"/>
  <c r="P145" i="13"/>
  <c r="L120" i="13"/>
  <c r="L121" i="13"/>
  <c r="L123" i="13"/>
  <c r="L124" i="13"/>
  <c r="L126" i="13"/>
  <c r="L127" i="13"/>
  <c r="L128" i="13"/>
  <c r="L130" i="13"/>
  <c r="L145" i="13"/>
  <c r="H120" i="13"/>
  <c r="H121" i="13"/>
  <c r="H123" i="13"/>
  <c r="H124" i="13"/>
  <c r="H126" i="13"/>
  <c r="H127" i="13"/>
  <c r="H128" i="13"/>
  <c r="H130" i="13"/>
  <c r="H145" i="13"/>
  <c r="D120" i="13"/>
  <c r="D121" i="13"/>
  <c r="D123" i="13"/>
  <c r="D124" i="13"/>
  <c r="D126" i="13"/>
  <c r="D127" i="13"/>
  <c r="D128" i="13"/>
  <c r="D130" i="13"/>
  <c r="D145" i="13"/>
  <c r="P103" i="13"/>
  <c r="P104" i="13"/>
  <c r="P105" i="13"/>
  <c r="P106" i="13"/>
  <c r="P107" i="13"/>
  <c r="P109" i="13"/>
  <c r="P110" i="13"/>
  <c r="P111" i="13"/>
  <c r="P113" i="13"/>
  <c r="P134" i="13"/>
  <c r="L103" i="13"/>
  <c r="L104" i="13"/>
  <c r="L105" i="13"/>
  <c r="L106" i="13"/>
  <c r="L107" i="13"/>
  <c r="L109" i="13"/>
  <c r="L110" i="13"/>
  <c r="L111" i="13"/>
  <c r="L113" i="13"/>
  <c r="L134" i="13"/>
  <c r="H103" i="13"/>
  <c r="H104" i="13"/>
  <c r="H105" i="13"/>
  <c r="H106" i="13"/>
  <c r="H107" i="13"/>
  <c r="H109" i="13"/>
  <c r="H110" i="13"/>
  <c r="H111" i="13"/>
  <c r="H113" i="13"/>
  <c r="H134" i="13"/>
  <c r="D103" i="13"/>
  <c r="D104" i="13"/>
  <c r="D105" i="13"/>
  <c r="D106" i="13"/>
  <c r="D107" i="13"/>
  <c r="D109" i="13"/>
  <c r="D110" i="13"/>
  <c r="D111" i="13"/>
  <c r="D113" i="13"/>
  <c r="D134" i="13"/>
  <c r="O257" i="15"/>
  <c r="G257" i="15"/>
  <c r="O256" i="15"/>
  <c r="G256" i="15"/>
  <c r="O255" i="15"/>
  <c r="G255" i="15"/>
  <c r="O254" i="15"/>
  <c r="G254" i="15"/>
  <c r="O253" i="15"/>
  <c r="G253" i="15"/>
  <c r="O252" i="15"/>
  <c r="G252" i="15"/>
  <c r="O251" i="15"/>
  <c r="G251" i="15"/>
  <c r="O250" i="15"/>
  <c r="G250" i="15"/>
  <c r="O247" i="15"/>
  <c r="G247" i="15"/>
  <c r="O246" i="15"/>
  <c r="G246" i="15"/>
  <c r="O245" i="15"/>
  <c r="G245" i="15"/>
  <c r="O244" i="15"/>
  <c r="G244" i="15"/>
  <c r="O243" i="15"/>
  <c r="G243" i="15"/>
  <c r="O242" i="15"/>
  <c r="G242" i="15"/>
  <c r="O241" i="15"/>
  <c r="G241" i="15"/>
  <c r="O240" i="15"/>
  <c r="G240" i="15"/>
  <c r="O237" i="15"/>
  <c r="G237" i="15"/>
  <c r="O236" i="15"/>
  <c r="G236" i="15"/>
  <c r="O235" i="15"/>
  <c r="G235" i="15"/>
  <c r="O234" i="15"/>
  <c r="G234" i="15"/>
  <c r="O227" i="15"/>
  <c r="G227" i="15"/>
  <c r="O226" i="15"/>
  <c r="G226" i="15"/>
  <c r="O225" i="15"/>
  <c r="G225" i="15"/>
  <c r="K234" i="16"/>
  <c r="K227" i="16"/>
  <c r="K226" i="16"/>
  <c r="K225" i="16"/>
  <c r="K220" i="16"/>
  <c r="Q205" i="17"/>
  <c r="Q206" i="17"/>
  <c r="Q207" i="17"/>
  <c r="Q209" i="17"/>
  <c r="Q210" i="17"/>
  <c r="Q212" i="17"/>
  <c r="Q213" i="17"/>
  <c r="Q214" i="17"/>
  <c r="Q216" i="17"/>
  <c r="Q249" i="17"/>
  <c r="Q77" i="14"/>
  <c r="M205" i="17"/>
  <c r="M206" i="17"/>
  <c r="M207" i="17"/>
  <c r="M209" i="17"/>
  <c r="M210" i="17"/>
  <c r="M212" i="17"/>
  <c r="M213" i="17"/>
  <c r="M214" i="17"/>
  <c r="M216" i="17"/>
  <c r="M249" i="17"/>
  <c r="M77" i="14"/>
  <c r="I205" i="17"/>
  <c r="I206" i="17"/>
  <c r="I207" i="17"/>
  <c r="I209" i="17"/>
  <c r="I210" i="17"/>
  <c r="I212" i="17"/>
  <c r="I213" i="17"/>
  <c r="I214" i="17"/>
  <c r="I216" i="17"/>
  <c r="I249" i="17"/>
  <c r="I77" i="14"/>
  <c r="E209" i="17"/>
  <c r="E210" i="17"/>
  <c r="E212" i="17"/>
  <c r="E213" i="17"/>
  <c r="E214" i="17"/>
  <c r="E216" i="17"/>
  <c r="E249" i="17"/>
  <c r="E77" i="14"/>
  <c r="Q172" i="17"/>
  <c r="Q174" i="17"/>
  <c r="Q175" i="17"/>
  <c r="Q177" i="17"/>
  <c r="Q178" i="17"/>
  <c r="Q179" i="17"/>
  <c r="Q181" i="17"/>
  <c r="Q229" i="17"/>
  <c r="Q75" i="14"/>
  <c r="Q74" i="14" s="1"/>
  <c r="M172" i="17"/>
  <c r="M174" i="17"/>
  <c r="M175" i="17"/>
  <c r="M177" i="17"/>
  <c r="M178" i="17"/>
  <c r="M179" i="17"/>
  <c r="M181" i="17"/>
  <c r="M229" i="17"/>
  <c r="M75" i="14"/>
  <c r="M74" i="14" s="1"/>
  <c r="I172" i="17"/>
  <c r="I174" i="17"/>
  <c r="I175" i="17"/>
  <c r="I177" i="17"/>
  <c r="I178" i="17"/>
  <c r="I179" i="17"/>
  <c r="I181" i="17"/>
  <c r="I229" i="17"/>
  <c r="I75" i="14"/>
  <c r="I74" i="14" s="1"/>
  <c r="E172" i="17"/>
  <c r="E174" i="17"/>
  <c r="E175" i="17"/>
  <c r="E177" i="17"/>
  <c r="E178" i="17"/>
  <c r="E179" i="17"/>
  <c r="E181" i="17"/>
  <c r="E229" i="17"/>
  <c r="E75" i="14"/>
  <c r="E74" i="14" s="1"/>
  <c r="N180" i="21"/>
  <c r="N181" i="21"/>
  <c r="N182" i="21"/>
  <c r="N184" i="21"/>
  <c r="N185" i="21"/>
  <c r="N187" i="21"/>
  <c r="N188" i="21"/>
  <c r="N189" i="21"/>
  <c r="N192" i="21"/>
  <c r="N226" i="21"/>
  <c r="N80" i="18"/>
  <c r="N109" i="6" s="1"/>
  <c r="J180" i="21"/>
  <c r="J181" i="21"/>
  <c r="J182" i="21"/>
  <c r="J184" i="21"/>
  <c r="J185" i="21"/>
  <c r="J187" i="21"/>
  <c r="J188" i="21"/>
  <c r="J189" i="21"/>
  <c r="J192" i="21"/>
  <c r="J226" i="21"/>
  <c r="J80" i="18"/>
  <c r="J109" i="6" s="1"/>
  <c r="F180" i="21"/>
  <c r="F181" i="21"/>
  <c r="F182" i="21"/>
  <c r="F184" i="21"/>
  <c r="F185" i="21"/>
  <c r="F187" i="21"/>
  <c r="F188" i="21"/>
  <c r="F189" i="21"/>
  <c r="F192" i="21"/>
  <c r="F226" i="21"/>
  <c r="F80" i="18"/>
  <c r="F109" i="6" s="1"/>
  <c r="B180" i="21"/>
  <c r="B181" i="21"/>
  <c r="B182" i="21"/>
  <c r="B184" i="21"/>
  <c r="B185" i="21"/>
  <c r="B187" i="21"/>
  <c r="B188" i="21"/>
  <c r="B189" i="21"/>
  <c r="B192" i="21"/>
  <c r="B226" i="21"/>
  <c r="B80" i="18"/>
  <c r="B109" i="6" s="1"/>
  <c r="N162" i="21"/>
  <c r="N164" i="21"/>
  <c r="N165" i="21"/>
  <c r="N166" i="21"/>
  <c r="N168" i="21"/>
  <c r="N169" i="21"/>
  <c r="N170" i="21"/>
  <c r="N173" i="21"/>
  <c r="N214" i="21"/>
  <c r="N79" i="18"/>
  <c r="J162" i="21"/>
  <c r="J164" i="21"/>
  <c r="J165" i="21"/>
  <c r="J166" i="21"/>
  <c r="J168" i="21"/>
  <c r="J169" i="21"/>
  <c r="J170" i="21"/>
  <c r="J173" i="21"/>
  <c r="J214" i="21"/>
  <c r="J79" i="18"/>
  <c r="F162" i="21"/>
  <c r="F164" i="21"/>
  <c r="F165" i="21"/>
  <c r="F166" i="21"/>
  <c r="F168" i="21"/>
  <c r="F169" i="21"/>
  <c r="F170" i="21"/>
  <c r="F173" i="21"/>
  <c r="F214" i="21"/>
  <c r="F79" i="18"/>
  <c r="B162" i="21"/>
  <c r="B164" i="21"/>
  <c r="B165" i="21"/>
  <c r="B166" i="21"/>
  <c r="B168" i="21"/>
  <c r="B169" i="21"/>
  <c r="B170" i="21"/>
  <c r="B173" i="21"/>
  <c r="B214" i="21"/>
  <c r="B79" i="18"/>
  <c r="E76" i="22"/>
  <c r="E167" i="6" s="1"/>
  <c r="Q153" i="28"/>
  <c r="Q72" i="26"/>
  <c r="M153" i="28"/>
  <c r="M72" i="26"/>
  <c r="I153" i="28"/>
  <c r="I72" i="26"/>
  <c r="E153" i="28"/>
  <c r="E72" i="26"/>
  <c r="M71" i="26"/>
  <c r="M143" i="28"/>
  <c r="I71" i="26"/>
  <c r="I143" i="28"/>
  <c r="E71" i="26"/>
  <c r="E143" i="28"/>
  <c r="M70" i="26"/>
  <c r="M133" i="28"/>
  <c r="I70" i="26"/>
  <c r="I133" i="28"/>
  <c r="E70" i="26"/>
  <c r="E133" i="28"/>
  <c r="B140" i="29"/>
  <c r="N139" i="29"/>
  <c r="J139" i="29"/>
  <c r="F139" i="29"/>
  <c r="B139" i="29"/>
  <c r="P128" i="29"/>
  <c r="L128" i="29"/>
  <c r="H128" i="29"/>
  <c r="D128" i="29"/>
  <c r="N102" i="29"/>
  <c r="J102" i="29"/>
  <c r="F102" i="29"/>
  <c r="N101" i="29"/>
  <c r="J101" i="29"/>
  <c r="F101" i="29"/>
  <c r="B101" i="29"/>
  <c r="N100" i="29"/>
  <c r="J100" i="29"/>
  <c r="F100" i="29"/>
  <c r="N99" i="29"/>
  <c r="J99" i="29"/>
  <c r="F99" i="29"/>
  <c r="B99" i="29"/>
  <c r="N98" i="29"/>
  <c r="J98" i="29"/>
  <c r="F98" i="29"/>
  <c r="B98" i="29"/>
  <c r="N97" i="29"/>
  <c r="J97" i="29"/>
  <c r="F97" i="29"/>
  <c r="B97" i="29"/>
  <c r="N96" i="29"/>
  <c r="J96" i="29"/>
  <c r="F96" i="29"/>
  <c r="B96" i="29"/>
  <c r="P123" i="32"/>
  <c r="P123" i="31"/>
  <c r="L123" i="32"/>
  <c r="L123" i="31"/>
  <c r="H123" i="32"/>
  <c r="H123" i="31"/>
  <c r="D123" i="32"/>
  <c r="D123" i="31"/>
  <c r="P122" i="32"/>
  <c r="P122" i="31"/>
  <c r="L122" i="32"/>
  <c r="L122" i="31"/>
  <c r="H122" i="32"/>
  <c r="H122" i="31"/>
  <c r="D122" i="32"/>
  <c r="D122" i="31"/>
  <c r="P121" i="32"/>
  <c r="P121" i="31"/>
  <c r="L121" i="32"/>
  <c r="L121" i="31"/>
  <c r="H121" i="32"/>
  <c r="H121" i="31"/>
  <c r="D121" i="32"/>
  <c r="D121" i="31"/>
  <c r="P120" i="32"/>
  <c r="P120" i="31"/>
  <c r="L120" i="32"/>
  <c r="L120" i="31"/>
  <c r="H120" i="32"/>
  <c r="H120" i="31"/>
  <c r="D120" i="32"/>
  <c r="D120" i="31"/>
  <c r="P119" i="32"/>
  <c r="P119" i="31"/>
  <c r="L119" i="32"/>
  <c r="L119" i="31"/>
  <c r="H119" i="32"/>
  <c r="H119" i="31"/>
  <c r="D119" i="32"/>
  <c r="D119" i="31"/>
  <c r="P118" i="32"/>
  <c r="P118" i="31"/>
  <c r="L118" i="32"/>
  <c r="L118" i="31"/>
  <c r="H118" i="32"/>
  <c r="H118" i="31"/>
  <c r="D118" i="32"/>
  <c r="D118" i="31"/>
  <c r="P117" i="32"/>
  <c r="P117" i="31"/>
  <c r="L117" i="32"/>
  <c r="L117" i="31"/>
  <c r="H117" i="32"/>
  <c r="H117" i="31"/>
  <c r="D117" i="32"/>
  <c r="D117" i="31"/>
  <c r="P116" i="32"/>
  <c r="P116" i="31"/>
  <c r="L116" i="32"/>
  <c r="L116" i="31"/>
  <c r="H116" i="32"/>
  <c r="H116" i="31"/>
  <c r="D116" i="32"/>
  <c r="D116" i="31"/>
  <c r="P115" i="32"/>
  <c r="P115" i="31"/>
  <c r="L115" i="32"/>
  <c r="L115" i="31"/>
  <c r="H115" i="32"/>
  <c r="H115" i="31"/>
  <c r="D115" i="32"/>
  <c r="D115" i="31"/>
  <c r="P114" i="32"/>
  <c r="P114" i="31"/>
  <c r="L114" i="32"/>
  <c r="L114" i="31"/>
  <c r="H114" i="32"/>
  <c r="H114" i="31"/>
  <c r="D114" i="32"/>
  <c r="D114" i="31"/>
  <c r="P113" i="32"/>
  <c r="P113" i="31"/>
  <c r="L113" i="32"/>
  <c r="L113" i="31"/>
  <c r="H113" i="32"/>
  <c r="H113" i="31"/>
  <c r="D113" i="32"/>
  <c r="D113" i="31"/>
  <c r="J119" i="33"/>
  <c r="J234" i="17"/>
  <c r="B234" i="17"/>
  <c r="J227" i="17"/>
  <c r="B227" i="17"/>
  <c r="J226" i="17"/>
  <c r="B226" i="17"/>
  <c r="J225" i="17"/>
  <c r="B225" i="17"/>
  <c r="J220" i="17"/>
  <c r="B220" i="17"/>
  <c r="N92" i="18"/>
  <c r="N102" i="18"/>
  <c r="N165" i="6" s="1"/>
  <c r="J92" i="18"/>
  <c r="J102" i="18"/>
  <c r="J165" i="6" s="1"/>
  <c r="F92" i="18"/>
  <c r="F102" i="18"/>
  <c r="F165" i="6" s="1"/>
  <c r="B92" i="18"/>
  <c r="B102" i="18"/>
  <c r="B165" i="6" s="1"/>
  <c r="N91" i="18"/>
  <c r="J91" i="18"/>
  <c r="F91" i="18"/>
  <c r="B91" i="18"/>
  <c r="N90" i="18"/>
  <c r="J90" i="18"/>
  <c r="F90" i="18"/>
  <c r="B90" i="18"/>
  <c r="J51" i="18"/>
  <c r="B51" i="18"/>
  <c r="P238" i="19"/>
  <c r="P239" i="19"/>
  <c r="P240" i="19"/>
  <c r="P241" i="19"/>
  <c r="P242" i="19"/>
  <c r="P243" i="19"/>
  <c r="P244" i="19"/>
  <c r="P245" i="19"/>
  <c r="P246" i="19"/>
  <c r="L238" i="19"/>
  <c r="L239" i="19"/>
  <c r="L240" i="19"/>
  <c r="L241" i="19"/>
  <c r="L242" i="19"/>
  <c r="L243" i="19"/>
  <c r="L244" i="19"/>
  <c r="L245" i="19"/>
  <c r="L246" i="19"/>
  <c r="H238" i="19"/>
  <c r="H239" i="19"/>
  <c r="H240" i="19"/>
  <c r="H241" i="19"/>
  <c r="H242" i="19"/>
  <c r="H243" i="19"/>
  <c r="H244" i="19"/>
  <c r="H245" i="19"/>
  <c r="H246" i="19"/>
  <c r="D238" i="19"/>
  <c r="D239" i="19"/>
  <c r="D240" i="19"/>
  <c r="D241" i="19"/>
  <c r="D242" i="19"/>
  <c r="D243" i="19"/>
  <c r="D244" i="19"/>
  <c r="D245" i="19"/>
  <c r="D246" i="19"/>
  <c r="P227" i="19"/>
  <c r="P228" i="19"/>
  <c r="P229" i="19"/>
  <c r="P230" i="19"/>
  <c r="P231" i="19"/>
  <c r="P232" i="19"/>
  <c r="P233" i="19"/>
  <c r="P234" i="19"/>
  <c r="P235" i="19"/>
  <c r="L227" i="19"/>
  <c r="L228" i="19"/>
  <c r="L229" i="19"/>
  <c r="L230" i="19"/>
  <c r="L231" i="19"/>
  <c r="L232" i="19"/>
  <c r="L233" i="19"/>
  <c r="L234" i="19"/>
  <c r="L235" i="19"/>
  <c r="H227" i="19"/>
  <c r="H228" i="19"/>
  <c r="H229" i="19"/>
  <c r="H230" i="19"/>
  <c r="H231" i="19"/>
  <c r="H232" i="19"/>
  <c r="H233" i="19"/>
  <c r="H234" i="19"/>
  <c r="H235" i="19"/>
  <c r="D227" i="19"/>
  <c r="D228" i="19"/>
  <c r="D229" i="19"/>
  <c r="D230" i="19"/>
  <c r="D231" i="19"/>
  <c r="D232" i="19"/>
  <c r="D233" i="19"/>
  <c r="D234" i="19"/>
  <c r="D235" i="19"/>
  <c r="P89" i="18"/>
  <c r="P215" i="19"/>
  <c r="P216" i="19"/>
  <c r="P217" i="19"/>
  <c r="P218" i="19"/>
  <c r="P219" i="19"/>
  <c r="P220" i="19"/>
  <c r="P221" i="19"/>
  <c r="P222" i="19"/>
  <c r="P223" i="19"/>
  <c r="P224" i="19"/>
  <c r="L89" i="18"/>
  <c r="L215" i="19"/>
  <c r="L216" i="19"/>
  <c r="L217" i="19"/>
  <c r="L218" i="19"/>
  <c r="L219" i="19"/>
  <c r="L220" i="19"/>
  <c r="L221" i="19"/>
  <c r="L222" i="19"/>
  <c r="L223" i="19"/>
  <c r="L224" i="19"/>
  <c r="H89" i="18"/>
  <c r="H215" i="19"/>
  <c r="H216" i="19"/>
  <c r="H217" i="19"/>
  <c r="H218" i="19"/>
  <c r="H219" i="19"/>
  <c r="H220" i="19"/>
  <c r="H221" i="19"/>
  <c r="H222" i="19"/>
  <c r="H223" i="19"/>
  <c r="H224" i="19"/>
  <c r="D89" i="18"/>
  <c r="D215" i="19"/>
  <c r="D216" i="19"/>
  <c r="D217" i="19"/>
  <c r="D218" i="19"/>
  <c r="D219" i="19"/>
  <c r="D220" i="19"/>
  <c r="D221" i="19"/>
  <c r="D222" i="19"/>
  <c r="D223" i="19"/>
  <c r="D224" i="19"/>
  <c r="P86" i="18"/>
  <c r="L86" i="18"/>
  <c r="H86" i="18"/>
  <c r="D86" i="18"/>
  <c r="P85" i="18"/>
  <c r="L85" i="18"/>
  <c r="H85" i="18"/>
  <c r="D85" i="18"/>
  <c r="P84" i="18"/>
  <c r="L84" i="18"/>
  <c r="H84" i="18"/>
  <c r="D84" i="18"/>
  <c r="Q214" i="20"/>
  <c r="M214" i="20"/>
  <c r="I214" i="20"/>
  <c r="E214" i="20"/>
  <c r="N98" i="18"/>
  <c r="J98" i="18"/>
  <c r="F98" i="18"/>
  <c r="B98" i="18"/>
  <c r="N97" i="18"/>
  <c r="J97" i="18"/>
  <c r="F97" i="18"/>
  <c r="B97" i="18"/>
  <c r="N95" i="18"/>
  <c r="J95" i="18"/>
  <c r="F95" i="18"/>
  <c r="B95" i="18"/>
  <c r="N96" i="18"/>
  <c r="J96" i="18"/>
  <c r="F96" i="18"/>
  <c r="B96" i="18"/>
  <c r="M245" i="21"/>
  <c r="E245" i="21"/>
  <c r="M244" i="21"/>
  <c r="E244" i="21"/>
  <c r="M243" i="21"/>
  <c r="E243" i="21"/>
  <c r="M242" i="21"/>
  <c r="E242" i="21"/>
  <c r="M237" i="21"/>
  <c r="E237" i="21"/>
  <c r="M234" i="21"/>
  <c r="E234" i="21"/>
  <c r="M233" i="21"/>
  <c r="E233" i="21"/>
  <c r="M232" i="21"/>
  <c r="E232" i="21"/>
  <c r="M231" i="21"/>
  <c r="E231" i="21"/>
  <c r="M223" i="21"/>
  <c r="E223" i="21"/>
  <c r="M222" i="21"/>
  <c r="E222" i="21"/>
  <c r="M221" i="21"/>
  <c r="E221" i="21"/>
  <c r="M219" i="21"/>
  <c r="E219" i="21"/>
  <c r="N203" i="23"/>
  <c r="N204" i="23"/>
  <c r="N205" i="23"/>
  <c r="N206" i="23"/>
  <c r="N207" i="23"/>
  <c r="N208" i="23"/>
  <c r="N209" i="23"/>
  <c r="N210" i="23"/>
  <c r="N211" i="23"/>
  <c r="J203" i="23"/>
  <c r="J204" i="23"/>
  <c r="J205" i="23"/>
  <c r="J206" i="23"/>
  <c r="J207" i="23"/>
  <c r="J208" i="23"/>
  <c r="J209" i="23"/>
  <c r="J210" i="23"/>
  <c r="J211" i="23"/>
  <c r="F203" i="23"/>
  <c r="F204" i="23"/>
  <c r="F205" i="23"/>
  <c r="F206" i="23"/>
  <c r="F207" i="23"/>
  <c r="F208" i="23"/>
  <c r="F209" i="23"/>
  <c r="F210" i="23"/>
  <c r="F211" i="23"/>
  <c r="B203" i="23"/>
  <c r="B204" i="23"/>
  <c r="B205" i="23"/>
  <c r="B206" i="23"/>
  <c r="B207" i="23"/>
  <c r="B208" i="23"/>
  <c r="B209" i="23"/>
  <c r="B210" i="23"/>
  <c r="B211" i="23"/>
  <c r="N192" i="23"/>
  <c r="N193" i="23"/>
  <c r="N194" i="23"/>
  <c r="N195" i="23"/>
  <c r="N196" i="23"/>
  <c r="N197" i="23"/>
  <c r="N198" i="23"/>
  <c r="N199" i="23"/>
  <c r="N200" i="23"/>
  <c r="J192" i="23"/>
  <c r="J193" i="23"/>
  <c r="J194" i="23"/>
  <c r="J195" i="23"/>
  <c r="J196" i="23"/>
  <c r="J197" i="23"/>
  <c r="J198" i="23"/>
  <c r="J199" i="23"/>
  <c r="J200" i="23"/>
  <c r="F192" i="23"/>
  <c r="F193" i="23"/>
  <c r="F194" i="23"/>
  <c r="F195" i="23"/>
  <c r="F196" i="23"/>
  <c r="F197" i="23"/>
  <c r="F198" i="23"/>
  <c r="F199" i="23"/>
  <c r="F200" i="23"/>
  <c r="B192" i="23"/>
  <c r="B193" i="23"/>
  <c r="B194" i="23"/>
  <c r="B195" i="23"/>
  <c r="B196" i="23"/>
  <c r="B197" i="23"/>
  <c r="B198" i="23"/>
  <c r="B199" i="23"/>
  <c r="B200" i="23"/>
  <c r="N181" i="23"/>
  <c r="N182" i="23"/>
  <c r="N183" i="23"/>
  <c r="N184" i="23"/>
  <c r="N185" i="23"/>
  <c r="N186" i="23"/>
  <c r="N187" i="23"/>
  <c r="N188" i="23"/>
  <c r="N189" i="23"/>
  <c r="J181" i="23"/>
  <c r="J182" i="23"/>
  <c r="J183" i="23"/>
  <c r="J184" i="23"/>
  <c r="J185" i="23"/>
  <c r="J186" i="23"/>
  <c r="J187" i="23"/>
  <c r="J188" i="23"/>
  <c r="J189" i="23"/>
  <c r="F181" i="23"/>
  <c r="F182" i="23"/>
  <c r="F183" i="23"/>
  <c r="F184" i="23"/>
  <c r="F185" i="23"/>
  <c r="F186" i="23"/>
  <c r="F187" i="23"/>
  <c r="F188" i="23"/>
  <c r="F189" i="23"/>
  <c r="B181" i="23"/>
  <c r="B182" i="23"/>
  <c r="B183" i="23"/>
  <c r="B184" i="23"/>
  <c r="B185" i="23"/>
  <c r="B186" i="23"/>
  <c r="B187" i="23"/>
  <c r="B188" i="23"/>
  <c r="B189" i="23"/>
  <c r="L162" i="24"/>
  <c r="H162" i="24"/>
  <c r="D162" i="24"/>
  <c r="H143" i="24"/>
  <c r="Q210" i="25"/>
  <c r="Q208" i="25"/>
  <c r="Q207" i="25"/>
  <c r="Q200" i="25"/>
  <c r="Q199" i="25"/>
  <c r="Q198" i="25"/>
  <c r="Q196" i="25"/>
  <c r="Q188" i="25"/>
  <c r="Q187" i="25"/>
  <c r="Q185" i="25"/>
  <c r="P154" i="27"/>
  <c r="P155" i="27"/>
  <c r="P156" i="27"/>
  <c r="P157" i="27"/>
  <c r="P158" i="27"/>
  <c r="P159" i="27"/>
  <c r="P72" i="26"/>
  <c r="L154" i="27"/>
  <c r="L155" i="27"/>
  <c r="L156" i="27"/>
  <c r="L157" i="27"/>
  <c r="L158" i="27"/>
  <c r="L159" i="27"/>
  <c r="L72" i="26"/>
  <c r="L64" i="26"/>
  <c r="H154" i="27"/>
  <c r="H155" i="27"/>
  <c r="H156" i="27"/>
  <c r="H157" i="27"/>
  <c r="H158" i="27"/>
  <c r="H159" i="27"/>
  <c r="H72" i="26"/>
  <c r="D154" i="27"/>
  <c r="D155" i="27"/>
  <c r="D156" i="27"/>
  <c r="D157" i="27"/>
  <c r="D158" i="27"/>
  <c r="D159" i="27"/>
  <c r="D64" i="26"/>
  <c r="D72" i="26"/>
  <c r="P144" i="27"/>
  <c r="P145" i="27"/>
  <c r="P146" i="27"/>
  <c r="P147" i="27"/>
  <c r="P148" i="27"/>
  <c r="P149" i="27"/>
  <c r="P150" i="27"/>
  <c r="P151" i="27"/>
  <c r="P71" i="26"/>
  <c r="L144" i="27"/>
  <c r="L145" i="27"/>
  <c r="L146" i="27"/>
  <c r="L147" i="27"/>
  <c r="L148" i="27"/>
  <c r="L149" i="27"/>
  <c r="L150" i="27"/>
  <c r="L151" i="27"/>
  <c r="L71" i="26"/>
  <c r="L63" i="26"/>
  <c r="H144" i="27"/>
  <c r="H145" i="27"/>
  <c r="H146" i="27"/>
  <c r="H147" i="27"/>
  <c r="H148" i="27"/>
  <c r="H149" i="27"/>
  <c r="H150" i="27"/>
  <c r="H151" i="27"/>
  <c r="H71" i="26"/>
  <c r="D144" i="27"/>
  <c r="D145" i="27"/>
  <c r="D146" i="27"/>
  <c r="D147" i="27"/>
  <c r="D148" i="27"/>
  <c r="D149" i="27"/>
  <c r="D150" i="27"/>
  <c r="D151" i="27"/>
  <c r="D63" i="26"/>
  <c r="D71" i="26"/>
  <c r="P134" i="27"/>
  <c r="P135" i="27"/>
  <c r="P136" i="27"/>
  <c r="P137" i="27"/>
  <c r="P138" i="27"/>
  <c r="P139" i="27"/>
  <c r="P140" i="27"/>
  <c r="P141" i="27"/>
  <c r="P70" i="26"/>
  <c r="L134" i="27"/>
  <c r="L135" i="27"/>
  <c r="L136" i="27"/>
  <c r="L137" i="27"/>
  <c r="L138" i="27"/>
  <c r="L139" i="27"/>
  <c r="L140" i="27"/>
  <c r="L141" i="27"/>
  <c r="L70" i="26"/>
  <c r="L62" i="26"/>
  <c r="H134" i="27"/>
  <c r="H135" i="27"/>
  <c r="H136" i="27"/>
  <c r="H137" i="27"/>
  <c r="H138" i="27"/>
  <c r="H139" i="27"/>
  <c r="H140" i="27"/>
  <c r="H141" i="27"/>
  <c r="H70" i="26"/>
  <c r="D134" i="27"/>
  <c r="D135" i="27"/>
  <c r="D136" i="27"/>
  <c r="D137" i="27"/>
  <c r="D138" i="27"/>
  <c r="D139" i="27"/>
  <c r="D140" i="27"/>
  <c r="D141" i="27"/>
  <c r="D62" i="26"/>
  <c r="D70" i="26"/>
  <c r="Q37" i="34"/>
  <c r="Q175" i="6" s="1"/>
  <c r="M37" i="34"/>
  <c r="M175" i="6" s="1"/>
  <c r="I37" i="34"/>
  <c r="I175" i="6" s="1"/>
  <c r="E37" i="34"/>
  <c r="E175" i="6" s="1"/>
  <c r="O72" i="35"/>
  <c r="O73" i="35"/>
  <c r="O74" i="35"/>
  <c r="O75" i="35"/>
  <c r="O76" i="35"/>
  <c r="O77" i="35"/>
  <c r="O78" i="35"/>
  <c r="O79" i="35"/>
  <c r="O80" i="35"/>
  <c r="O81" i="35"/>
  <c r="O82" i="35"/>
  <c r="O36" i="34"/>
  <c r="K72" i="35"/>
  <c r="K73" i="35"/>
  <c r="K74" i="35"/>
  <c r="K75" i="35"/>
  <c r="K76" i="35"/>
  <c r="K77" i="35"/>
  <c r="K78" i="35"/>
  <c r="K79" i="35"/>
  <c r="K80" i="35"/>
  <c r="K81" i="35"/>
  <c r="K82" i="35"/>
  <c r="K36" i="34"/>
  <c r="G72" i="35"/>
  <c r="G73" i="35"/>
  <c r="G74" i="35"/>
  <c r="G75" i="35"/>
  <c r="G76" i="35"/>
  <c r="G77" i="35"/>
  <c r="G78" i="35"/>
  <c r="G79" i="35"/>
  <c r="G80" i="35"/>
  <c r="G81" i="35"/>
  <c r="G82" i="35"/>
  <c r="G36" i="34"/>
  <c r="C72" i="35"/>
  <c r="C73" i="35"/>
  <c r="C74" i="35"/>
  <c r="C75" i="35"/>
  <c r="C76" i="35"/>
  <c r="C77" i="35"/>
  <c r="C78" i="35"/>
  <c r="C79" i="35"/>
  <c r="C80" i="35"/>
  <c r="C81" i="35"/>
  <c r="C82" i="35"/>
  <c r="C36" i="34"/>
  <c r="J67" i="36"/>
  <c r="J82" i="36"/>
  <c r="F82" i="36"/>
  <c r="F67" i="36"/>
  <c r="N66" i="36"/>
  <c r="N81" i="36"/>
  <c r="F81" i="36"/>
  <c r="F66" i="36"/>
  <c r="B66" i="36"/>
  <c r="B81" i="36"/>
  <c r="J65" i="36"/>
  <c r="J80" i="36"/>
  <c r="F80" i="36"/>
  <c r="F65" i="36"/>
  <c r="N62" i="36"/>
  <c r="N79" i="36"/>
  <c r="F79" i="36"/>
  <c r="F62" i="36"/>
  <c r="B62" i="36"/>
  <c r="B79" i="36"/>
  <c r="J59" i="36"/>
  <c r="J78" i="36"/>
  <c r="F78" i="36"/>
  <c r="F59" i="36"/>
  <c r="N56" i="36"/>
  <c r="N77" i="36"/>
  <c r="F77" i="36"/>
  <c r="F56" i="36"/>
  <c r="B56" i="36"/>
  <c r="B77" i="36"/>
  <c r="J55" i="36"/>
  <c r="J76" i="36"/>
  <c r="F76" i="36"/>
  <c r="F55" i="36"/>
  <c r="N54" i="36"/>
  <c r="N75" i="36"/>
  <c r="F75" i="36"/>
  <c r="F54" i="36"/>
  <c r="B54" i="36"/>
  <c r="B75" i="36"/>
  <c r="J53" i="36"/>
  <c r="J74" i="36"/>
  <c r="F74" i="36"/>
  <c r="F53" i="36"/>
  <c r="N52" i="36"/>
  <c r="N73" i="36"/>
  <c r="F73" i="36"/>
  <c r="F52" i="36"/>
  <c r="B52" i="36"/>
  <c r="B73" i="36"/>
  <c r="J51" i="36"/>
  <c r="J72" i="36"/>
  <c r="F72" i="36"/>
  <c r="F51" i="36"/>
  <c r="N36" i="34"/>
  <c r="N71" i="36"/>
  <c r="F36" i="34"/>
  <c r="F71" i="36"/>
  <c r="B36" i="34"/>
  <c r="B71" i="36"/>
  <c r="O67" i="39"/>
  <c r="O82" i="40"/>
  <c r="O82" i="39"/>
  <c r="K67" i="39"/>
  <c r="K82" i="40"/>
  <c r="K82" i="39"/>
  <c r="G67" i="39"/>
  <c r="G82" i="40"/>
  <c r="G82" i="39"/>
  <c r="C67" i="39"/>
  <c r="C82" i="40"/>
  <c r="C82" i="39"/>
  <c r="O66" i="39"/>
  <c r="O81" i="40"/>
  <c r="O81" i="39"/>
  <c r="K66" i="39"/>
  <c r="K81" i="40"/>
  <c r="K81" i="39"/>
  <c r="G66" i="39"/>
  <c r="G81" i="40"/>
  <c r="G81" i="39"/>
  <c r="C66" i="39"/>
  <c r="C81" i="40"/>
  <c r="C81" i="39"/>
  <c r="O80" i="41"/>
  <c r="O65" i="39"/>
  <c r="O80" i="39"/>
  <c r="K80" i="41"/>
  <c r="K65" i="39"/>
  <c r="K80" i="39"/>
  <c r="K80" i="40"/>
  <c r="G80" i="41"/>
  <c r="G65" i="39"/>
  <c r="G80" i="39"/>
  <c r="G80" i="40"/>
  <c r="C80" i="41"/>
  <c r="C65" i="39"/>
  <c r="C80" i="40"/>
  <c r="C80" i="39"/>
  <c r="O79" i="41"/>
  <c r="O62" i="39"/>
  <c r="O79" i="39"/>
  <c r="O79" i="40"/>
  <c r="K79" i="41"/>
  <c r="K62" i="39"/>
  <c r="K79" i="39"/>
  <c r="K79" i="40"/>
  <c r="G79" i="41"/>
  <c r="G62" i="39"/>
  <c r="G79" i="39"/>
  <c r="G79" i="40"/>
  <c r="C79" i="41"/>
  <c r="C62" i="39"/>
  <c r="C79" i="40"/>
  <c r="C79" i="39"/>
  <c r="O78" i="41"/>
  <c r="O59" i="39"/>
  <c r="O78" i="39"/>
  <c r="K78" i="41"/>
  <c r="K59" i="39"/>
  <c r="K78" i="39"/>
  <c r="K78" i="40"/>
  <c r="G78" i="41"/>
  <c r="G59" i="39"/>
  <c r="G78" i="39"/>
  <c r="G78" i="40"/>
  <c r="C78" i="41"/>
  <c r="C59" i="39"/>
  <c r="C78" i="40"/>
  <c r="C78" i="39"/>
  <c r="O77" i="41"/>
  <c r="O56" i="39"/>
  <c r="O77" i="39"/>
  <c r="O77" i="40"/>
  <c r="K77" i="41"/>
  <c r="K56" i="39"/>
  <c r="K77" i="39"/>
  <c r="K77" i="40"/>
  <c r="G77" i="41"/>
  <c r="G56" i="39"/>
  <c r="G77" i="39"/>
  <c r="G77" i="40"/>
  <c r="C77" i="41"/>
  <c r="C56" i="39"/>
  <c r="C77" i="40"/>
  <c r="C77" i="39"/>
  <c r="O76" i="41"/>
  <c r="O55" i="39"/>
  <c r="O76" i="39"/>
  <c r="K76" i="41"/>
  <c r="K55" i="39"/>
  <c r="K76" i="39"/>
  <c r="K76" i="40"/>
  <c r="G76" i="41"/>
  <c r="G55" i="39"/>
  <c r="G76" i="39"/>
  <c r="G76" i="40"/>
  <c r="C76" i="41"/>
  <c r="C55" i="39"/>
  <c r="C76" i="40"/>
  <c r="C76" i="39"/>
  <c r="O54" i="39"/>
  <c r="O75" i="39"/>
  <c r="O75" i="40"/>
  <c r="K54" i="39"/>
  <c r="K75" i="39"/>
  <c r="K75" i="40"/>
  <c r="G54" i="39"/>
  <c r="G75" i="39"/>
  <c r="G75" i="40"/>
  <c r="C54" i="39"/>
  <c r="C75" i="40"/>
  <c r="C75" i="39"/>
  <c r="O53" i="39"/>
  <c r="O74" i="39"/>
  <c r="K53" i="39"/>
  <c r="K74" i="39"/>
  <c r="K74" i="40"/>
  <c r="G53" i="39"/>
  <c r="G74" i="39"/>
  <c r="G74" i="40"/>
  <c r="C53" i="39"/>
  <c r="C74" i="40"/>
  <c r="C74" i="39"/>
  <c r="O52" i="39"/>
  <c r="O73" i="39"/>
  <c r="O73" i="40"/>
  <c r="K52" i="39"/>
  <c r="K73" i="39"/>
  <c r="K73" i="40"/>
  <c r="G52" i="39"/>
  <c r="G73" i="39"/>
  <c r="G73" i="40"/>
  <c r="C52" i="39"/>
  <c r="C73" i="40"/>
  <c r="C73" i="39"/>
  <c r="O51" i="39"/>
  <c r="O72" i="39"/>
  <c r="K51" i="39"/>
  <c r="K72" i="39"/>
  <c r="K72" i="40"/>
  <c r="G51" i="39"/>
  <c r="G72" i="39"/>
  <c r="G72" i="40"/>
  <c r="C51" i="39"/>
  <c r="C72" i="40"/>
  <c r="C72" i="39"/>
  <c r="O71" i="41"/>
  <c r="O71" i="40"/>
  <c r="K71" i="41"/>
  <c r="K71" i="40"/>
  <c r="G71" i="41"/>
  <c r="G71" i="40"/>
  <c r="C71" i="41"/>
  <c r="C71" i="40"/>
  <c r="O80" i="40"/>
  <c r="O72" i="40"/>
  <c r="N234" i="17"/>
  <c r="F234" i="17"/>
  <c r="N227" i="17"/>
  <c r="F227" i="17"/>
  <c r="N226" i="17"/>
  <c r="F226" i="17"/>
  <c r="N225" i="17"/>
  <c r="F225" i="17"/>
  <c r="N220" i="17"/>
  <c r="F220" i="17"/>
  <c r="P92" i="18"/>
  <c r="P102" i="18"/>
  <c r="P165" i="6" s="1"/>
  <c r="L92" i="18"/>
  <c r="L102" i="18"/>
  <c r="L165" i="6" s="1"/>
  <c r="H92" i="18"/>
  <c r="H102" i="18"/>
  <c r="H165" i="6" s="1"/>
  <c r="D92" i="18"/>
  <c r="D102" i="18"/>
  <c r="D165" i="6" s="1"/>
  <c r="P91" i="18"/>
  <c r="L91" i="18"/>
  <c r="H91" i="18"/>
  <c r="D91" i="18"/>
  <c r="P90" i="18"/>
  <c r="L90" i="18"/>
  <c r="H90" i="18"/>
  <c r="D90" i="18"/>
  <c r="N51" i="18"/>
  <c r="F51" i="18"/>
  <c r="N238" i="19"/>
  <c r="N239" i="19"/>
  <c r="N240" i="19"/>
  <c r="N241" i="19"/>
  <c r="N242" i="19"/>
  <c r="N243" i="19"/>
  <c r="N244" i="19"/>
  <c r="N245" i="19"/>
  <c r="N246" i="19"/>
  <c r="J238" i="19"/>
  <c r="J239" i="19"/>
  <c r="J240" i="19"/>
  <c r="J241" i="19"/>
  <c r="J242" i="19"/>
  <c r="J243" i="19"/>
  <c r="J244" i="19"/>
  <c r="J245" i="19"/>
  <c r="J246" i="19"/>
  <c r="F238" i="19"/>
  <c r="F239" i="19"/>
  <c r="F240" i="19"/>
  <c r="F241" i="19"/>
  <c r="F242" i="19"/>
  <c r="F243" i="19"/>
  <c r="F244" i="19"/>
  <c r="F245" i="19"/>
  <c r="F246" i="19"/>
  <c r="B238" i="19"/>
  <c r="B239" i="19"/>
  <c r="B240" i="19"/>
  <c r="B241" i="19"/>
  <c r="B242" i="19"/>
  <c r="B243" i="19"/>
  <c r="B244" i="19"/>
  <c r="B245" i="19"/>
  <c r="B246" i="19"/>
  <c r="N227" i="19"/>
  <c r="N228" i="19"/>
  <c r="N229" i="19"/>
  <c r="N230" i="19"/>
  <c r="N231" i="19"/>
  <c r="N232" i="19"/>
  <c r="N233" i="19"/>
  <c r="N234" i="19"/>
  <c r="N235" i="19"/>
  <c r="J227" i="19"/>
  <c r="J228" i="19"/>
  <c r="J229" i="19"/>
  <c r="J230" i="19"/>
  <c r="J231" i="19"/>
  <c r="J232" i="19"/>
  <c r="J233" i="19"/>
  <c r="J234" i="19"/>
  <c r="J235" i="19"/>
  <c r="F227" i="19"/>
  <c r="F228" i="19"/>
  <c r="F229" i="19"/>
  <c r="F230" i="19"/>
  <c r="F231" i="19"/>
  <c r="F232" i="19"/>
  <c r="F233" i="19"/>
  <c r="F234" i="19"/>
  <c r="F235" i="19"/>
  <c r="B227" i="19"/>
  <c r="B228" i="19"/>
  <c r="B229" i="19"/>
  <c r="B230" i="19"/>
  <c r="B231" i="19"/>
  <c r="B232" i="19"/>
  <c r="B233" i="19"/>
  <c r="B234" i="19"/>
  <c r="B235" i="19"/>
  <c r="N215" i="19"/>
  <c r="N216" i="19"/>
  <c r="N217" i="19"/>
  <c r="N218" i="19"/>
  <c r="N219" i="19"/>
  <c r="N220" i="19"/>
  <c r="N221" i="19"/>
  <c r="N222" i="19"/>
  <c r="N223" i="19"/>
  <c r="N224" i="19"/>
  <c r="N89" i="18"/>
  <c r="J215" i="19"/>
  <c r="J216" i="19"/>
  <c r="J217" i="19"/>
  <c r="J218" i="19"/>
  <c r="J219" i="19"/>
  <c r="J220" i="19"/>
  <c r="J221" i="19"/>
  <c r="J222" i="19"/>
  <c r="J223" i="19"/>
  <c r="J224" i="19"/>
  <c r="J89" i="18"/>
  <c r="J88" i="18" s="1"/>
  <c r="F215" i="19"/>
  <c r="F216" i="19"/>
  <c r="F217" i="19"/>
  <c r="F218" i="19"/>
  <c r="F219" i="19"/>
  <c r="F220" i="19"/>
  <c r="F221" i="19"/>
  <c r="F222" i="19"/>
  <c r="F223" i="19"/>
  <c r="F224" i="19"/>
  <c r="F89" i="18"/>
  <c r="B215" i="19"/>
  <c r="B216" i="19"/>
  <c r="B217" i="19"/>
  <c r="B218" i="19"/>
  <c r="B219" i="19"/>
  <c r="B220" i="19"/>
  <c r="B221" i="19"/>
  <c r="B222" i="19"/>
  <c r="B223" i="19"/>
  <c r="B224" i="19"/>
  <c r="B89" i="18"/>
  <c r="N86" i="18"/>
  <c r="J86" i="18"/>
  <c r="F86" i="18"/>
  <c r="B86" i="18"/>
  <c r="N85" i="18"/>
  <c r="J85" i="18"/>
  <c r="F85" i="18"/>
  <c r="B85" i="18"/>
  <c r="N84" i="18"/>
  <c r="J84" i="18"/>
  <c r="F84" i="18"/>
  <c r="B84" i="18"/>
  <c r="O214" i="20"/>
  <c r="K214" i="20"/>
  <c r="G214" i="20"/>
  <c r="C214" i="20"/>
  <c r="P98" i="18"/>
  <c r="L98" i="18"/>
  <c r="H98" i="18"/>
  <c r="D98" i="18"/>
  <c r="P97" i="18"/>
  <c r="L97" i="18"/>
  <c r="H97" i="18"/>
  <c r="D97" i="18"/>
  <c r="P95" i="18"/>
  <c r="L95" i="18"/>
  <c r="H95" i="18"/>
  <c r="D95" i="18"/>
  <c r="P96" i="18"/>
  <c r="L96" i="18"/>
  <c r="H96" i="18"/>
  <c r="D96" i="18"/>
  <c r="Q245" i="21"/>
  <c r="I245" i="21"/>
  <c r="Q244" i="21"/>
  <c r="I244" i="21"/>
  <c r="Q243" i="21"/>
  <c r="I243" i="21"/>
  <c r="Q242" i="21"/>
  <c r="I242" i="21"/>
  <c r="Q237" i="21"/>
  <c r="I237" i="21"/>
  <c r="Q234" i="21"/>
  <c r="I234" i="21"/>
  <c r="Q233" i="21"/>
  <c r="I233" i="21"/>
  <c r="Q232" i="21"/>
  <c r="I232" i="21"/>
  <c r="Q231" i="21"/>
  <c r="I231" i="21"/>
  <c r="Q223" i="21"/>
  <c r="I223" i="21"/>
  <c r="Q222" i="21"/>
  <c r="I222" i="21"/>
  <c r="Q221" i="21"/>
  <c r="I221" i="21"/>
  <c r="Q219" i="21"/>
  <c r="I219" i="21"/>
  <c r="P203" i="23"/>
  <c r="P204" i="23"/>
  <c r="P205" i="23"/>
  <c r="P206" i="23"/>
  <c r="P207" i="23"/>
  <c r="P208" i="23"/>
  <c r="P209" i="23"/>
  <c r="P210" i="23"/>
  <c r="P211" i="23"/>
  <c r="L203" i="23"/>
  <c r="L204" i="23"/>
  <c r="L205" i="23"/>
  <c r="L206" i="23"/>
  <c r="L207" i="23"/>
  <c r="L208" i="23"/>
  <c r="L209" i="23"/>
  <c r="L210" i="23"/>
  <c r="L211" i="23"/>
  <c r="H203" i="23"/>
  <c r="H204" i="23"/>
  <c r="H205" i="23"/>
  <c r="H206" i="23"/>
  <c r="H207" i="23"/>
  <c r="H208" i="23"/>
  <c r="H209" i="23"/>
  <c r="H210" i="23"/>
  <c r="H211" i="23"/>
  <c r="D203" i="23"/>
  <c r="D204" i="23"/>
  <c r="D205" i="23"/>
  <c r="D206" i="23"/>
  <c r="D207" i="23"/>
  <c r="D208" i="23"/>
  <c r="D209" i="23"/>
  <c r="D210" i="23"/>
  <c r="D211" i="23"/>
  <c r="P192" i="23"/>
  <c r="P193" i="23"/>
  <c r="P194" i="23"/>
  <c r="P195" i="23"/>
  <c r="P196" i="23"/>
  <c r="P197" i="23"/>
  <c r="P198" i="23"/>
  <c r="P199" i="23"/>
  <c r="P200" i="23"/>
  <c r="L192" i="23"/>
  <c r="L193" i="23"/>
  <c r="L194" i="23"/>
  <c r="L195" i="23"/>
  <c r="L196" i="23"/>
  <c r="L197" i="23"/>
  <c r="L198" i="23"/>
  <c r="L199" i="23"/>
  <c r="L200" i="23"/>
  <c r="H192" i="23"/>
  <c r="H193" i="23"/>
  <c r="H194" i="23"/>
  <c r="H195" i="23"/>
  <c r="H196" i="23"/>
  <c r="H197" i="23"/>
  <c r="H198" i="23"/>
  <c r="H199" i="23"/>
  <c r="H200" i="23"/>
  <c r="D192" i="23"/>
  <c r="D193" i="23"/>
  <c r="D194" i="23"/>
  <c r="D195" i="23"/>
  <c r="D196" i="23"/>
  <c r="D197" i="23"/>
  <c r="D198" i="23"/>
  <c r="D199" i="23"/>
  <c r="D200" i="23"/>
  <c r="P181" i="23"/>
  <c r="P182" i="23"/>
  <c r="P183" i="23"/>
  <c r="P184" i="23"/>
  <c r="P185" i="23"/>
  <c r="P186" i="23"/>
  <c r="P187" i="23"/>
  <c r="P188" i="23"/>
  <c r="P189" i="23"/>
  <c r="L181" i="23"/>
  <c r="L182" i="23"/>
  <c r="L183" i="23"/>
  <c r="L184" i="23"/>
  <c r="L185" i="23"/>
  <c r="L186" i="23"/>
  <c r="L187" i="23"/>
  <c r="L188" i="23"/>
  <c r="L189" i="23"/>
  <c r="H181" i="23"/>
  <c r="H182" i="23"/>
  <c r="H183" i="23"/>
  <c r="H184" i="23"/>
  <c r="H185" i="23"/>
  <c r="H186" i="23"/>
  <c r="H187" i="23"/>
  <c r="H188" i="23"/>
  <c r="H189" i="23"/>
  <c r="D181" i="23"/>
  <c r="D182" i="23"/>
  <c r="D183" i="23"/>
  <c r="D184" i="23"/>
  <c r="D185" i="23"/>
  <c r="D186" i="23"/>
  <c r="D187" i="23"/>
  <c r="D188" i="23"/>
  <c r="D189" i="23"/>
  <c r="I210" i="25"/>
  <c r="I208" i="25"/>
  <c r="I207" i="25"/>
  <c r="I200" i="25"/>
  <c r="I199" i="25"/>
  <c r="I198" i="25"/>
  <c r="I196" i="25"/>
  <c r="I188" i="25"/>
  <c r="I187" i="25"/>
  <c r="I185" i="25"/>
  <c r="O176" i="25"/>
  <c r="K173" i="25"/>
  <c r="G173" i="25"/>
  <c r="C172" i="25"/>
  <c r="C176" i="25"/>
  <c r="O210" i="25"/>
  <c r="K210" i="25"/>
  <c r="G210" i="25"/>
  <c r="C210" i="25"/>
  <c r="O208" i="25"/>
  <c r="K208" i="25"/>
  <c r="G208" i="25"/>
  <c r="C208" i="25"/>
  <c r="O167" i="25"/>
  <c r="O207" i="25"/>
  <c r="K207" i="25"/>
  <c r="G207" i="25"/>
  <c r="C207" i="25"/>
  <c r="O157" i="25"/>
  <c r="K160" i="25"/>
  <c r="G158" i="25"/>
  <c r="G160" i="25"/>
  <c r="C160" i="25"/>
  <c r="O200" i="25"/>
  <c r="K200" i="25"/>
  <c r="G200" i="25"/>
  <c r="C200" i="25"/>
  <c r="O199" i="25"/>
  <c r="K199" i="25"/>
  <c r="G199" i="25"/>
  <c r="C154" i="25"/>
  <c r="C199" i="25"/>
  <c r="C152" i="25"/>
  <c r="O151" i="25"/>
  <c r="O198" i="25"/>
  <c r="K150" i="25"/>
  <c r="K198" i="25"/>
  <c r="G150" i="25"/>
  <c r="G198" i="25"/>
  <c r="C198" i="25"/>
  <c r="O196" i="25"/>
  <c r="K196" i="25"/>
  <c r="G196" i="25"/>
  <c r="C148" i="25"/>
  <c r="C196" i="25"/>
  <c r="O137" i="25"/>
  <c r="K141" i="25"/>
  <c r="G138" i="25"/>
  <c r="C141" i="25"/>
  <c r="O188" i="25"/>
  <c r="K188" i="25"/>
  <c r="G139" i="25"/>
  <c r="G188" i="25"/>
  <c r="C188" i="25"/>
  <c r="O138" i="25"/>
  <c r="O187" i="25"/>
  <c r="K187" i="25"/>
  <c r="G187" i="25"/>
  <c r="C187" i="25"/>
  <c r="O185" i="25"/>
  <c r="K134" i="25"/>
  <c r="K185" i="25"/>
  <c r="G185" i="25"/>
  <c r="C185" i="25"/>
  <c r="P51" i="26"/>
  <c r="L51" i="26"/>
  <c r="L66" i="26"/>
  <c r="H51" i="26"/>
  <c r="D51" i="26"/>
  <c r="D66" i="26"/>
  <c r="N154" i="27"/>
  <c r="N155" i="27"/>
  <c r="N156" i="27"/>
  <c r="N157" i="27"/>
  <c r="N158" i="27"/>
  <c r="N159" i="27"/>
  <c r="N64" i="26"/>
  <c r="J154" i="27"/>
  <c r="J155" i="27"/>
  <c r="J156" i="27"/>
  <c r="J157" i="27"/>
  <c r="J158" i="27"/>
  <c r="J159" i="27"/>
  <c r="F154" i="27"/>
  <c r="F155" i="27"/>
  <c r="F156" i="27"/>
  <c r="F157" i="27"/>
  <c r="F158" i="27"/>
  <c r="F159" i="27"/>
  <c r="F64" i="26"/>
  <c r="B154" i="27"/>
  <c r="B155" i="27"/>
  <c r="B156" i="27"/>
  <c r="B157" i="27"/>
  <c r="B158" i="27"/>
  <c r="B159" i="27"/>
  <c r="N144" i="27"/>
  <c r="N145" i="27"/>
  <c r="N146" i="27"/>
  <c r="N147" i="27"/>
  <c r="N148" i="27"/>
  <c r="N149" i="27"/>
  <c r="N150" i="27"/>
  <c r="N151" i="27"/>
  <c r="N63" i="26"/>
  <c r="J144" i="27"/>
  <c r="J145" i="27"/>
  <c r="J146" i="27"/>
  <c r="J147" i="27"/>
  <c r="J148" i="27"/>
  <c r="J149" i="27"/>
  <c r="J150" i="27"/>
  <c r="J151" i="27"/>
  <c r="F144" i="27"/>
  <c r="F145" i="27"/>
  <c r="F146" i="27"/>
  <c r="F147" i="27"/>
  <c r="F148" i="27"/>
  <c r="F149" i="27"/>
  <c r="F150" i="27"/>
  <c r="F151" i="27"/>
  <c r="F63" i="26"/>
  <c r="B144" i="27"/>
  <c r="B145" i="27"/>
  <c r="B146" i="27"/>
  <c r="B147" i="27"/>
  <c r="B148" i="27"/>
  <c r="B149" i="27"/>
  <c r="B150" i="27"/>
  <c r="B151" i="27"/>
  <c r="N134" i="27"/>
  <c r="N135" i="27"/>
  <c r="N136" i="27"/>
  <c r="N137" i="27"/>
  <c r="N138" i="27"/>
  <c r="N139" i="27"/>
  <c r="N140" i="27"/>
  <c r="N141" i="27"/>
  <c r="N62" i="26"/>
  <c r="J134" i="27"/>
  <c r="J135" i="27"/>
  <c r="J136" i="27"/>
  <c r="J137" i="27"/>
  <c r="J138" i="27"/>
  <c r="J139" i="27"/>
  <c r="J140" i="27"/>
  <c r="J141" i="27"/>
  <c r="F134" i="27"/>
  <c r="F135" i="27"/>
  <c r="F136" i="27"/>
  <c r="F137" i="27"/>
  <c r="F138" i="27"/>
  <c r="F139" i="27"/>
  <c r="F140" i="27"/>
  <c r="F141" i="27"/>
  <c r="F62" i="26"/>
  <c r="B134" i="27"/>
  <c r="B135" i="27"/>
  <c r="B136" i="27"/>
  <c r="B137" i="27"/>
  <c r="B138" i="27"/>
  <c r="B139" i="27"/>
  <c r="B140" i="27"/>
  <c r="B141" i="27"/>
  <c r="O123" i="27"/>
  <c r="K123" i="27"/>
  <c r="C123" i="27"/>
  <c r="G107" i="27"/>
  <c r="G95" i="27"/>
  <c r="O158" i="29"/>
  <c r="O158" i="27"/>
  <c r="K158" i="29"/>
  <c r="K158" i="27"/>
  <c r="G158" i="29"/>
  <c r="G158" i="27"/>
  <c r="C158" i="29"/>
  <c r="C158" i="27"/>
  <c r="O151" i="29"/>
  <c r="O151" i="27"/>
  <c r="K151" i="29"/>
  <c r="K151" i="27"/>
  <c r="G151" i="29"/>
  <c r="G151" i="27"/>
  <c r="C151" i="29"/>
  <c r="C151" i="27"/>
  <c r="O150" i="29"/>
  <c r="O150" i="27"/>
  <c r="K150" i="29"/>
  <c r="K150" i="27"/>
  <c r="G150" i="29"/>
  <c r="G150" i="27"/>
  <c r="C150" i="29"/>
  <c r="C150" i="27"/>
  <c r="O149" i="29"/>
  <c r="O149" i="27"/>
  <c r="K149" i="29"/>
  <c r="K149" i="27"/>
  <c r="G149" i="29"/>
  <c r="G149" i="27"/>
  <c r="C149" i="29"/>
  <c r="C149" i="27"/>
  <c r="O148" i="29"/>
  <c r="O148" i="27"/>
  <c r="K148" i="29"/>
  <c r="K148" i="27"/>
  <c r="G148" i="29"/>
  <c r="G148" i="27"/>
  <c r="C148" i="29"/>
  <c r="C148" i="27"/>
  <c r="O140" i="29"/>
  <c r="O140" i="27"/>
  <c r="K140" i="29"/>
  <c r="K140" i="27"/>
  <c r="G140" i="29"/>
  <c r="G140" i="27"/>
  <c r="C140" i="29"/>
  <c r="C140" i="27"/>
  <c r="O138" i="29"/>
  <c r="O138" i="27"/>
  <c r="K138" i="29"/>
  <c r="K138" i="27"/>
  <c r="G138" i="29"/>
  <c r="G138" i="27"/>
  <c r="C138" i="29"/>
  <c r="C138" i="27"/>
  <c r="O37" i="34"/>
  <c r="O175" i="6" s="1"/>
  <c r="K37" i="34"/>
  <c r="K175" i="6" s="1"/>
  <c r="G37" i="34"/>
  <c r="G175" i="6" s="1"/>
  <c r="C37" i="34"/>
  <c r="C175" i="6" s="1"/>
  <c r="Q72" i="35"/>
  <c r="Q73" i="35"/>
  <c r="Q74" i="35"/>
  <c r="Q75" i="35"/>
  <c r="Q76" i="35"/>
  <c r="Q77" i="35"/>
  <c r="Q78" i="35"/>
  <c r="Q79" i="35"/>
  <c r="Q80" i="35"/>
  <c r="Q81" i="35"/>
  <c r="Q82" i="35"/>
  <c r="Q36" i="34"/>
  <c r="M72" i="35"/>
  <c r="M73" i="35"/>
  <c r="M74" i="35"/>
  <c r="M75" i="35"/>
  <c r="M76" i="35"/>
  <c r="M77" i="35"/>
  <c r="M78" i="35"/>
  <c r="M79" i="35"/>
  <c r="M80" i="35"/>
  <c r="M81" i="35"/>
  <c r="M82" i="35"/>
  <c r="M36" i="34"/>
  <c r="I72" i="35"/>
  <c r="I73" i="35"/>
  <c r="I74" i="35"/>
  <c r="I75" i="35"/>
  <c r="I76" i="35"/>
  <c r="I77" i="35"/>
  <c r="I78" i="35"/>
  <c r="I79" i="35"/>
  <c r="I80" i="35"/>
  <c r="I81" i="35"/>
  <c r="I82" i="35"/>
  <c r="E72" i="35"/>
  <c r="E73" i="35"/>
  <c r="E74" i="35"/>
  <c r="E75" i="35"/>
  <c r="E76" i="35"/>
  <c r="E77" i="35"/>
  <c r="E78" i="35"/>
  <c r="E79" i="35"/>
  <c r="E80" i="35"/>
  <c r="E81" i="35"/>
  <c r="E82" i="35"/>
  <c r="E36" i="34"/>
  <c r="M50" i="35"/>
  <c r="B82" i="36"/>
  <c r="P82" i="36"/>
  <c r="P67" i="36"/>
  <c r="L82" i="36"/>
  <c r="L67" i="36"/>
  <c r="H82" i="36"/>
  <c r="H67" i="36"/>
  <c r="D82" i="36"/>
  <c r="D67" i="36"/>
  <c r="P81" i="36"/>
  <c r="P66" i="36"/>
  <c r="L81" i="36"/>
  <c r="L66" i="36"/>
  <c r="H81" i="36"/>
  <c r="H66" i="36"/>
  <c r="D81" i="36"/>
  <c r="D66" i="36"/>
  <c r="P80" i="36"/>
  <c r="P65" i="36"/>
  <c r="L80" i="36"/>
  <c r="L65" i="36"/>
  <c r="H80" i="36"/>
  <c r="H65" i="36"/>
  <c r="D80" i="36"/>
  <c r="D65" i="36"/>
  <c r="P79" i="36"/>
  <c r="P62" i="36"/>
  <c r="L79" i="36"/>
  <c r="L62" i="36"/>
  <c r="H79" i="36"/>
  <c r="H62" i="36"/>
  <c r="D79" i="36"/>
  <c r="D62" i="36"/>
  <c r="P78" i="36"/>
  <c r="P59" i="36"/>
  <c r="L78" i="36"/>
  <c r="L59" i="36"/>
  <c r="H78" i="36"/>
  <c r="H59" i="36"/>
  <c r="D78" i="36"/>
  <c r="D59" i="36"/>
  <c r="P77" i="36"/>
  <c r="P56" i="36"/>
  <c r="L77" i="36"/>
  <c r="L56" i="36"/>
  <c r="H77" i="36"/>
  <c r="H56" i="36"/>
  <c r="D77" i="36"/>
  <c r="D56" i="36"/>
  <c r="P76" i="36"/>
  <c r="P55" i="36"/>
  <c r="L76" i="36"/>
  <c r="L55" i="36"/>
  <c r="H76" i="36"/>
  <c r="H55" i="36"/>
  <c r="D76" i="36"/>
  <c r="D55" i="36"/>
  <c r="P75" i="36"/>
  <c r="P54" i="36"/>
  <c r="L75" i="36"/>
  <c r="L54" i="36"/>
  <c r="H75" i="36"/>
  <c r="H54" i="36"/>
  <c r="D75" i="36"/>
  <c r="D54" i="36"/>
  <c r="P74" i="36"/>
  <c r="P53" i="36"/>
  <c r="L74" i="36"/>
  <c r="L53" i="36"/>
  <c r="H74" i="36"/>
  <c r="H53" i="36"/>
  <c r="D74" i="36"/>
  <c r="D53" i="36"/>
  <c r="P73" i="36"/>
  <c r="P52" i="36"/>
  <c r="L73" i="36"/>
  <c r="L52" i="36"/>
  <c r="H73" i="36"/>
  <c r="H52" i="36"/>
  <c r="D73" i="36"/>
  <c r="D52" i="36"/>
  <c r="P72" i="36"/>
  <c r="P51" i="36"/>
  <c r="L72" i="36"/>
  <c r="L51" i="36"/>
  <c r="H72" i="36"/>
  <c r="H51" i="36"/>
  <c r="D72" i="36"/>
  <c r="D51" i="36"/>
  <c r="P36" i="34"/>
  <c r="P71" i="36"/>
  <c r="L36" i="34"/>
  <c r="L71" i="36"/>
  <c r="H36" i="34"/>
  <c r="H71" i="36"/>
  <c r="D36" i="34"/>
  <c r="D71" i="36"/>
  <c r="M50" i="37"/>
  <c r="I50" i="37"/>
  <c r="O76" i="40"/>
  <c r="P167" i="25"/>
  <c r="P168" i="25"/>
  <c r="P169" i="25"/>
  <c r="P172" i="25"/>
  <c r="P173" i="25"/>
  <c r="P176" i="25"/>
  <c r="P202" i="25"/>
  <c r="L167" i="25"/>
  <c r="L168" i="25"/>
  <c r="L169" i="25"/>
  <c r="L172" i="25"/>
  <c r="L173" i="25"/>
  <c r="L176" i="25"/>
  <c r="L202" i="25"/>
  <c r="H167" i="25"/>
  <c r="H168" i="25"/>
  <c r="H169" i="25"/>
  <c r="H172" i="25"/>
  <c r="H173" i="25"/>
  <c r="H176" i="25"/>
  <c r="H202" i="25"/>
  <c r="D167" i="25"/>
  <c r="D168" i="25"/>
  <c r="D169" i="25"/>
  <c r="D172" i="25"/>
  <c r="D173" i="25"/>
  <c r="D176" i="25"/>
  <c r="D202" i="25"/>
  <c r="P148" i="25"/>
  <c r="P150" i="25"/>
  <c r="P151" i="25"/>
  <c r="P152" i="25"/>
  <c r="P154" i="25"/>
  <c r="P155" i="25"/>
  <c r="P157" i="25"/>
  <c r="P158" i="25"/>
  <c r="P160" i="25"/>
  <c r="P191" i="25"/>
  <c r="L148" i="25"/>
  <c r="L150" i="25"/>
  <c r="L151" i="25"/>
  <c r="L152" i="25"/>
  <c r="L154" i="25"/>
  <c r="L155" i="25"/>
  <c r="L157" i="25"/>
  <c r="L158" i="25"/>
  <c r="L160" i="25"/>
  <c r="L191" i="25"/>
  <c r="H148" i="25"/>
  <c r="H150" i="25"/>
  <c r="H151" i="25"/>
  <c r="H152" i="25"/>
  <c r="H154" i="25"/>
  <c r="H155" i="25"/>
  <c r="H157" i="25"/>
  <c r="H158" i="25"/>
  <c r="H160" i="25"/>
  <c r="H191" i="25"/>
  <c r="D148" i="25"/>
  <c r="D150" i="25"/>
  <c r="D151" i="25"/>
  <c r="D152" i="25"/>
  <c r="D154" i="25"/>
  <c r="D155" i="25"/>
  <c r="D157" i="25"/>
  <c r="D158" i="25"/>
  <c r="D160" i="25"/>
  <c r="D191" i="25"/>
  <c r="P134" i="25"/>
  <c r="P136" i="25"/>
  <c r="P137" i="25"/>
  <c r="P138" i="25"/>
  <c r="P139" i="25"/>
  <c r="P141" i="25"/>
  <c r="P180" i="25"/>
  <c r="L134" i="25"/>
  <c r="L136" i="25"/>
  <c r="L137" i="25"/>
  <c r="L138" i="25"/>
  <c r="L139" i="25"/>
  <c r="L141" i="25"/>
  <c r="L180" i="25"/>
  <c r="H134" i="25"/>
  <c r="H136" i="25"/>
  <c r="H137" i="25"/>
  <c r="H138" i="25"/>
  <c r="H139" i="25"/>
  <c r="H141" i="25"/>
  <c r="H180" i="25"/>
  <c r="D134" i="25"/>
  <c r="D136" i="25"/>
  <c r="D137" i="25"/>
  <c r="D138" i="25"/>
  <c r="D139" i="25"/>
  <c r="D141" i="25"/>
  <c r="D180" i="25"/>
  <c r="F122" i="33"/>
  <c r="F121" i="33"/>
  <c r="F120" i="33"/>
  <c r="F119" i="33"/>
  <c r="F118" i="33"/>
  <c r="F117" i="33"/>
  <c r="F112" i="33"/>
  <c r="F67" i="35"/>
  <c r="F82" i="35"/>
  <c r="F66" i="35"/>
  <c r="F81" i="35"/>
  <c r="N80" i="37"/>
  <c r="N65" i="35"/>
  <c r="J80" i="37"/>
  <c r="J65" i="35"/>
  <c r="F80" i="37"/>
  <c r="F65" i="35"/>
  <c r="F80" i="35"/>
  <c r="B80" i="37"/>
  <c r="B65" i="35"/>
  <c r="N79" i="37"/>
  <c r="N62" i="35"/>
  <c r="J79" i="37"/>
  <c r="J62" i="35"/>
  <c r="F79" i="37"/>
  <c r="F62" i="35"/>
  <c r="F79" i="35"/>
  <c r="B79" i="37"/>
  <c r="B62" i="35"/>
  <c r="N78" i="37"/>
  <c r="N59" i="35"/>
  <c r="J78" i="37"/>
  <c r="J59" i="35"/>
  <c r="F78" i="37"/>
  <c r="F59" i="35"/>
  <c r="F78" i="35"/>
  <c r="B78" i="37"/>
  <c r="B59" i="35"/>
  <c r="N77" i="37"/>
  <c r="N56" i="35"/>
  <c r="J77" i="37"/>
  <c r="J56" i="35"/>
  <c r="F77" i="37"/>
  <c r="F56" i="35"/>
  <c r="F77" i="35"/>
  <c r="B77" i="37"/>
  <c r="B56" i="35"/>
  <c r="N76" i="37"/>
  <c r="N55" i="35"/>
  <c r="J76" i="37"/>
  <c r="J55" i="35"/>
  <c r="F76" i="37"/>
  <c r="F55" i="35"/>
  <c r="F76" i="35"/>
  <c r="B76" i="37"/>
  <c r="B55" i="35"/>
  <c r="F54" i="35"/>
  <c r="F75" i="35"/>
  <c r="F53" i="35"/>
  <c r="F74" i="35"/>
  <c r="F52" i="35"/>
  <c r="F73" i="35"/>
  <c r="F51" i="35"/>
  <c r="F72" i="35"/>
  <c r="P72" i="39"/>
  <c r="P73" i="39"/>
  <c r="P74" i="39"/>
  <c r="P75" i="39"/>
  <c r="P76" i="39"/>
  <c r="P77" i="39"/>
  <c r="P78" i="39"/>
  <c r="P79" i="39"/>
  <c r="P80" i="39"/>
  <c r="P81" i="39"/>
  <c r="P82" i="39"/>
  <c r="P35" i="38"/>
  <c r="P36" i="38"/>
  <c r="L72" i="39"/>
  <c r="L73" i="39"/>
  <c r="L74" i="39"/>
  <c r="L75" i="39"/>
  <c r="L76" i="39"/>
  <c r="L77" i="39"/>
  <c r="L78" i="39"/>
  <c r="L79" i="39"/>
  <c r="L80" i="39"/>
  <c r="L81" i="39"/>
  <c r="L82" i="39"/>
  <c r="L35" i="38"/>
  <c r="L36" i="38"/>
  <c r="H72" i="39"/>
  <c r="H73" i="39"/>
  <c r="H74" i="39"/>
  <c r="H75" i="39"/>
  <c r="H76" i="39"/>
  <c r="H77" i="39"/>
  <c r="H78" i="39"/>
  <c r="H79" i="39"/>
  <c r="H80" i="39"/>
  <c r="H81" i="39"/>
  <c r="H82" i="39"/>
  <c r="H35" i="38"/>
  <c r="H36" i="38"/>
  <c r="D72" i="39"/>
  <c r="D73" i="39"/>
  <c r="D74" i="39"/>
  <c r="D75" i="39"/>
  <c r="D76" i="39"/>
  <c r="D77" i="39"/>
  <c r="D78" i="39"/>
  <c r="D79" i="39"/>
  <c r="D80" i="39"/>
  <c r="D81" i="39"/>
  <c r="D82" i="39"/>
  <c r="D35" i="38"/>
  <c r="D36" i="38"/>
  <c r="N167" i="25"/>
  <c r="N168" i="25"/>
  <c r="N169" i="25"/>
  <c r="N172" i="25"/>
  <c r="N173" i="25"/>
  <c r="N176" i="25"/>
  <c r="N202" i="25"/>
  <c r="J167" i="25"/>
  <c r="J168" i="25"/>
  <c r="J169" i="25"/>
  <c r="J172" i="25"/>
  <c r="J173" i="25"/>
  <c r="J176" i="25"/>
  <c r="J202" i="25"/>
  <c r="F167" i="25"/>
  <c r="F168" i="25"/>
  <c r="F169" i="25"/>
  <c r="F172" i="25"/>
  <c r="F173" i="25"/>
  <c r="F176" i="25"/>
  <c r="F202" i="25"/>
  <c r="B167" i="25"/>
  <c r="B168" i="25"/>
  <c r="B169" i="25"/>
  <c r="B172" i="25"/>
  <c r="B173" i="25"/>
  <c r="B176" i="25"/>
  <c r="B202" i="25"/>
  <c r="N148" i="25"/>
  <c r="N150" i="25"/>
  <c r="N151" i="25"/>
  <c r="N152" i="25"/>
  <c r="N154" i="25"/>
  <c r="N155" i="25"/>
  <c r="N157" i="25"/>
  <c r="N158" i="25"/>
  <c r="N160" i="25"/>
  <c r="N191" i="25"/>
  <c r="J148" i="25"/>
  <c r="J150" i="25"/>
  <c r="J151" i="25"/>
  <c r="J152" i="25"/>
  <c r="J154" i="25"/>
  <c r="J155" i="25"/>
  <c r="J157" i="25"/>
  <c r="J158" i="25"/>
  <c r="J160" i="25"/>
  <c r="J191" i="25"/>
  <c r="F148" i="25"/>
  <c r="F150" i="25"/>
  <c r="F151" i="25"/>
  <c r="F152" i="25"/>
  <c r="F154" i="25"/>
  <c r="F155" i="25"/>
  <c r="F157" i="25"/>
  <c r="F158" i="25"/>
  <c r="F160" i="25"/>
  <c r="F191" i="25"/>
  <c r="B148" i="25"/>
  <c r="B150" i="25"/>
  <c r="B151" i="25"/>
  <c r="B152" i="25"/>
  <c r="B154" i="25"/>
  <c r="B155" i="25"/>
  <c r="B157" i="25"/>
  <c r="B158" i="25"/>
  <c r="B160" i="25"/>
  <c r="B191" i="25"/>
  <c r="N134" i="25"/>
  <c r="N136" i="25"/>
  <c r="N137" i="25"/>
  <c r="N138" i="25"/>
  <c r="N139" i="25"/>
  <c r="N141" i="25"/>
  <c r="N180" i="25"/>
  <c r="J134" i="25"/>
  <c r="J136" i="25"/>
  <c r="J137" i="25"/>
  <c r="J138" i="25"/>
  <c r="J139" i="25"/>
  <c r="J141" i="25"/>
  <c r="J180" i="25"/>
  <c r="F134" i="25"/>
  <c r="F136" i="25"/>
  <c r="F137" i="25"/>
  <c r="F138" i="25"/>
  <c r="F139" i="25"/>
  <c r="F141" i="25"/>
  <c r="F180" i="25"/>
  <c r="B134" i="25"/>
  <c r="B136" i="25"/>
  <c r="B137" i="25"/>
  <c r="B138" i="25"/>
  <c r="B139" i="25"/>
  <c r="B141" i="25"/>
  <c r="B180" i="25"/>
  <c r="P122" i="33"/>
  <c r="L122" i="33"/>
  <c r="H122" i="33"/>
  <c r="D122" i="33"/>
  <c r="P121" i="33"/>
  <c r="L121" i="33"/>
  <c r="H121" i="33"/>
  <c r="D121" i="33"/>
  <c r="P120" i="33"/>
  <c r="L120" i="33"/>
  <c r="H120" i="33"/>
  <c r="D120" i="33"/>
  <c r="P119" i="33"/>
  <c r="L119" i="33"/>
  <c r="H119" i="33"/>
  <c r="D119" i="33"/>
  <c r="P118" i="33"/>
  <c r="L118" i="33"/>
  <c r="H118" i="33"/>
  <c r="D118" i="33"/>
  <c r="P117" i="33"/>
  <c r="L117" i="33"/>
  <c r="H117" i="33"/>
  <c r="D117" i="33"/>
  <c r="P112" i="33"/>
  <c r="L112" i="33"/>
  <c r="H112" i="33"/>
  <c r="D112" i="33"/>
  <c r="B82" i="35"/>
  <c r="N80" i="35"/>
  <c r="J79" i="35"/>
  <c r="P67" i="35"/>
  <c r="P82" i="35"/>
  <c r="L67" i="35"/>
  <c r="L82" i="35"/>
  <c r="H67" i="35"/>
  <c r="H82" i="35"/>
  <c r="D67" i="35"/>
  <c r="D82" i="35"/>
  <c r="P66" i="35"/>
  <c r="P81" i="35"/>
  <c r="L66" i="35"/>
  <c r="L81" i="35"/>
  <c r="H66" i="35"/>
  <c r="H81" i="35"/>
  <c r="D66" i="35"/>
  <c r="D81" i="35"/>
  <c r="P80" i="37"/>
  <c r="P65" i="35"/>
  <c r="P80" i="35"/>
  <c r="L80" i="37"/>
  <c r="L65" i="35"/>
  <c r="L80" i="35"/>
  <c r="H80" i="37"/>
  <c r="H65" i="35"/>
  <c r="H80" i="35"/>
  <c r="D80" i="37"/>
  <c r="D65" i="35"/>
  <c r="D80" i="35"/>
  <c r="P79" i="37"/>
  <c r="P62" i="35"/>
  <c r="P79" i="35"/>
  <c r="L79" i="37"/>
  <c r="L62" i="35"/>
  <c r="L79" i="35"/>
  <c r="H79" i="37"/>
  <c r="H62" i="35"/>
  <c r="H79" i="35"/>
  <c r="D79" i="37"/>
  <c r="D62" i="35"/>
  <c r="D79" i="35"/>
  <c r="P78" i="37"/>
  <c r="P59" i="35"/>
  <c r="P78" i="35"/>
  <c r="L78" i="37"/>
  <c r="L59" i="35"/>
  <c r="L78" i="35"/>
  <c r="H78" i="37"/>
  <c r="H59" i="35"/>
  <c r="H78" i="35"/>
  <c r="D78" i="37"/>
  <c r="D59" i="35"/>
  <c r="D78" i="35"/>
  <c r="P77" i="37"/>
  <c r="P56" i="35"/>
  <c r="P77" i="35"/>
  <c r="L77" i="37"/>
  <c r="L56" i="35"/>
  <c r="L77" i="35"/>
  <c r="H77" i="37"/>
  <c r="H56" i="35"/>
  <c r="H77" i="35"/>
  <c r="D77" i="37"/>
  <c r="D56" i="35"/>
  <c r="D77" i="35"/>
  <c r="P76" i="37"/>
  <c r="P55" i="35"/>
  <c r="P76" i="35"/>
  <c r="L76" i="37"/>
  <c r="L55" i="35"/>
  <c r="L76" i="35"/>
  <c r="H76" i="37"/>
  <c r="H55" i="35"/>
  <c r="H76" i="35"/>
  <c r="D76" i="37"/>
  <c r="D55" i="35"/>
  <c r="D76" i="35"/>
  <c r="P54" i="35"/>
  <c r="P75" i="35"/>
  <c r="L54" i="35"/>
  <c r="L75" i="35"/>
  <c r="H54" i="35"/>
  <c r="H75" i="35"/>
  <c r="D54" i="35"/>
  <c r="D75" i="35"/>
  <c r="P53" i="35"/>
  <c r="P74" i="35"/>
  <c r="L53" i="35"/>
  <c r="L74" i="35"/>
  <c r="H53" i="35"/>
  <c r="H74" i="35"/>
  <c r="D53" i="35"/>
  <c r="D74" i="35"/>
  <c r="P52" i="35"/>
  <c r="P73" i="35"/>
  <c r="L52" i="35"/>
  <c r="L73" i="35"/>
  <c r="H52" i="35"/>
  <c r="H73" i="35"/>
  <c r="D52" i="35"/>
  <c r="D73" i="35"/>
  <c r="P51" i="35"/>
  <c r="P72" i="35"/>
  <c r="L51" i="35"/>
  <c r="L72" i="35"/>
  <c r="H51" i="35"/>
  <c r="H72" i="35"/>
  <c r="D51" i="35"/>
  <c r="D72" i="35"/>
  <c r="J35" i="38"/>
  <c r="M82" i="39"/>
  <c r="M81" i="39"/>
  <c r="M82" i="40"/>
  <c r="M81" i="40"/>
  <c r="N106" i="53"/>
  <c r="N91" i="53"/>
  <c r="J91" i="53"/>
  <c r="J106" i="53"/>
  <c r="F106" i="53"/>
  <c r="F91" i="53"/>
  <c r="B91" i="53"/>
  <c r="B106" i="53"/>
  <c r="N105" i="53"/>
  <c r="N90" i="53"/>
  <c r="J105" i="53"/>
  <c r="J90" i="53"/>
  <c r="F105" i="53"/>
  <c r="F90" i="53"/>
  <c r="B105" i="53"/>
  <c r="B90" i="53"/>
  <c r="N86" i="53"/>
  <c r="N104" i="53"/>
  <c r="J104" i="53"/>
  <c r="J86" i="53"/>
  <c r="F104" i="53"/>
  <c r="F86" i="53"/>
  <c r="B86" i="53"/>
  <c r="B104" i="53"/>
  <c r="N103" i="53"/>
  <c r="N82" i="53"/>
  <c r="J82" i="53"/>
  <c r="J103" i="53"/>
  <c r="F103" i="53"/>
  <c r="F82" i="53"/>
  <c r="N102" i="53"/>
  <c r="N79" i="53"/>
  <c r="J102" i="53"/>
  <c r="J79" i="53"/>
  <c r="F102" i="53"/>
  <c r="F79" i="53"/>
  <c r="B79" i="53"/>
  <c r="B102" i="53"/>
  <c r="N78" i="53"/>
  <c r="N101" i="53"/>
  <c r="J78" i="53"/>
  <c r="J101" i="53"/>
  <c r="F101" i="53"/>
  <c r="F78" i="53"/>
  <c r="B101" i="53"/>
  <c r="B78" i="53"/>
  <c r="N100" i="53"/>
  <c r="N77" i="53"/>
  <c r="J100" i="53"/>
  <c r="J77" i="53"/>
  <c r="F100" i="53"/>
  <c r="F77" i="53"/>
  <c r="B77" i="53"/>
  <c r="B100" i="53"/>
  <c r="N99" i="53"/>
  <c r="N76" i="53"/>
  <c r="J76" i="53"/>
  <c r="J99" i="53"/>
  <c r="F99" i="53"/>
  <c r="F76" i="53"/>
  <c r="B76" i="53"/>
  <c r="B99" i="53"/>
  <c r="N98" i="53"/>
  <c r="N75" i="53"/>
  <c r="J75" i="53"/>
  <c r="J98" i="53"/>
  <c r="F98" i="53"/>
  <c r="F75" i="53"/>
  <c r="B75" i="53"/>
  <c r="B98" i="53"/>
  <c r="N97" i="53"/>
  <c r="N74" i="53"/>
  <c r="J74" i="53"/>
  <c r="J97" i="53"/>
  <c r="F97" i="53"/>
  <c r="F74" i="53"/>
  <c r="B74" i="53"/>
  <c r="B97" i="53"/>
  <c r="N96" i="53"/>
  <c r="N73" i="53"/>
  <c r="J73" i="53"/>
  <c r="J96" i="53"/>
  <c r="F96" i="53"/>
  <c r="F73" i="53"/>
  <c r="B73" i="53"/>
  <c r="B96" i="53"/>
  <c r="N72" i="39"/>
  <c r="N73" i="39"/>
  <c r="N74" i="39"/>
  <c r="N75" i="39"/>
  <c r="N76" i="39"/>
  <c r="N77" i="39"/>
  <c r="N78" i="39"/>
  <c r="N79" i="39"/>
  <c r="N80" i="39"/>
  <c r="N81" i="39"/>
  <c r="N82" i="39"/>
  <c r="J72" i="39"/>
  <c r="J73" i="39"/>
  <c r="J74" i="39"/>
  <c r="J75" i="39"/>
  <c r="J76" i="39"/>
  <c r="J77" i="39"/>
  <c r="J78" i="39"/>
  <c r="J79" i="39"/>
  <c r="J80" i="39"/>
  <c r="J81" i="39"/>
  <c r="J82" i="39"/>
  <c r="F72" i="39"/>
  <c r="F73" i="39"/>
  <c r="F74" i="39"/>
  <c r="F75" i="39"/>
  <c r="F76" i="39"/>
  <c r="F77" i="39"/>
  <c r="F78" i="39"/>
  <c r="F79" i="39"/>
  <c r="F80" i="39"/>
  <c r="F81" i="39"/>
  <c r="F82" i="39"/>
  <c r="B72" i="39"/>
  <c r="B73" i="39"/>
  <c r="B74" i="39"/>
  <c r="B75" i="39"/>
  <c r="B76" i="39"/>
  <c r="B77" i="39"/>
  <c r="B78" i="39"/>
  <c r="B79" i="39"/>
  <c r="B80" i="39"/>
  <c r="B81" i="39"/>
  <c r="B82" i="39"/>
  <c r="Q80" i="41"/>
  <c r="Q80" i="40"/>
  <c r="Q65" i="39"/>
  <c r="M80" i="41"/>
  <c r="M80" i="40"/>
  <c r="M65" i="39"/>
  <c r="I80" i="41"/>
  <c r="I80" i="40"/>
  <c r="I65" i="39"/>
  <c r="E80" i="41"/>
  <c r="E80" i="40"/>
  <c r="E65" i="39"/>
  <c r="Q79" i="41"/>
  <c r="Q79" i="40"/>
  <c r="Q62" i="39"/>
  <c r="M79" i="41"/>
  <c r="M79" i="40"/>
  <c r="M62" i="39"/>
  <c r="I79" i="41"/>
  <c r="I79" i="40"/>
  <c r="I62" i="39"/>
  <c r="E79" i="41"/>
  <c r="E79" i="40"/>
  <c r="E62" i="39"/>
  <c r="Q78" i="41"/>
  <c r="Q78" i="40"/>
  <c r="Q59" i="39"/>
  <c r="M78" i="41"/>
  <c r="M78" i="40"/>
  <c r="M59" i="39"/>
  <c r="I78" i="41"/>
  <c r="I78" i="40"/>
  <c r="I59" i="39"/>
  <c r="E78" i="41"/>
  <c r="E78" i="40"/>
  <c r="E59" i="39"/>
  <c r="Q77" i="41"/>
  <c r="Q77" i="40"/>
  <c r="Q56" i="39"/>
  <c r="M77" i="41"/>
  <c r="M77" i="40"/>
  <c r="M56" i="39"/>
  <c r="I77" i="41"/>
  <c r="I77" i="40"/>
  <c r="I56" i="39"/>
  <c r="E77" i="41"/>
  <c r="E77" i="40"/>
  <c r="E56" i="39"/>
  <c r="Q76" i="41"/>
  <c r="Q76" i="40"/>
  <c r="Q55" i="39"/>
  <c r="M76" i="41"/>
  <c r="M76" i="40"/>
  <c r="M55" i="39"/>
  <c r="I76" i="41"/>
  <c r="I76" i="40"/>
  <c r="I55" i="39"/>
  <c r="E76" i="41"/>
  <c r="E76" i="40"/>
  <c r="E55" i="39"/>
  <c r="Q75" i="40"/>
  <c r="Q54" i="39"/>
  <c r="M75" i="40"/>
  <c r="M54" i="39"/>
  <c r="I75" i="40"/>
  <c r="I54" i="39"/>
  <c r="E75" i="40"/>
  <c r="E54" i="39"/>
  <c r="Q74" i="40"/>
  <c r="Q53" i="39"/>
  <c r="M74" i="40"/>
  <c r="M53" i="39"/>
  <c r="I74" i="40"/>
  <c r="I53" i="39"/>
  <c r="E74" i="40"/>
  <c r="E53" i="39"/>
  <c r="Q73" i="40"/>
  <c r="Q52" i="39"/>
  <c r="M73" i="40"/>
  <c r="M52" i="39"/>
  <c r="I73" i="40"/>
  <c r="I52" i="39"/>
  <c r="E73" i="40"/>
  <c r="E52" i="39"/>
  <c r="Q72" i="40"/>
  <c r="Q51" i="39"/>
  <c r="M72" i="40"/>
  <c r="M51" i="39"/>
  <c r="I72" i="40"/>
  <c r="I51" i="39"/>
  <c r="E72" i="40"/>
  <c r="E51" i="39"/>
  <c r="Q71" i="41"/>
  <c r="Q71" i="40"/>
  <c r="M71" i="41"/>
  <c r="M71" i="40"/>
  <c r="I71" i="41"/>
  <c r="I71" i="40"/>
  <c r="E71" i="41"/>
  <c r="E71" i="40"/>
  <c r="I82" i="40"/>
  <c r="I81" i="40"/>
  <c r="O34" i="46"/>
  <c r="O35" i="46"/>
  <c r="O37" i="46"/>
  <c r="O178" i="6" s="1"/>
  <c r="K35" i="46"/>
  <c r="K37" i="46"/>
  <c r="K178" i="6" s="1"/>
  <c r="G34" i="46"/>
  <c r="G35" i="46"/>
  <c r="G37" i="46"/>
  <c r="G178" i="6" s="1"/>
  <c r="C35" i="46"/>
  <c r="C37" i="46"/>
  <c r="C178" i="6" s="1"/>
  <c r="Q69" i="47"/>
  <c r="Q70" i="47"/>
  <c r="Q71" i="47"/>
  <c r="Q72" i="47"/>
  <c r="Q73" i="47"/>
  <c r="Q74" i="47"/>
  <c r="Q75" i="47"/>
  <c r="Q76" i="47"/>
  <c r="Q77" i="47"/>
  <c r="Q36" i="46"/>
  <c r="M71" i="47"/>
  <c r="M75" i="47"/>
  <c r="M36" i="46"/>
  <c r="M69" i="47"/>
  <c r="M73" i="47"/>
  <c r="M77" i="47"/>
  <c r="M70" i="47"/>
  <c r="I69" i="47"/>
  <c r="I73" i="47"/>
  <c r="I77" i="47"/>
  <c r="I36" i="46"/>
  <c r="I71" i="47"/>
  <c r="I75" i="47"/>
  <c r="I70" i="47"/>
  <c r="E71" i="47"/>
  <c r="E75" i="47"/>
  <c r="E36" i="46"/>
  <c r="E69" i="47"/>
  <c r="E73" i="47"/>
  <c r="E77" i="47"/>
  <c r="E70" i="47"/>
  <c r="E74" i="47"/>
  <c r="M76" i="47"/>
  <c r="E76" i="47"/>
  <c r="I74" i="47"/>
  <c r="O68" i="26"/>
  <c r="K68" i="26"/>
  <c r="G68" i="26"/>
  <c r="C68" i="26"/>
  <c r="O67" i="26"/>
  <c r="K67" i="26"/>
  <c r="G67" i="26"/>
  <c r="C67" i="26"/>
  <c r="O66" i="26"/>
  <c r="K66" i="26"/>
  <c r="G66" i="26"/>
  <c r="C66" i="26"/>
  <c r="Q34" i="46"/>
  <c r="Q35" i="46"/>
  <c r="Q37" i="46"/>
  <c r="Q178" i="6" s="1"/>
  <c r="M34" i="46"/>
  <c r="M35" i="46"/>
  <c r="M37" i="46"/>
  <c r="M178" i="6" s="1"/>
  <c r="I35" i="46"/>
  <c r="I37" i="46"/>
  <c r="I178" i="6" s="1"/>
  <c r="E35" i="46"/>
  <c r="E37" i="46"/>
  <c r="E178" i="6" s="1"/>
  <c r="E34" i="46"/>
  <c r="I76" i="47"/>
  <c r="M74" i="47"/>
  <c r="O51" i="47"/>
  <c r="N80" i="41"/>
  <c r="F80" i="41"/>
  <c r="N79" i="41"/>
  <c r="F79" i="41"/>
  <c r="N78" i="41"/>
  <c r="F78" i="41"/>
  <c r="N77" i="41"/>
  <c r="F77" i="41"/>
  <c r="N76" i="41"/>
  <c r="F76" i="41"/>
  <c r="N71" i="41"/>
  <c r="F71" i="41"/>
  <c r="O81" i="43"/>
  <c r="O82" i="43"/>
  <c r="O83" i="43"/>
  <c r="O84" i="43"/>
  <c r="O85" i="43"/>
  <c r="O86" i="43"/>
  <c r="O87" i="43"/>
  <c r="O88" i="43"/>
  <c r="O89" i="43"/>
  <c r="O90" i="43"/>
  <c r="K81" i="43"/>
  <c r="K82" i="43"/>
  <c r="K83" i="43"/>
  <c r="K84" i="43"/>
  <c r="K85" i="43"/>
  <c r="K86" i="43"/>
  <c r="K87" i="43"/>
  <c r="K88" i="43"/>
  <c r="K89" i="43"/>
  <c r="K90" i="43"/>
  <c r="G81" i="43"/>
  <c r="G82" i="43"/>
  <c r="G83" i="43"/>
  <c r="G84" i="43"/>
  <c r="G85" i="43"/>
  <c r="G86" i="43"/>
  <c r="G87" i="43"/>
  <c r="G88" i="43"/>
  <c r="G89" i="43"/>
  <c r="G90" i="43"/>
  <c r="C81" i="43"/>
  <c r="C82" i="43"/>
  <c r="C83" i="43"/>
  <c r="C84" i="43"/>
  <c r="C85" i="43"/>
  <c r="C86" i="43"/>
  <c r="C87" i="43"/>
  <c r="C88" i="43"/>
  <c r="C89" i="43"/>
  <c r="C90" i="43"/>
  <c r="N89" i="45"/>
  <c r="N71" i="43"/>
  <c r="J89" i="45"/>
  <c r="J71" i="43"/>
  <c r="F89" i="45"/>
  <c r="F71" i="43"/>
  <c r="B89" i="45"/>
  <c r="B71" i="43"/>
  <c r="N87" i="45"/>
  <c r="N69" i="43"/>
  <c r="J87" i="45"/>
  <c r="J69" i="43"/>
  <c r="F87" i="45"/>
  <c r="F69" i="43"/>
  <c r="B87" i="45"/>
  <c r="B69" i="43"/>
  <c r="N86" i="45"/>
  <c r="N68" i="43"/>
  <c r="J86" i="45"/>
  <c r="J68" i="43"/>
  <c r="F86" i="45"/>
  <c r="F68" i="43"/>
  <c r="B86" i="45"/>
  <c r="B68" i="43"/>
  <c r="N85" i="45"/>
  <c r="N67" i="43"/>
  <c r="J85" i="45"/>
  <c r="J67" i="43"/>
  <c r="F85" i="45"/>
  <c r="F67" i="43"/>
  <c r="B85" i="45"/>
  <c r="B67" i="43"/>
  <c r="N90" i="44"/>
  <c r="F90" i="44"/>
  <c r="N89" i="44"/>
  <c r="F89" i="44"/>
  <c r="N88" i="44"/>
  <c r="F88" i="44"/>
  <c r="N87" i="44"/>
  <c r="F87" i="44"/>
  <c r="J86" i="44"/>
  <c r="J85" i="44"/>
  <c r="P84" i="44"/>
  <c r="J84" i="44"/>
  <c r="P83" i="44"/>
  <c r="J83" i="44"/>
  <c r="P82" i="44"/>
  <c r="J82" i="44"/>
  <c r="P81" i="44"/>
  <c r="J81" i="44"/>
  <c r="P80" i="44"/>
  <c r="J80" i="44"/>
  <c r="C51" i="49"/>
  <c r="J80" i="41"/>
  <c r="B80" i="41"/>
  <c r="J79" i="41"/>
  <c r="B79" i="41"/>
  <c r="J78" i="41"/>
  <c r="B78" i="41"/>
  <c r="J77" i="41"/>
  <c r="B77" i="41"/>
  <c r="J76" i="41"/>
  <c r="B76" i="41"/>
  <c r="J71" i="41"/>
  <c r="B71" i="41"/>
  <c r="Q81" i="43"/>
  <c r="Q82" i="43"/>
  <c r="Q83" i="43"/>
  <c r="Q84" i="43"/>
  <c r="Q85" i="43"/>
  <c r="Q86" i="43"/>
  <c r="Q87" i="43"/>
  <c r="Q88" i="43"/>
  <c r="Q89" i="43"/>
  <c r="Q90" i="43"/>
  <c r="M81" i="43"/>
  <c r="M82" i="43"/>
  <c r="M83" i="43"/>
  <c r="M84" i="43"/>
  <c r="M85" i="43"/>
  <c r="M86" i="43"/>
  <c r="M87" i="43"/>
  <c r="M88" i="43"/>
  <c r="M89" i="43"/>
  <c r="M90" i="43"/>
  <c r="I81" i="43"/>
  <c r="I82" i="43"/>
  <c r="I83" i="43"/>
  <c r="I84" i="43"/>
  <c r="I85" i="43"/>
  <c r="I86" i="43"/>
  <c r="I87" i="43"/>
  <c r="I88" i="43"/>
  <c r="I89" i="43"/>
  <c r="I90" i="43"/>
  <c r="E81" i="43"/>
  <c r="E82" i="43"/>
  <c r="E83" i="43"/>
  <c r="E84" i="43"/>
  <c r="E85" i="43"/>
  <c r="E86" i="43"/>
  <c r="E87" i="43"/>
  <c r="E88" i="43"/>
  <c r="E89" i="43"/>
  <c r="E90" i="43"/>
  <c r="P89" i="45"/>
  <c r="P71" i="43"/>
  <c r="L89" i="45"/>
  <c r="L71" i="43"/>
  <c r="H89" i="45"/>
  <c r="H71" i="43"/>
  <c r="D89" i="45"/>
  <c r="D71" i="43"/>
  <c r="P87" i="45"/>
  <c r="P69" i="43"/>
  <c r="L87" i="45"/>
  <c r="L69" i="43"/>
  <c r="H87" i="45"/>
  <c r="H69" i="43"/>
  <c r="D87" i="45"/>
  <c r="D69" i="43"/>
  <c r="P86" i="45"/>
  <c r="P68" i="43"/>
  <c r="L86" i="45"/>
  <c r="L68" i="43"/>
  <c r="H86" i="45"/>
  <c r="H68" i="43"/>
  <c r="D86" i="45"/>
  <c r="D68" i="43"/>
  <c r="P85" i="45"/>
  <c r="P67" i="43"/>
  <c r="L85" i="45"/>
  <c r="L67" i="43"/>
  <c r="H85" i="45"/>
  <c r="H67" i="43"/>
  <c r="D85" i="45"/>
  <c r="D67" i="43"/>
  <c r="J90" i="44"/>
  <c r="B90" i="44"/>
  <c r="J89" i="44"/>
  <c r="B89" i="44"/>
  <c r="J88" i="44"/>
  <c r="B88" i="44"/>
  <c r="J87" i="44"/>
  <c r="B87" i="44"/>
  <c r="H86" i="44"/>
  <c r="B86" i="44"/>
  <c r="H85" i="44"/>
  <c r="B85" i="44"/>
  <c r="H84" i="44"/>
  <c r="B84" i="44"/>
  <c r="H83" i="44"/>
  <c r="B83" i="44"/>
  <c r="H82" i="44"/>
  <c r="B82" i="44"/>
  <c r="H81" i="44"/>
  <c r="B81" i="44"/>
  <c r="H80" i="44"/>
  <c r="B80" i="44"/>
  <c r="K51" i="47"/>
  <c r="L64" i="47"/>
  <c r="L77" i="48"/>
  <c r="L77" i="47"/>
  <c r="D64" i="47"/>
  <c r="D77" i="48"/>
  <c r="L59" i="47"/>
  <c r="L76" i="48"/>
  <c r="L76" i="47"/>
  <c r="D76" i="49"/>
  <c r="D59" i="47"/>
  <c r="D76" i="48"/>
  <c r="L58" i="47"/>
  <c r="L75" i="48"/>
  <c r="L75" i="47"/>
  <c r="D58" i="47"/>
  <c r="D75" i="48"/>
  <c r="P57" i="47"/>
  <c r="P74" i="49"/>
  <c r="L57" i="47"/>
  <c r="L74" i="48"/>
  <c r="L74" i="47"/>
  <c r="L74" i="49"/>
  <c r="H57" i="47"/>
  <c r="H74" i="49"/>
  <c r="D74" i="49"/>
  <c r="D57" i="47"/>
  <c r="D74" i="48"/>
  <c r="L56" i="47"/>
  <c r="L73" i="48"/>
  <c r="L73" i="47"/>
  <c r="D73" i="49"/>
  <c r="D56" i="47"/>
  <c r="D73" i="48"/>
  <c r="P72" i="48"/>
  <c r="P55" i="47"/>
  <c r="L72" i="48"/>
  <c r="L55" i="47"/>
  <c r="L72" i="47"/>
  <c r="H72" i="48"/>
  <c r="H55" i="47"/>
  <c r="D72" i="48"/>
  <c r="D55" i="47"/>
  <c r="P71" i="48"/>
  <c r="P54" i="47"/>
  <c r="L71" i="48"/>
  <c r="L54" i="47"/>
  <c r="L71" i="47"/>
  <c r="H71" i="48"/>
  <c r="H54" i="47"/>
  <c r="D71" i="48"/>
  <c r="D54" i="47"/>
  <c r="P70" i="48"/>
  <c r="P53" i="47"/>
  <c r="L70" i="48"/>
  <c r="L53" i="47"/>
  <c r="L70" i="47"/>
  <c r="H70" i="48"/>
  <c r="H53" i="47"/>
  <c r="D70" i="48"/>
  <c r="D53" i="47"/>
  <c r="P69" i="48"/>
  <c r="P52" i="47"/>
  <c r="L69" i="48"/>
  <c r="L52" i="47"/>
  <c r="L69" i="47"/>
  <c r="H69" i="48"/>
  <c r="H52" i="47"/>
  <c r="D69" i="48"/>
  <c r="D52" i="47"/>
  <c r="P68" i="48"/>
  <c r="P68" i="49"/>
  <c r="L68" i="48"/>
  <c r="L68" i="49"/>
  <c r="H68" i="48"/>
  <c r="H68" i="49"/>
  <c r="D68" i="48"/>
  <c r="D68" i="49"/>
  <c r="N64" i="48"/>
  <c r="N77" i="48"/>
  <c r="F64" i="48"/>
  <c r="F77" i="48"/>
  <c r="N59" i="48"/>
  <c r="N76" i="48"/>
  <c r="F59" i="48"/>
  <c r="F76" i="48"/>
  <c r="N58" i="48"/>
  <c r="N75" i="48"/>
  <c r="F58" i="48"/>
  <c r="F75" i="48"/>
  <c r="N57" i="48"/>
  <c r="N74" i="48"/>
  <c r="F57" i="48"/>
  <c r="F74" i="48"/>
  <c r="N56" i="48"/>
  <c r="N73" i="48"/>
  <c r="F56" i="48"/>
  <c r="F73" i="48"/>
  <c r="N72" i="48"/>
  <c r="N55" i="48"/>
  <c r="J55" i="48"/>
  <c r="J72" i="48"/>
  <c r="F55" i="48"/>
  <c r="F72" i="48"/>
  <c r="B55" i="48"/>
  <c r="B72" i="48"/>
  <c r="N71" i="48"/>
  <c r="N54" i="48"/>
  <c r="N70" i="48"/>
  <c r="N53" i="48"/>
  <c r="J53" i="48"/>
  <c r="J70" i="48"/>
  <c r="F53" i="48"/>
  <c r="F70" i="48"/>
  <c r="B53" i="48"/>
  <c r="B70" i="48"/>
  <c r="N69" i="48"/>
  <c r="N52" i="48"/>
  <c r="N68" i="48"/>
  <c r="J68" i="48"/>
  <c r="F68" i="48"/>
  <c r="B68" i="48"/>
  <c r="H76" i="49"/>
  <c r="L73" i="49"/>
  <c r="N64" i="49"/>
  <c r="N77" i="49"/>
  <c r="J64" i="49"/>
  <c r="J77" i="49"/>
  <c r="F64" i="49"/>
  <c r="F77" i="49"/>
  <c r="B64" i="49"/>
  <c r="B77" i="49"/>
  <c r="N76" i="49"/>
  <c r="N59" i="49"/>
  <c r="J76" i="49"/>
  <c r="J59" i="49"/>
  <c r="J74" i="49"/>
  <c r="J57" i="49"/>
  <c r="F57" i="49"/>
  <c r="F74" i="49"/>
  <c r="B74" i="49"/>
  <c r="B57" i="49"/>
  <c r="N56" i="49"/>
  <c r="N73" i="49"/>
  <c r="J73" i="49"/>
  <c r="J56" i="49"/>
  <c r="J68" i="49"/>
  <c r="F68" i="49"/>
  <c r="B68" i="49"/>
  <c r="O37" i="50"/>
  <c r="O179" i="6" s="1"/>
  <c r="K37" i="50"/>
  <c r="K179" i="6" s="1"/>
  <c r="C37" i="50"/>
  <c r="C179" i="6" s="1"/>
  <c r="O34" i="50"/>
  <c r="O106" i="52"/>
  <c r="O91" i="52"/>
  <c r="K91" i="52"/>
  <c r="K106" i="52"/>
  <c r="C91" i="52"/>
  <c r="C106" i="52"/>
  <c r="O105" i="52"/>
  <c r="O90" i="52"/>
  <c r="K90" i="52"/>
  <c r="K105" i="52"/>
  <c r="G90" i="52"/>
  <c r="G105" i="52"/>
  <c r="O104" i="52"/>
  <c r="O86" i="52"/>
  <c r="K86" i="52"/>
  <c r="K104" i="52"/>
  <c r="G86" i="52"/>
  <c r="G104" i="52"/>
  <c r="C86" i="52"/>
  <c r="C104" i="52"/>
  <c r="O103" i="52"/>
  <c r="O82" i="52"/>
  <c r="K82" i="52"/>
  <c r="K103" i="52"/>
  <c r="C82" i="52"/>
  <c r="C103" i="52"/>
  <c r="O102" i="52"/>
  <c r="O79" i="52"/>
  <c r="K79" i="52"/>
  <c r="K102" i="52"/>
  <c r="G79" i="52"/>
  <c r="G102" i="52"/>
  <c r="C79" i="52"/>
  <c r="C102" i="52"/>
  <c r="O101" i="52"/>
  <c r="O78" i="52"/>
  <c r="G78" i="52"/>
  <c r="G101" i="52"/>
  <c r="C78" i="52"/>
  <c r="C101" i="52"/>
  <c r="O100" i="52"/>
  <c r="O77" i="52"/>
  <c r="K77" i="52"/>
  <c r="K100" i="52"/>
  <c r="G77" i="52"/>
  <c r="G100" i="52"/>
  <c r="C77" i="52"/>
  <c r="C100" i="52"/>
  <c r="O99" i="52"/>
  <c r="O76" i="52"/>
  <c r="K76" i="52"/>
  <c r="K99" i="52"/>
  <c r="G76" i="52"/>
  <c r="G99" i="52"/>
  <c r="C76" i="52"/>
  <c r="C99" i="52"/>
  <c r="O98" i="52"/>
  <c r="O75" i="52"/>
  <c r="G75" i="52"/>
  <c r="G98" i="52"/>
  <c r="C75" i="52"/>
  <c r="C98" i="52"/>
  <c r="O97" i="52"/>
  <c r="O74" i="52"/>
  <c r="K74" i="52"/>
  <c r="K97" i="52"/>
  <c r="G74" i="52"/>
  <c r="G97" i="52"/>
  <c r="O96" i="52"/>
  <c r="O73" i="52"/>
  <c r="K73" i="52"/>
  <c r="K96" i="52"/>
  <c r="G73" i="52"/>
  <c r="G96" i="52"/>
  <c r="C73" i="52"/>
  <c r="C96" i="52"/>
  <c r="O95" i="52"/>
  <c r="O36" i="50"/>
  <c r="C95" i="52"/>
  <c r="C36" i="50"/>
  <c r="P77" i="47"/>
  <c r="D76" i="47"/>
  <c r="H74" i="47"/>
  <c r="B69" i="48"/>
  <c r="P76" i="49"/>
  <c r="B76" i="49"/>
  <c r="F73" i="49"/>
  <c r="G34" i="50"/>
  <c r="G35" i="50"/>
  <c r="Q91" i="52"/>
  <c r="Q106" i="52"/>
  <c r="M106" i="52"/>
  <c r="M91" i="52"/>
  <c r="I91" i="52"/>
  <c r="I106" i="52"/>
  <c r="Q105" i="52"/>
  <c r="Q90" i="52"/>
  <c r="M90" i="52"/>
  <c r="M105" i="52"/>
  <c r="Q104" i="52"/>
  <c r="Q86" i="52"/>
  <c r="M104" i="52"/>
  <c r="M86" i="52"/>
  <c r="I104" i="52"/>
  <c r="I86" i="52"/>
  <c r="Q82" i="52"/>
  <c r="Q103" i="52"/>
  <c r="M82" i="52"/>
  <c r="M103" i="52"/>
  <c r="I82" i="52"/>
  <c r="I103" i="52"/>
  <c r="Q102" i="52"/>
  <c r="Q79" i="52"/>
  <c r="M102" i="52"/>
  <c r="M79" i="52"/>
  <c r="Q78" i="52"/>
  <c r="Q101" i="52"/>
  <c r="M101" i="52"/>
  <c r="M78" i="52"/>
  <c r="I78" i="52"/>
  <c r="I101" i="52"/>
  <c r="Q100" i="52"/>
  <c r="Q77" i="52"/>
  <c r="I100" i="52"/>
  <c r="I77" i="52"/>
  <c r="Q99" i="52"/>
  <c r="Q76" i="52"/>
  <c r="M99" i="52"/>
  <c r="M76" i="52"/>
  <c r="I76" i="52"/>
  <c r="I99" i="52"/>
  <c r="M98" i="52"/>
  <c r="M75" i="52"/>
  <c r="I75" i="52"/>
  <c r="I98" i="52"/>
  <c r="Q74" i="52"/>
  <c r="Q97" i="52"/>
  <c r="M74" i="52"/>
  <c r="M97" i="52"/>
  <c r="Q96" i="52"/>
  <c r="Q73" i="52"/>
  <c r="M96" i="52"/>
  <c r="M73" i="52"/>
  <c r="I96" i="52"/>
  <c r="I73" i="52"/>
  <c r="Q36" i="50"/>
  <c r="Q95" i="52"/>
  <c r="I95" i="52"/>
  <c r="I36" i="50"/>
  <c r="E95" i="52"/>
  <c r="E36" i="50"/>
  <c r="O76" i="49"/>
  <c r="O74" i="49"/>
  <c r="O73" i="49"/>
  <c r="O68" i="49"/>
  <c r="L34" i="50"/>
  <c r="L35" i="50"/>
  <c r="N35" i="50"/>
  <c r="N96" i="51"/>
  <c r="N97" i="51"/>
  <c r="N98" i="51"/>
  <c r="N99" i="51"/>
  <c r="N100" i="51"/>
  <c r="J35" i="50"/>
  <c r="J98" i="51"/>
  <c r="J101" i="51"/>
  <c r="J102" i="51"/>
  <c r="J103" i="51"/>
  <c r="J104" i="51"/>
  <c r="J105" i="51"/>
  <c r="J106" i="51"/>
  <c r="F35" i="50"/>
  <c r="F96" i="51"/>
  <c r="F100" i="51"/>
  <c r="B35" i="50"/>
  <c r="B98" i="51"/>
  <c r="F106" i="51"/>
  <c r="C105" i="51"/>
  <c r="F104" i="51"/>
  <c r="F102" i="51"/>
  <c r="B101" i="51"/>
  <c r="B100" i="51"/>
  <c r="J99" i="51"/>
  <c r="F97" i="51"/>
  <c r="O91" i="51"/>
  <c r="C79" i="51"/>
  <c r="G103" i="53"/>
  <c r="O104" i="53"/>
  <c r="C103" i="53"/>
  <c r="O77" i="48"/>
  <c r="O77" i="47"/>
  <c r="K77" i="48"/>
  <c r="K77" i="47"/>
  <c r="G77" i="48"/>
  <c r="G77" i="47"/>
  <c r="C77" i="48"/>
  <c r="C77" i="47"/>
  <c r="O76" i="48"/>
  <c r="O76" i="47"/>
  <c r="K76" i="48"/>
  <c r="K76" i="47"/>
  <c r="G76" i="48"/>
  <c r="G76" i="47"/>
  <c r="C76" i="48"/>
  <c r="C76" i="47"/>
  <c r="O75" i="48"/>
  <c r="O75" i="47"/>
  <c r="K75" i="48"/>
  <c r="K75" i="47"/>
  <c r="G75" i="48"/>
  <c r="G75" i="47"/>
  <c r="C75" i="48"/>
  <c r="C75" i="47"/>
  <c r="O74" i="48"/>
  <c r="O74" i="47"/>
  <c r="K74" i="48"/>
  <c r="K74" i="47"/>
  <c r="G74" i="48"/>
  <c r="G74" i="47"/>
  <c r="C74" i="48"/>
  <c r="C74" i="47"/>
  <c r="O73" i="48"/>
  <c r="O73" i="47"/>
  <c r="K73" i="48"/>
  <c r="K73" i="47"/>
  <c r="G73" i="48"/>
  <c r="G73" i="47"/>
  <c r="C73" i="48"/>
  <c r="C73" i="47"/>
  <c r="O72" i="47"/>
  <c r="K72" i="47"/>
  <c r="G72" i="47"/>
  <c r="C72" i="48"/>
  <c r="C72" i="47"/>
  <c r="O71" i="47"/>
  <c r="K71" i="47"/>
  <c r="G71" i="47"/>
  <c r="C71" i="48"/>
  <c r="C71" i="47"/>
  <c r="O70" i="47"/>
  <c r="K70" i="47"/>
  <c r="G70" i="47"/>
  <c r="C70" i="48"/>
  <c r="C70" i="47"/>
  <c r="O69" i="47"/>
  <c r="K69" i="47"/>
  <c r="G69" i="47"/>
  <c r="C69" i="48"/>
  <c r="C69" i="47"/>
  <c r="K71" i="48"/>
  <c r="O69" i="48"/>
  <c r="G69" i="48"/>
  <c r="G76" i="49"/>
  <c r="K73" i="49"/>
  <c r="C73" i="49"/>
  <c r="O102" i="51"/>
  <c r="O102" i="53"/>
  <c r="C101" i="51"/>
  <c r="C101" i="53"/>
  <c r="G76" i="51"/>
  <c r="G99" i="51"/>
  <c r="O103" i="53"/>
  <c r="G100" i="53"/>
  <c r="O105" i="53"/>
  <c r="K105" i="53"/>
  <c r="K104" i="53"/>
  <c r="C104" i="53"/>
  <c r="K103" i="53"/>
  <c r="K102" i="53"/>
  <c r="G102" i="53"/>
  <c r="O101" i="53"/>
  <c r="K101" i="53"/>
  <c r="K100" i="53"/>
  <c r="C100" i="53"/>
  <c r="K95" i="53"/>
  <c r="P106" i="52"/>
  <c r="P91" i="51"/>
  <c r="L106" i="52"/>
  <c r="L91" i="51"/>
  <c r="H106" i="52"/>
  <c r="H91" i="51"/>
  <c r="D106" i="52"/>
  <c r="D91" i="51"/>
  <c r="P105" i="52"/>
  <c r="P90" i="51"/>
  <c r="L105" i="52"/>
  <c r="L90" i="51"/>
  <c r="H105" i="52"/>
  <c r="H90" i="51"/>
  <c r="D105" i="52"/>
  <c r="D90" i="51"/>
  <c r="P104" i="52"/>
  <c r="P86" i="51"/>
  <c r="L104" i="52"/>
  <c r="L86" i="51"/>
  <c r="H104" i="52"/>
  <c r="H86" i="51"/>
  <c r="D104" i="52"/>
  <c r="D86" i="51"/>
  <c r="P103" i="52"/>
  <c r="P82" i="51"/>
  <c r="L103" i="52"/>
  <c r="L82" i="51"/>
  <c r="H103" i="52"/>
  <c r="H82" i="51"/>
  <c r="D103" i="52"/>
  <c r="D82" i="51"/>
  <c r="P102" i="52"/>
  <c r="P79" i="51"/>
  <c r="L102" i="52"/>
  <c r="L79" i="51"/>
  <c r="H102" i="52"/>
  <c r="H79" i="51"/>
  <c r="D102" i="52"/>
  <c r="D79" i="51"/>
  <c r="P101" i="52"/>
  <c r="P78" i="51"/>
  <c r="L101" i="52"/>
  <c r="L78" i="51"/>
  <c r="H101" i="52"/>
  <c r="H78" i="51"/>
  <c r="D101" i="52"/>
  <c r="D78" i="51"/>
  <c r="P100" i="52"/>
  <c r="P77" i="51"/>
  <c r="L100" i="52"/>
  <c r="L77" i="51"/>
  <c r="H100" i="52"/>
  <c r="H77" i="51"/>
  <c r="H100" i="51"/>
  <c r="D100" i="52"/>
  <c r="D77" i="51"/>
  <c r="P99" i="52"/>
  <c r="P76" i="51"/>
  <c r="L99" i="52"/>
  <c r="L76" i="51"/>
  <c r="H99" i="52"/>
  <c r="H76" i="51"/>
  <c r="H99" i="51"/>
  <c r="D99" i="52"/>
  <c r="D76" i="51"/>
  <c r="P98" i="52"/>
  <c r="P75" i="51"/>
  <c r="L98" i="52"/>
  <c r="L75" i="51"/>
  <c r="H98" i="52"/>
  <c r="H75" i="51"/>
  <c r="H98" i="51"/>
  <c r="D98" i="52"/>
  <c r="D75" i="51"/>
  <c r="P97" i="52"/>
  <c r="P74" i="51"/>
  <c r="L97" i="52"/>
  <c r="L74" i="51"/>
  <c r="H97" i="52"/>
  <c r="H74" i="51"/>
  <c r="H97" i="51"/>
  <c r="D97" i="52"/>
  <c r="D74" i="51"/>
  <c r="P96" i="52"/>
  <c r="P73" i="51"/>
  <c r="L96" i="52"/>
  <c r="L73" i="51"/>
  <c r="H96" i="52"/>
  <c r="H73" i="51"/>
  <c r="H96" i="51"/>
  <c r="D96" i="52"/>
  <c r="D73" i="51"/>
  <c r="N36" i="50"/>
  <c r="J95" i="52"/>
  <c r="J36" i="50"/>
  <c r="F36" i="50"/>
  <c r="B36" i="50"/>
  <c r="G106" i="53"/>
  <c r="G104" i="53"/>
  <c r="G101" i="53"/>
  <c r="G79" i="53"/>
  <c r="G76" i="53"/>
  <c r="G75" i="53"/>
  <c r="G74" i="53"/>
  <c r="G73" i="53"/>
  <c r="Q106" i="51"/>
  <c r="M106" i="51"/>
  <c r="I106" i="51"/>
  <c r="E106" i="51"/>
  <c r="Q105" i="53"/>
  <c r="Q105" i="51"/>
  <c r="M105" i="53"/>
  <c r="M105" i="51"/>
  <c r="I105" i="53"/>
  <c r="I105" i="51"/>
  <c r="E105" i="53"/>
  <c r="E105" i="51"/>
  <c r="Q104" i="53"/>
  <c r="Q104" i="51"/>
  <c r="M104" i="53"/>
  <c r="M104" i="51"/>
  <c r="I104" i="53"/>
  <c r="I104" i="51"/>
  <c r="E104" i="53"/>
  <c r="E104" i="51"/>
  <c r="Q103" i="53"/>
  <c r="Q103" i="51"/>
  <c r="M103" i="53"/>
  <c r="M103" i="51"/>
  <c r="I103" i="53"/>
  <c r="I103" i="51"/>
  <c r="E103" i="53"/>
  <c r="E103" i="51"/>
  <c r="Q102" i="53"/>
  <c r="Q102" i="51"/>
  <c r="M102" i="53"/>
  <c r="M102" i="51"/>
  <c r="I102" i="53"/>
  <c r="I102" i="51"/>
  <c r="E102" i="53"/>
  <c r="E102" i="51"/>
  <c r="Q101" i="53"/>
  <c r="Q101" i="51"/>
  <c r="M101" i="53"/>
  <c r="M101" i="51"/>
  <c r="I101" i="53"/>
  <c r="I101" i="51"/>
  <c r="E101" i="53"/>
  <c r="E101" i="51"/>
  <c r="Q100" i="53"/>
  <c r="Q100" i="51"/>
  <c r="M100" i="53"/>
  <c r="M100" i="51"/>
  <c r="I100" i="53"/>
  <c r="I100" i="51"/>
  <c r="E100" i="53"/>
  <c r="E100" i="51"/>
  <c r="Q99" i="51"/>
  <c r="M99" i="51"/>
  <c r="I99" i="51"/>
  <c r="E99" i="51"/>
  <c r="Q98" i="51"/>
  <c r="M98" i="51"/>
  <c r="I98" i="51"/>
  <c r="E98" i="51"/>
  <c r="Q97" i="51"/>
  <c r="M97" i="51"/>
  <c r="I97" i="51"/>
  <c r="E97" i="51"/>
  <c r="Q96" i="51"/>
  <c r="M96" i="51"/>
  <c r="I96" i="51"/>
  <c r="E96" i="51"/>
  <c r="M115" i="12" l="1"/>
  <c r="M42" i="6"/>
  <c r="F98" i="12"/>
  <c r="F183" i="15"/>
  <c r="O107" i="27"/>
  <c r="F51" i="6"/>
  <c r="F128" i="6" s="1"/>
  <c r="Q50" i="40"/>
  <c r="Q162" i="24"/>
  <c r="O129" i="24"/>
  <c r="M143" i="24"/>
  <c r="C123" i="28"/>
  <c r="E194" i="19"/>
  <c r="I158" i="17"/>
  <c r="Q183" i="17"/>
  <c r="H158" i="16"/>
  <c r="J158" i="15"/>
  <c r="H183" i="15"/>
  <c r="G56" i="6"/>
  <c r="G131" i="6" s="1"/>
  <c r="G85" i="14"/>
  <c r="H107" i="28"/>
  <c r="I50" i="40"/>
  <c r="Q183" i="15"/>
  <c r="H75" i="22"/>
  <c r="H111" i="6"/>
  <c r="K72" i="51"/>
  <c r="E51" i="48"/>
  <c r="I71" i="39"/>
  <c r="P111" i="6"/>
  <c r="P75" i="22"/>
  <c r="P166" i="6" s="1"/>
  <c r="C107" i="6"/>
  <c r="Q50" i="35"/>
  <c r="C50" i="41"/>
  <c r="Q51" i="47"/>
  <c r="G123" i="28"/>
  <c r="O107" i="28"/>
  <c r="M107" i="28"/>
  <c r="L129" i="24"/>
  <c r="E162" i="23"/>
  <c r="E129" i="24"/>
  <c r="Q157" i="20"/>
  <c r="H157" i="19"/>
  <c r="H175" i="19"/>
  <c r="K194" i="20"/>
  <c r="C183" i="15"/>
  <c r="I50" i="41"/>
  <c r="O50" i="41"/>
  <c r="M162" i="24"/>
  <c r="N58" i="10"/>
  <c r="L95" i="27"/>
  <c r="I157" i="19"/>
  <c r="D130" i="6"/>
  <c r="L130" i="6"/>
  <c r="B194" i="19"/>
  <c r="L158" i="17"/>
  <c r="P158" i="15"/>
  <c r="M50" i="41"/>
  <c r="D56" i="6"/>
  <c r="B99" i="14"/>
  <c r="B160" i="6" s="1"/>
  <c r="L51" i="48"/>
  <c r="M51" i="49"/>
  <c r="H62" i="45"/>
  <c r="M83" i="31"/>
  <c r="L123" i="27"/>
  <c r="O167" i="16"/>
  <c r="P183" i="16"/>
  <c r="E167" i="16"/>
  <c r="F183" i="16"/>
  <c r="B183" i="17"/>
  <c r="N51" i="49"/>
  <c r="P123" i="29"/>
  <c r="E123" i="27"/>
  <c r="O129" i="23"/>
  <c r="E115" i="11"/>
  <c r="C72" i="51"/>
  <c r="C51" i="48"/>
  <c r="L62" i="45"/>
  <c r="E50" i="41"/>
  <c r="N50" i="40"/>
  <c r="J50" i="41"/>
  <c r="B50" i="41"/>
  <c r="C129" i="24"/>
  <c r="B129" i="24"/>
  <c r="O191" i="23"/>
  <c r="D175" i="19"/>
  <c r="G157" i="20"/>
  <c r="B83" i="31"/>
  <c r="B167" i="16"/>
  <c r="J50" i="40"/>
  <c r="K50" i="40"/>
  <c r="Q50" i="41"/>
  <c r="P123" i="27"/>
  <c r="K107" i="29"/>
  <c r="O107" i="29"/>
  <c r="D107" i="28"/>
  <c r="K162" i="24"/>
  <c r="F115" i="11"/>
  <c r="G98" i="12"/>
  <c r="P167" i="16"/>
  <c r="P167" i="17"/>
  <c r="P50" i="41"/>
  <c r="M167" i="15"/>
  <c r="H200" i="15"/>
  <c r="L56" i="26"/>
  <c r="L115" i="6" s="1"/>
  <c r="J98" i="11"/>
  <c r="L183" i="15"/>
  <c r="J158" i="17"/>
  <c r="E51" i="47"/>
  <c r="F51" i="47"/>
  <c r="K200" i="15"/>
  <c r="B158" i="17"/>
  <c r="M175" i="21"/>
  <c r="L194" i="21"/>
  <c r="K175" i="19"/>
  <c r="D107" i="29"/>
  <c r="H157" i="20"/>
  <c r="H72" i="52"/>
  <c r="E194" i="20"/>
  <c r="P194" i="19"/>
  <c r="I194" i="19"/>
  <c r="J194" i="20"/>
  <c r="Q183" i="16"/>
  <c r="K99" i="18"/>
  <c r="K162" i="6" s="1"/>
  <c r="B143" i="23"/>
  <c r="L143" i="24"/>
  <c r="D157" i="20"/>
  <c r="M183" i="16"/>
  <c r="C194" i="21"/>
  <c r="J143" i="23"/>
  <c r="K143" i="24"/>
  <c r="E162" i="24"/>
  <c r="I123" i="28"/>
  <c r="I143" i="24"/>
  <c r="P143" i="24"/>
  <c r="N143" i="24"/>
  <c r="G194" i="20"/>
  <c r="M50" i="40"/>
  <c r="H107" i="29"/>
  <c r="P101" i="18"/>
  <c r="P164" i="6" s="1"/>
  <c r="B95" i="28"/>
  <c r="G143" i="24"/>
  <c r="Q95" i="28"/>
  <c r="J107" i="28"/>
  <c r="D143" i="24"/>
  <c r="I143" i="23"/>
  <c r="M129" i="23"/>
  <c r="P157" i="20"/>
  <c r="K175" i="20"/>
  <c r="Q95" i="27"/>
  <c r="K194" i="21"/>
  <c r="H107" i="27"/>
  <c r="J123" i="28"/>
  <c r="N143" i="23"/>
  <c r="F194" i="21"/>
  <c r="G123" i="27"/>
  <c r="O95" i="27"/>
  <c r="J51" i="49"/>
  <c r="D100" i="14"/>
  <c r="D161" i="6" s="1"/>
  <c r="M83" i="32"/>
  <c r="O83" i="32"/>
  <c r="J83" i="31"/>
  <c r="P107" i="29"/>
  <c r="C143" i="24"/>
  <c r="L123" i="28"/>
  <c r="D123" i="27"/>
  <c r="E83" i="31"/>
  <c r="F83" i="31"/>
  <c r="J83" i="32"/>
  <c r="K167" i="17"/>
  <c r="D72" i="14"/>
  <c r="D101" i="6" s="1"/>
  <c r="C83" i="31"/>
  <c r="P95" i="28"/>
  <c r="Q123" i="27"/>
  <c r="G129" i="23"/>
  <c r="K95" i="27"/>
  <c r="B107" i="27"/>
  <c r="D107" i="27"/>
  <c r="Q143" i="24"/>
  <c r="E107" i="29"/>
  <c r="Q129" i="23"/>
  <c r="Q62" i="44"/>
  <c r="L51" i="49"/>
  <c r="B107" i="29"/>
  <c r="H83" i="32"/>
  <c r="I83" i="32"/>
  <c r="G194" i="19"/>
  <c r="J62" i="44"/>
  <c r="Q50" i="37"/>
  <c r="N83" i="32"/>
  <c r="G115" i="11"/>
  <c r="G50" i="36"/>
  <c r="K50" i="36"/>
  <c r="E50" i="36"/>
  <c r="D98" i="12"/>
  <c r="K98" i="12"/>
  <c r="G98" i="11"/>
  <c r="B50" i="40"/>
  <c r="L50" i="40"/>
  <c r="F50" i="40"/>
  <c r="D72" i="52"/>
  <c r="M72" i="51"/>
  <c r="J72" i="51"/>
  <c r="E72" i="51"/>
  <c r="N72" i="51"/>
  <c r="I72" i="51"/>
  <c r="Q72" i="51"/>
  <c r="K51" i="49"/>
  <c r="O51" i="49"/>
  <c r="H51" i="49"/>
  <c r="P51" i="49"/>
  <c r="O51" i="48"/>
  <c r="G51" i="48"/>
  <c r="P51" i="48"/>
  <c r="J51" i="47"/>
  <c r="C51" i="47"/>
  <c r="Q62" i="45"/>
  <c r="M62" i="45"/>
  <c r="P62" i="45"/>
  <c r="P62" i="44"/>
  <c r="O62" i="44"/>
  <c r="E62" i="44"/>
  <c r="N62" i="44"/>
  <c r="M62" i="44"/>
  <c r="F62" i="44"/>
  <c r="G62" i="44"/>
  <c r="K62" i="44"/>
  <c r="I62" i="44"/>
  <c r="E62" i="43"/>
  <c r="B62" i="43"/>
  <c r="C62" i="43"/>
  <c r="K62" i="43"/>
  <c r="O62" i="43"/>
  <c r="I62" i="43"/>
  <c r="Q42" i="6"/>
  <c r="L80" i="43"/>
  <c r="I33" i="6"/>
  <c r="K50" i="41"/>
  <c r="H50" i="41"/>
  <c r="N50" i="41"/>
  <c r="F50" i="41"/>
  <c r="E50" i="40"/>
  <c r="G50" i="40"/>
  <c r="D50" i="40"/>
  <c r="H50" i="40"/>
  <c r="Q50" i="39"/>
  <c r="Q39" i="6"/>
  <c r="B39" i="6"/>
  <c r="O50" i="37"/>
  <c r="E50" i="37"/>
  <c r="K50" i="37"/>
  <c r="F50" i="37"/>
  <c r="C50" i="37"/>
  <c r="L50" i="37"/>
  <c r="D50" i="37"/>
  <c r="C50" i="36"/>
  <c r="Q50" i="36"/>
  <c r="M50" i="36"/>
  <c r="I50" i="36"/>
  <c r="O50" i="36"/>
  <c r="O50" i="35"/>
  <c r="I50" i="35"/>
  <c r="B50" i="35"/>
  <c r="Q33" i="6"/>
  <c r="F39" i="6"/>
  <c r="H83" i="33"/>
  <c r="P83" i="32"/>
  <c r="G83" i="32"/>
  <c r="F83" i="32"/>
  <c r="E83" i="32"/>
  <c r="Q83" i="32"/>
  <c r="K83" i="32"/>
  <c r="G83" i="31"/>
  <c r="D83" i="31"/>
  <c r="H83" i="31"/>
  <c r="I83" i="31"/>
  <c r="E33" i="6"/>
  <c r="C42" i="6"/>
  <c r="C33" i="6"/>
  <c r="G123" i="29"/>
  <c r="F56" i="26"/>
  <c r="F115" i="6" s="1"/>
  <c r="J56" i="26"/>
  <c r="J115" i="6" s="1"/>
  <c r="P56" i="26"/>
  <c r="P115" i="6" s="1"/>
  <c r="F123" i="29"/>
  <c r="J123" i="29"/>
  <c r="B123" i="29"/>
  <c r="K107" i="28"/>
  <c r="D123" i="28"/>
  <c r="H123" i="28"/>
  <c r="C107" i="28"/>
  <c r="H95" i="27"/>
  <c r="E95" i="27"/>
  <c r="H123" i="27"/>
  <c r="Q107" i="27"/>
  <c r="C95" i="27"/>
  <c r="L107" i="27"/>
  <c r="M107" i="27"/>
  <c r="F95" i="27"/>
  <c r="N107" i="27"/>
  <c r="C107" i="27"/>
  <c r="D95" i="27"/>
  <c r="P107" i="27"/>
  <c r="I123" i="27"/>
  <c r="Q143" i="27"/>
  <c r="M33" i="6"/>
  <c r="P129" i="25"/>
  <c r="G129" i="24"/>
  <c r="C162" i="24"/>
  <c r="M129" i="24"/>
  <c r="H129" i="24"/>
  <c r="P162" i="24"/>
  <c r="N129" i="24"/>
  <c r="K129" i="24"/>
  <c r="J129" i="24"/>
  <c r="D129" i="23"/>
  <c r="D143" i="23"/>
  <c r="P129" i="23"/>
  <c r="E143" i="23"/>
  <c r="K129" i="23"/>
  <c r="C162" i="23"/>
  <c r="Q162" i="23"/>
  <c r="K143" i="23"/>
  <c r="E129" i="23"/>
  <c r="M162" i="23"/>
  <c r="E39" i="6"/>
  <c r="M39" i="6"/>
  <c r="J194" i="21"/>
  <c r="H194" i="21"/>
  <c r="G194" i="21"/>
  <c r="B194" i="21"/>
  <c r="D101" i="18"/>
  <c r="D164" i="6" s="1"/>
  <c r="J157" i="20"/>
  <c r="C194" i="20"/>
  <c r="N157" i="20"/>
  <c r="I175" i="20"/>
  <c r="P194" i="20"/>
  <c r="M194" i="20"/>
  <c r="Q194" i="19"/>
  <c r="F175" i="19"/>
  <c r="F157" i="19"/>
  <c r="B175" i="19"/>
  <c r="C157" i="19"/>
  <c r="G175" i="19"/>
  <c r="D157" i="19"/>
  <c r="M175" i="19"/>
  <c r="G157" i="19"/>
  <c r="Q157" i="19"/>
  <c r="D194" i="19"/>
  <c r="H194" i="19"/>
  <c r="M194" i="19"/>
  <c r="O157" i="19"/>
  <c r="K157" i="19"/>
  <c r="I30" i="6"/>
  <c r="I39" i="6"/>
  <c r="C99" i="18"/>
  <c r="C162" i="6" s="1"/>
  <c r="D167" i="17"/>
  <c r="C200" i="17"/>
  <c r="B200" i="17"/>
  <c r="F200" i="17"/>
  <c r="Q167" i="17"/>
  <c r="N158" i="17"/>
  <c r="P158" i="17"/>
  <c r="E200" i="17"/>
  <c r="L183" i="16"/>
  <c r="H167" i="16"/>
  <c r="D183" i="16"/>
  <c r="B183" i="16"/>
  <c r="D167" i="16"/>
  <c r="M158" i="16"/>
  <c r="I167" i="16"/>
  <c r="L158" i="16"/>
  <c r="L167" i="16"/>
  <c r="E158" i="16"/>
  <c r="P200" i="16"/>
  <c r="K167" i="16"/>
  <c r="K200" i="16"/>
  <c r="N167" i="15"/>
  <c r="J167" i="15"/>
  <c r="M183" i="15"/>
  <c r="C167" i="15"/>
  <c r="F158" i="15"/>
  <c r="D158" i="15"/>
  <c r="O158" i="15"/>
  <c r="I200" i="15"/>
  <c r="B200" i="15"/>
  <c r="G167" i="15"/>
  <c r="I158" i="15"/>
  <c r="D183" i="15"/>
  <c r="B158" i="15"/>
  <c r="P183" i="15"/>
  <c r="G42" i="6"/>
  <c r="H85" i="14"/>
  <c r="N85" i="14"/>
  <c r="N131" i="6"/>
  <c r="N5" i="9"/>
  <c r="N51" i="9" s="1"/>
  <c r="C98" i="12"/>
  <c r="J115" i="12"/>
  <c r="E98" i="12"/>
  <c r="O98" i="12"/>
  <c r="N115" i="12"/>
  <c r="Q115" i="12"/>
  <c r="B98" i="12"/>
  <c r="I98" i="12"/>
  <c r="O115" i="12"/>
  <c r="P115" i="12"/>
  <c r="N98" i="12"/>
  <c r="Q115" i="11"/>
  <c r="O98" i="11"/>
  <c r="L115" i="11"/>
  <c r="P98" i="11"/>
  <c r="C115" i="11"/>
  <c r="D115" i="11"/>
  <c r="M98" i="11"/>
  <c r="M115" i="11"/>
  <c r="J39" i="6"/>
  <c r="J33" i="6"/>
  <c r="C39" i="6"/>
  <c r="E26" i="7"/>
  <c r="O39" i="6"/>
  <c r="D26" i="8"/>
  <c r="D5" i="8" s="1"/>
  <c r="D47" i="8" s="1"/>
  <c r="Q15" i="7"/>
  <c r="N51" i="47"/>
  <c r="G94" i="18"/>
  <c r="I115" i="6"/>
  <c r="N162" i="24"/>
  <c r="P10" i="9"/>
  <c r="K10" i="9"/>
  <c r="M10" i="9"/>
  <c r="H15" i="7"/>
  <c r="L10" i="7"/>
  <c r="K51" i="48"/>
  <c r="D80" i="43"/>
  <c r="H26" i="9"/>
  <c r="D10" i="7"/>
  <c r="C26" i="9"/>
  <c r="E26" i="9"/>
  <c r="G5" i="8"/>
  <c r="G45" i="8" s="1"/>
  <c r="K139" i="25"/>
  <c r="L95" i="29"/>
  <c r="Q10" i="9"/>
  <c r="M26" i="8"/>
  <c r="N15" i="8"/>
  <c r="L15" i="7"/>
  <c r="K15" i="8"/>
  <c r="D56" i="26"/>
  <c r="D115" i="6" s="1"/>
  <c r="Q129" i="25"/>
  <c r="B50" i="37"/>
  <c r="P95" i="27"/>
  <c r="B129" i="23"/>
  <c r="N175" i="19"/>
  <c r="C129" i="23"/>
  <c r="O200" i="16"/>
  <c r="F26" i="9"/>
  <c r="O139" i="25"/>
  <c r="C173" i="25"/>
  <c r="D30" i="6"/>
  <c r="B56" i="26"/>
  <c r="B115" i="6" s="1"/>
  <c r="Q26" i="9"/>
  <c r="G10" i="9"/>
  <c r="N10" i="8"/>
  <c r="H56" i="26"/>
  <c r="H115" i="6" s="1"/>
  <c r="Q143" i="25"/>
  <c r="B51" i="47"/>
  <c r="J175" i="20"/>
  <c r="H175" i="20"/>
  <c r="C183" i="16"/>
  <c r="O115" i="6"/>
  <c r="G141" i="25"/>
  <c r="F83" i="33"/>
  <c r="G50" i="41"/>
  <c r="J26" i="9"/>
  <c r="J26" i="8"/>
  <c r="J5" i="8" s="1"/>
  <c r="C15" i="9"/>
  <c r="E15" i="9"/>
  <c r="G15" i="7"/>
  <c r="D50" i="36"/>
  <c r="J157" i="19"/>
  <c r="D15" i="7"/>
  <c r="M15" i="8"/>
  <c r="I26" i="9"/>
  <c r="F26" i="8"/>
  <c r="F5" i="8" s="1"/>
  <c r="F41" i="8" s="1"/>
  <c r="H72" i="53"/>
  <c r="L98" i="14"/>
  <c r="L159" i="6" s="1"/>
  <c r="D83" i="33"/>
  <c r="G62" i="45"/>
  <c r="Q26" i="8"/>
  <c r="K15" i="9"/>
  <c r="M26" i="9"/>
  <c r="C158" i="25"/>
  <c r="N72" i="52"/>
  <c r="B75" i="22"/>
  <c r="B166" i="6" s="1"/>
  <c r="E115" i="6"/>
  <c r="O26" i="9"/>
  <c r="K10" i="7"/>
  <c r="I15" i="7"/>
  <c r="E15" i="7"/>
  <c r="E10" i="8"/>
  <c r="J72" i="52"/>
  <c r="N83" i="33"/>
  <c r="F75" i="22"/>
  <c r="F166" i="6" s="1"/>
  <c r="H143" i="23"/>
  <c r="C175" i="19"/>
  <c r="J143" i="24"/>
  <c r="M15" i="9"/>
  <c r="P10" i="8"/>
  <c r="P5" i="8" s="1"/>
  <c r="M58" i="22"/>
  <c r="M75" i="22" s="1"/>
  <c r="M166" i="6" s="1"/>
  <c r="M76" i="22"/>
  <c r="M167" i="6" s="1"/>
  <c r="N50" i="37"/>
  <c r="F73" i="26"/>
  <c r="F170" i="6" s="1"/>
  <c r="L143" i="23"/>
  <c r="F10" i="7"/>
  <c r="D15" i="9"/>
  <c r="O15" i="8"/>
  <c r="I15" i="9"/>
  <c r="O15" i="9"/>
  <c r="C10" i="9"/>
  <c r="N64" i="10"/>
  <c r="N153" i="6" s="1"/>
  <c r="G99" i="18"/>
  <c r="G162" i="6" s="1"/>
  <c r="Q158" i="16"/>
  <c r="L62" i="44"/>
  <c r="B62" i="45"/>
  <c r="Q115" i="6"/>
  <c r="Q15" i="8"/>
  <c r="P26" i="9"/>
  <c r="K15" i="7"/>
  <c r="K115" i="6"/>
  <c r="M72" i="52"/>
  <c r="F62" i="43"/>
  <c r="M51" i="48"/>
  <c r="G157" i="21"/>
  <c r="L26" i="9"/>
  <c r="L5" i="9" s="1"/>
  <c r="E26" i="8"/>
  <c r="H26" i="8"/>
  <c r="H5" i="8" s="1"/>
  <c r="K10" i="8"/>
  <c r="D50" i="35"/>
  <c r="K136" i="25"/>
  <c r="C30" i="6"/>
  <c r="B157" i="20"/>
  <c r="M123" i="27"/>
  <c r="Q10" i="7"/>
  <c r="M153" i="27"/>
  <c r="L50" i="36"/>
  <c r="G72" i="51"/>
  <c r="C150" i="25"/>
  <c r="E42" i="6"/>
  <c r="E143" i="25"/>
  <c r="C83" i="33"/>
  <c r="E169" i="25"/>
  <c r="G143" i="23"/>
  <c r="N194" i="19"/>
  <c r="G115" i="6"/>
  <c r="M115" i="6"/>
  <c r="J15" i="9"/>
  <c r="P15" i="9"/>
  <c r="Q10" i="8"/>
  <c r="K153" i="27"/>
  <c r="C137" i="25"/>
  <c r="F72" i="52"/>
  <c r="M72" i="53"/>
  <c r="J162" i="23"/>
  <c r="O173" i="21"/>
  <c r="O62" i="45"/>
  <c r="G26" i="9"/>
  <c r="D206" i="17"/>
  <c r="D200" i="17" s="1"/>
  <c r="H10" i="7"/>
  <c r="F15" i="9"/>
  <c r="E10" i="7"/>
  <c r="D95" i="29"/>
  <c r="K137" i="25"/>
  <c r="K33" i="6"/>
  <c r="F194" i="19"/>
  <c r="K26" i="9"/>
  <c r="L26" i="8"/>
  <c r="L10" i="8"/>
  <c r="E15" i="8"/>
  <c r="C15" i="8"/>
  <c r="C5" i="8" s="1"/>
  <c r="C138" i="25"/>
  <c r="E175" i="19"/>
  <c r="K62" i="45"/>
  <c r="D26" i="9"/>
  <c r="J73" i="26"/>
  <c r="J170" i="6" s="1"/>
  <c r="H15" i="9"/>
  <c r="I26" i="8"/>
  <c r="I5" i="8" s="1"/>
  <c r="K138" i="25"/>
  <c r="G39" i="6"/>
  <c r="B72" i="52"/>
  <c r="C175" i="21"/>
  <c r="N26" i="8"/>
  <c r="F33" i="6"/>
  <c r="L39" i="6"/>
  <c r="O42" i="6"/>
  <c r="J74" i="14"/>
  <c r="J72" i="14" s="1"/>
  <c r="B105" i="6"/>
  <c r="O85" i="14"/>
  <c r="O56" i="6"/>
  <c r="O131" i="6" s="1"/>
  <c r="O33" i="6"/>
  <c r="C85" i="14"/>
  <c r="D62" i="14"/>
  <c r="D54" i="6" s="1"/>
  <c r="D129" i="6" s="1"/>
  <c r="F85" i="14"/>
  <c r="F56" i="6"/>
  <c r="F131" i="6" s="1"/>
  <c r="J85" i="14"/>
  <c r="J56" i="6"/>
  <c r="J131" i="6" s="1"/>
  <c r="B85" i="14"/>
  <c r="B56" i="6"/>
  <c r="B131" i="6" s="1"/>
  <c r="J62" i="14"/>
  <c r="J54" i="6" s="1"/>
  <c r="J129" i="6" s="1"/>
  <c r="F62" i="14"/>
  <c r="F54" i="6" s="1"/>
  <c r="F129" i="6" s="1"/>
  <c r="K56" i="6"/>
  <c r="K131" i="6" s="1"/>
  <c r="K85" i="14"/>
  <c r="N62" i="14"/>
  <c r="N54" i="6" s="1"/>
  <c r="N129" i="6" s="1"/>
  <c r="H42" i="6"/>
  <c r="K62" i="14"/>
  <c r="K54" i="6" s="1"/>
  <c r="K129" i="6" s="1"/>
  <c r="L42" i="6"/>
  <c r="H30" i="6"/>
  <c r="H100" i="14"/>
  <c r="H161" i="6" s="1"/>
  <c r="L30" i="6"/>
  <c r="G62" i="14"/>
  <c r="G54" i="6" s="1"/>
  <c r="G129" i="6" s="1"/>
  <c r="B62" i="14"/>
  <c r="B54" i="6" s="1"/>
  <c r="B129" i="6" s="1"/>
  <c r="F74" i="14"/>
  <c r="F72" i="14" s="1"/>
  <c r="D42" i="6"/>
  <c r="P104" i="6"/>
  <c r="P74" i="14"/>
  <c r="F99" i="14"/>
  <c r="F160" i="6" s="1"/>
  <c r="I56" i="6"/>
  <c r="I131" i="6" s="1"/>
  <c r="I85" i="14"/>
  <c r="C62" i="14"/>
  <c r="C54" i="6" s="1"/>
  <c r="C129" i="6" s="1"/>
  <c r="G33" i="6"/>
  <c r="E56" i="6"/>
  <c r="E131" i="6" s="1"/>
  <c r="E85" i="14"/>
  <c r="N30" i="6"/>
  <c r="N39" i="6"/>
  <c r="B42" i="6"/>
  <c r="F42" i="6"/>
  <c r="B64" i="10"/>
  <c r="B153" i="6" s="1"/>
  <c r="J30" i="6"/>
  <c r="K202" i="23"/>
  <c r="P71" i="35"/>
  <c r="E214" i="19"/>
  <c r="M180" i="23"/>
  <c r="D112" i="31"/>
  <c r="C249" i="15"/>
  <c r="F68" i="47"/>
  <c r="N68" i="47"/>
  <c r="G180" i="23"/>
  <c r="J68" i="47"/>
  <c r="O88" i="18"/>
  <c r="K143" i="27"/>
  <c r="K95" i="51"/>
  <c r="P80" i="43"/>
  <c r="Q214" i="19"/>
  <c r="M214" i="19"/>
  <c r="I191" i="23"/>
  <c r="B68" i="47"/>
  <c r="Q71" i="39"/>
  <c r="B112" i="31"/>
  <c r="O95" i="51"/>
  <c r="J95" i="51"/>
  <c r="C95" i="51"/>
  <c r="D95" i="51"/>
  <c r="K220" i="15"/>
  <c r="D131" i="6"/>
  <c r="D132" i="6"/>
  <c r="L131" i="6"/>
  <c r="L132" i="6"/>
  <c r="G153" i="27"/>
  <c r="O153" i="27"/>
  <c r="I153" i="27"/>
  <c r="C143" i="27"/>
  <c r="O143" i="27"/>
  <c r="Q133" i="27"/>
  <c r="E202" i="23"/>
  <c r="M202" i="23"/>
  <c r="Q191" i="23"/>
  <c r="E191" i="23"/>
  <c r="E180" i="23"/>
  <c r="C180" i="23"/>
  <c r="K94" i="18"/>
  <c r="Q88" i="18"/>
  <c r="I226" i="19"/>
  <c r="I237" i="19"/>
  <c r="Q220" i="15"/>
  <c r="K176" i="25"/>
  <c r="H68" i="47"/>
  <c r="G226" i="19"/>
  <c r="I175" i="19"/>
  <c r="M237" i="19"/>
  <c r="E95" i="51"/>
  <c r="E153" i="27"/>
  <c r="G62" i="43"/>
  <c r="O160" i="25"/>
  <c r="O134" i="11"/>
  <c r="H80" i="43"/>
  <c r="K180" i="23"/>
  <c r="Q175" i="19"/>
  <c r="I229" i="15"/>
  <c r="I239" i="15"/>
  <c r="I249" i="15"/>
  <c r="B83" i="33"/>
  <c r="N157" i="21"/>
  <c r="M200" i="17"/>
  <c r="B15" i="8"/>
  <c r="C62" i="45"/>
  <c r="H143" i="25"/>
  <c r="G143" i="27"/>
  <c r="C139" i="25"/>
  <c r="O150" i="25"/>
  <c r="P68" i="47"/>
  <c r="G100" i="18"/>
  <c r="G163" i="6" s="1"/>
  <c r="G108" i="6"/>
  <c r="K151" i="25"/>
  <c r="G167" i="25"/>
  <c r="F98" i="13"/>
  <c r="N115" i="13"/>
  <c r="I72" i="53"/>
  <c r="C133" i="27"/>
  <c r="I180" i="23"/>
  <c r="P50" i="39"/>
  <c r="C50" i="40"/>
  <c r="B26" i="8"/>
  <c r="P95" i="51"/>
  <c r="C167" i="16"/>
  <c r="F115" i="13"/>
  <c r="Q62" i="43"/>
  <c r="H50" i="36"/>
  <c r="C239" i="15"/>
  <c r="D72" i="53"/>
  <c r="K191" i="23"/>
  <c r="H129" i="23"/>
  <c r="B132" i="6"/>
  <c r="G168" i="25"/>
  <c r="F157" i="21"/>
  <c r="F143" i="24"/>
  <c r="E61" i="22"/>
  <c r="E167" i="25"/>
  <c r="E168" i="25"/>
  <c r="E172" i="25"/>
  <c r="E202" i="25"/>
  <c r="B162" i="25"/>
  <c r="K154" i="25"/>
  <c r="L162" i="23"/>
  <c r="M220" i="15"/>
  <c r="H112" i="31"/>
  <c r="D123" i="29"/>
  <c r="K200" i="17"/>
  <c r="J42" i="6"/>
  <c r="N95" i="27"/>
  <c r="D64" i="10"/>
  <c r="D153" i="6" s="1"/>
  <c r="O72" i="51"/>
  <c r="L51" i="47"/>
  <c r="P50" i="36"/>
  <c r="G133" i="27"/>
  <c r="C155" i="25"/>
  <c r="O168" i="25"/>
  <c r="L72" i="53"/>
  <c r="D33" i="6"/>
  <c r="L97" i="14"/>
  <c r="L158" i="6" s="1"/>
  <c r="O115" i="13"/>
  <c r="K72" i="53"/>
  <c r="B50" i="39"/>
  <c r="L107" i="29"/>
  <c r="O169" i="21"/>
  <c r="C134" i="25"/>
  <c r="O141" i="25"/>
  <c r="K155" i="25"/>
  <c r="O169" i="25"/>
  <c r="N101" i="18"/>
  <c r="N164" i="6" s="1"/>
  <c r="L112" i="31"/>
  <c r="L123" i="29"/>
  <c r="Q200" i="17"/>
  <c r="I175" i="21"/>
  <c r="C214" i="19"/>
  <c r="E237" i="19"/>
  <c r="N175" i="20"/>
  <c r="K133" i="27"/>
  <c r="H33" i="6"/>
  <c r="B123" i="27"/>
  <c r="H162" i="23"/>
  <c r="K237" i="19"/>
  <c r="E226" i="19"/>
  <c r="J194" i="19"/>
  <c r="O162" i="23"/>
  <c r="C157" i="25"/>
  <c r="P112" i="31"/>
  <c r="M61" i="10"/>
  <c r="I162" i="25"/>
  <c r="M62" i="43"/>
  <c r="K214" i="19"/>
  <c r="N42" i="6"/>
  <c r="N194" i="20"/>
  <c r="I88" i="18"/>
  <c r="L194" i="20"/>
  <c r="O194" i="19"/>
  <c r="O133" i="27"/>
  <c r="G172" i="25"/>
  <c r="G145" i="11"/>
  <c r="B10" i="9"/>
  <c r="L33" i="6"/>
  <c r="B30" i="6"/>
  <c r="G107" i="6"/>
  <c r="C72" i="53"/>
  <c r="J50" i="39"/>
  <c r="C153" i="27"/>
  <c r="F123" i="27"/>
  <c r="I202" i="23"/>
  <c r="Q134" i="11"/>
  <c r="D62" i="43"/>
  <c r="J62" i="43"/>
  <c r="N175" i="21"/>
  <c r="L100" i="14"/>
  <c r="L161" i="6" s="1"/>
  <c r="K157" i="21"/>
  <c r="G88" i="18"/>
  <c r="B26" i="9"/>
  <c r="G72" i="52"/>
  <c r="F72" i="53"/>
  <c r="N50" i="35"/>
  <c r="G148" i="25"/>
  <c r="K157" i="25"/>
  <c r="B10" i="8"/>
  <c r="F30" i="6"/>
  <c r="N50" i="39"/>
  <c r="J123" i="27"/>
  <c r="M133" i="27"/>
  <c r="Q153" i="27"/>
  <c r="P162" i="23"/>
  <c r="E145" i="11"/>
  <c r="C143" i="23"/>
  <c r="H62" i="43"/>
  <c r="N62" i="43"/>
  <c r="C136" i="25"/>
  <c r="O172" i="25"/>
  <c r="J115" i="13"/>
  <c r="E229" i="15"/>
  <c r="C75" i="26"/>
  <c r="C172" i="6" s="1"/>
  <c r="C117" i="6"/>
  <c r="F51" i="48"/>
  <c r="E50" i="39"/>
  <c r="K148" i="25"/>
  <c r="J50" i="36"/>
  <c r="C229" i="15"/>
  <c r="N123" i="27"/>
  <c r="J129" i="23"/>
  <c r="G202" i="23"/>
  <c r="J175" i="19"/>
  <c r="D194" i="20"/>
  <c r="L62" i="43"/>
  <c r="K158" i="25"/>
  <c r="O173" i="25"/>
  <c r="D39" i="6"/>
  <c r="L72" i="14"/>
  <c r="M98" i="13"/>
  <c r="E115" i="13"/>
  <c r="C202" i="23"/>
  <c r="C157" i="21"/>
  <c r="E249" i="15"/>
  <c r="E173" i="25"/>
  <c r="H194" i="20"/>
  <c r="P143" i="25"/>
  <c r="P162" i="25"/>
  <c r="O148" i="25"/>
  <c r="O158" i="25"/>
  <c r="G58" i="10"/>
  <c r="B33" i="6"/>
  <c r="I143" i="27"/>
  <c r="B162" i="23"/>
  <c r="K175" i="21"/>
  <c r="K162" i="23"/>
  <c r="P62" i="43"/>
  <c r="D71" i="35"/>
  <c r="Q162" i="25"/>
  <c r="K58" i="10"/>
  <c r="I143" i="25"/>
  <c r="H39" i="6"/>
  <c r="L95" i="51"/>
  <c r="F162" i="23"/>
  <c r="I73" i="26"/>
  <c r="I170" i="6" s="1"/>
  <c r="I68" i="6"/>
  <c r="O226" i="21"/>
  <c r="O80" i="18"/>
  <c r="D68" i="47"/>
  <c r="I68" i="47"/>
  <c r="M68" i="47"/>
  <c r="I50" i="39"/>
  <c r="N72" i="53"/>
  <c r="M71" i="39"/>
  <c r="H71" i="35"/>
  <c r="B71" i="35"/>
  <c r="N129" i="25"/>
  <c r="F143" i="25"/>
  <c r="N143" i="25"/>
  <c r="N162" i="25"/>
  <c r="G134" i="25"/>
  <c r="O134" i="25"/>
  <c r="G136" i="25"/>
  <c r="O136" i="25"/>
  <c r="O152" i="25"/>
  <c r="G154" i="25"/>
  <c r="O154" i="25"/>
  <c r="C167" i="25"/>
  <c r="K167" i="25"/>
  <c r="C168" i="25"/>
  <c r="K168" i="25"/>
  <c r="K169" i="25"/>
  <c r="O50" i="39"/>
  <c r="H88" i="18"/>
  <c r="N95" i="29"/>
  <c r="H123" i="29"/>
  <c r="J157" i="21"/>
  <c r="B175" i="21"/>
  <c r="J175" i="21"/>
  <c r="M167" i="17"/>
  <c r="O220" i="15"/>
  <c r="H98" i="13"/>
  <c r="P98" i="13"/>
  <c r="P115" i="13"/>
  <c r="K134" i="11"/>
  <c r="I57" i="10"/>
  <c r="B64" i="6"/>
  <c r="B137" i="6" s="1"/>
  <c r="M143" i="25"/>
  <c r="J200" i="17"/>
  <c r="B145" i="11"/>
  <c r="C58" i="10"/>
  <c r="P95" i="29"/>
  <c r="D157" i="21"/>
  <c r="L157" i="21"/>
  <c r="H175" i="21"/>
  <c r="G167" i="17"/>
  <c r="G200" i="17"/>
  <c r="H131" i="6"/>
  <c r="H132" i="6"/>
  <c r="C128" i="6"/>
  <c r="M157" i="21"/>
  <c r="I58" i="10"/>
  <c r="N127" i="6"/>
  <c r="N33" i="6"/>
  <c r="F64" i="10"/>
  <c r="F153" i="6" s="1"/>
  <c r="J64" i="10"/>
  <c r="J153" i="6" s="1"/>
  <c r="D98" i="6"/>
  <c r="B80" i="43"/>
  <c r="J80" i="43"/>
  <c r="D50" i="39"/>
  <c r="L50" i="39"/>
  <c r="J83" i="33"/>
  <c r="K73" i="26"/>
  <c r="K170" i="6" s="1"/>
  <c r="K68" i="6"/>
  <c r="K141" i="6" s="1"/>
  <c r="E73" i="26"/>
  <c r="E170" i="6" s="1"/>
  <c r="E68" i="6"/>
  <c r="J50" i="37"/>
  <c r="Q72" i="53"/>
  <c r="F107" i="27"/>
  <c r="N75" i="22"/>
  <c r="O182" i="21"/>
  <c r="O192" i="21"/>
  <c r="M191" i="23"/>
  <c r="Q202" i="23"/>
  <c r="F129" i="23"/>
  <c r="G191" i="23"/>
  <c r="D194" i="21"/>
  <c r="C237" i="19"/>
  <c r="I214" i="19"/>
  <c r="Q237" i="19"/>
  <c r="O237" i="19"/>
  <c r="B175" i="20"/>
  <c r="F194" i="20"/>
  <c r="G214" i="19"/>
  <c r="O214" i="19"/>
  <c r="I158" i="16"/>
  <c r="M145" i="11"/>
  <c r="I134" i="11"/>
  <c r="Q239" i="15"/>
  <c r="L75" i="22"/>
  <c r="L166" i="6" s="1"/>
  <c r="G175" i="21"/>
  <c r="H104" i="6"/>
  <c r="M95" i="51"/>
  <c r="L72" i="51"/>
  <c r="J71" i="35"/>
  <c r="K50" i="39"/>
  <c r="F101" i="18"/>
  <c r="F164" i="6" s="1"/>
  <c r="F95" i="29"/>
  <c r="O229" i="15"/>
  <c r="F167" i="17"/>
  <c r="D220" i="15"/>
  <c r="H95" i="29"/>
  <c r="N73" i="26"/>
  <c r="N170" i="6" s="1"/>
  <c r="H157" i="21"/>
  <c r="P157" i="21"/>
  <c r="P175" i="21"/>
  <c r="O167" i="17"/>
  <c r="O200" i="17"/>
  <c r="B115" i="13"/>
  <c r="C61" i="10"/>
  <c r="P131" i="6"/>
  <c r="P132" i="6"/>
  <c r="P127" i="6"/>
  <c r="P30" i="6"/>
  <c r="P33" i="6"/>
  <c r="P39" i="6"/>
  <c r="P42" i="6"/>
  <c r="F80" i="43"/>
  <c r="N80" i="43"/>
  <c r="H50" i="39"/>
  <c r="C73" i="26"/>
  <c r="C170" i="6" s="1"/>
  <c r="C68" i="6"/>
  <c r="C141" i="6" s="1"/>
  <c r="M73" i="26"/>
  <c r="M170" i="6" s="1"/>
  <c r="M68" i="6"/>
  <c r="M141" i="6" s="1"/>
  <c r="M129" i="25"/>
  <c r="M77" i="22"/>
  <c r="M168" i="6" s="1"/>
  <c r="M113" i="6"/>
  <c r="B73" i="26"/>
  <c r="B170" i="6" s="1"/>
  <c r="B68" i="6"/>
  <c r="B141" i="6" s="1"/>
  <c r="M162" i="25"/>
  <c r="O184" i="21"/>
  <c r="O188" i="21"/>
  <c r="Q180" i="23"/>
  <c r="N129" i="23"/>
  <c r="D162" i="23"/>
  <c r="H98" i="14"/>
  <c r="H159" i="6" s="1"/>
  <c r="C226" i="19"/>
  <c r="F175" i="20"/>
  <c r="M249" i="15"/>
  <c r="O94" i="18"/>
  <c r="K226" i="19"/>
  <c r="L167" i="17"/>
  <c r="I220" i="15"/>
  <c r="Q229" i="15"/>
  <c r="Q249" i="15"/>
  <c r="I145" i="11"/>
  <c r="N98" i="13"/>
  <c r="O73" i="26"/>
  <c r="O170" i="6" s="1"/>
  <c r="O68" i="6"/>
  <c r="O141" i="6" s="1"/>
  <c r="E143" i="27"/>
  <c r="O180" i="21"/>
  <c r="O187" i="21"/>
  <c r="E134" i="11"/>
  <c r="Q145" i="11"/>
  <c r="G68" i="47"/>
  <c r="F51" i="49"/>
  <c r="D162" i="25"/>
  <c r="L101" i="18"/>
  <c r="L164" i="6" s="1"/>
  <c r="C71" i="39"/>
  <c r="G71" i="39"/>
  <c r="P88" i="18"/>
  <c r="B157" i="21"/>
  <c r="E167" i="17"/>
  <c r="B167" i="17"/>
  <c r="J167" i="17"/>
  <c r="N167" i="17"/>
  <c r="N200" i="17"/>
  <c r="G95" i="51"/>
  <c r="B51" i="49"/>
  <c r="N71" i="35"/>
  <c r="J50" i="35"/>
  <c r="C151" i="25"/>
  <c r="K152" i="25"/>
  <c r="O155" i="25"/>
  <c r="G157" i="25"/>
  <c r="C169" i="25"/>
  <c r="K172" i="25"/>
  <c r="G176" i="25"/>
  <c r="D191" i="23"/>
  <c r="D202" i="23"/>
  <c r="F50" i="36"/>
  <c r="F175" i="21"/>
  <c r="I167" i="17"/>
  <c r="I200" i="17"/>
  <c r="G220" i="15"/>
  <c r="D98" i="13"/>
  <c r="L98" i="13"/>
  <c r="D115" i="13"/>
  <c r="H115" i="13"/>
  <c r="L115" i="13"/>
  <c r="C134" i="11"/>
  <c r="N123" i="29"/>
  <c r="D175" i="21"/>
  <c r="L175" i="21"/>
  <c r="C167" i="17"/>
  <c r="B98" i="13"/>
  <c r="J98" i="13"/>
  <c r="J75" i="22"/>
  <c r="J166" i="6" s="1"/>
  <c r="I157" i="21"/>
  <c r="Q157" i="21"/>
  <c r="O98" i="13"/>
  <c r="G98" i="13"/>
  <c r="G115" i="13"/>
  <c r="I115" i="13"/>
  <c r="M115" i="13"/>
  <c r="Q115" i="13"/>
  <c r="O72" i="53"/>
  <c r="F50" i="39"/>
  <c r="B75" i="26"/>
  <c r="B172" i="6" s="1"/>
  <c r="G73" i="26"/>
  <c r="G170" i="6" s="1"/>
  <c r="G68" i="6"/>
  <c r="G141" i="6" s="1"/>
  <c r="M143" i="27"/>
  <c r="Q73" i="26"/>
  <c r="Q170" i="6" s="1"/>
  <c r="Q68" i="6"/>
  <c r="B95" i="27"/>
  <c r="J95" i="27"/>
  <c r="E72" i="53"/>
  <c r="E77" i="22"/>
  <c r="E168" i="6" s="1"/>
  <c r="E113" i="6"/>
  <c r="I133" i="27"/>
  <c r="M78" i="22"/>
  <c r="M169" i="6" s="1"/>
  <c r="M114" i="6"/>
  <c r="N162" i="23"/>
  <c r="O181" i="21"/>
  <c r="O185" i="21"/>
  <c r="O189" i="21"/>
  <c r="O180" i="23"/>
  <c r="D75" i="22"/>
  <c r="D166" i="6" s="1"/>
  <c r="O214" i="21"/>
  <c r="O79" i="18"/>
  <c r="O226" i="19"/>
  <c r="Q226" i="19"/>
  <c r="M88" i="18"/>
  <c r="K101" i="18"/>
  <c r="K164" i="6" s="1"/>
  <c r="K109" i="6"/>
  <c r="C88" i="18"/>
  <c r="K88" i="18"/>
  <c r="F157" i="20"/>
  <c r="B194" i="20"/>
  <c r="M229" i="15"/>
  <c r="M239" i="15"/>
  <c r="C94" i="18"/>
  <c r="G237" i="19"/>
  <c r="H167" i="17"/>
  <c r="H200" i="17"/>
  <c r="L200" i="17"/>
  <c r="N157" i="19"/>
  <c r="M134" i="11"/>
  <c r="E239" i="15"/>
  <c r="E220" i="15"/>
  <c r="B71" i="39"/>
  <c r="G80" i="43"/>
  <c r="O80" i="43"/>
  <c r="F129" i="25"/>
  <c r="B143" i="25"/>
  <c r="J143" i="25"/>
  <c r="F162" i="25"/>
  <c r="L71" i="39"/>
  <c r="F50" i="35"/>
  <c r="H129" i="25"/>
  <c r="D143" i="25"/>
  <c r="L143" i="25"/>
  <c r="H162" i="25"/>
  <c r="J101" i="6"/>
  <c r="D180" i="23"/>
  <c r="L94" i="18"/>
  <c r="B214" i="19"/>
  <c r="F95" i="51"/>
  <c r="D133" i="27"/>
  <c r="P133" i="27"/>
  <c r="P153" i="27"/>
  <c r="F180" i="23"/>
  <c r="F191" i="23"/>
  <c r="F202" i="23"/>
  <c r="N94" i="18"/>
  <c r="L214" i="19"/>
  <c r="P226" i="19"/>
  <c r="P237" i="19"/>
  <c r="J226" i="19"/>
  <c r="J237" i="19"/>
  <c r="B129" i="25"/>
  <c r="J129" i="25"/>
  <c r="J162" i="25"/>
  <c r="D129" i="25"/>
  <c r="L129" i="25"/>
  <c r="L162" i="25"/>
  <c r="F143" i="27"/>
  <c r="J143" i="27"/>
  <c r="J153" i="27"/>
  <c r="L73" i="26"/>
  <c r="L170" i="6" s="1"/>
  <c r="L68" i="6"/>
  <c r="L141" i="6" s="1"/>
  <c r="B101" i="6"/>
  <c r="F78" i="18"/>
  <c r="F99" i="18" s="1"/>
  <c r="F162" i="6" s="1"/>
  <c r="F108" i="6"/>
  <c r="H57" i="10"/>
  <c r="H58" i="10"/>
  <c r="H61" i="10"/>
  <c r="I129" i="25"/>
  <c r="J74" i="26"/>
  <c r="J171" i="6" s="1"/>
  <c r="J116" i="6"/>
  <c r="H95" i="51"/>
  <c r="B95" i="51"/>
  <c r="G72" i="53"/>
  <c r="H72" i="51"/>
  <c r="O68" i="47"/>
  <c r="N95" i="51"/>
  <c r="C72" i="52"/>
  <c r="J51" i="48"/>
  <c r="C80" i="43"/>
  <c r="M50" i="39"/>
  <c r="E71" i="35"/>
  <c r="F153" i="27"/>
  <c r="L180" i="23"/>
  <c r="L191" i="23"/>
  <c r="L202" i="23"/>
  <c r="D94" i="18"/>
  <c r="B88" i="18"/>
  <c r="J214" i="19"/>
  <c r="B237" i="19"/>
  <c r="F60" i="6"/>
  <c r="F133" i="6" s="1"/>
  <c r="H101" i="18"/>
  <c r="H164" i="6" s="1"/>
  <c r="C50" i="39"/>
  <c r="B50" i="36"/>
  <c r="N50" i="36"/>
  <c r="D143" i="27"/>
  <c r="P143" i="27"/>
  <c r="D153" i="27"/>
  <c r="N180" i="23"/>
  <c r="N191" i="23"/>
  <c r="N202" i="23"/>
  <c r="F94" i="18"/>
  <c r="D214" i="19"/>
  <c r="H226" i="19"/>
  <c r="H237" i="19"/>
  <c r="J60" i="6"/>
  <c r="J133" i="6" s="1"/>
  <c r="B78" i="18"/>
  <c r="B99" i="18" s="1"/>
  <c r="B162" i="6" s="1"/>
  <c r="B108" i="6"/>
  <c r="J78" i="18"/>
  <c r="J99" i="18" s="1"/>
  <c r="J162" i="6" s="1"/>
  <c r="J108" i="6"/>
  <c r="Q98" i="14"/>
  <c r="Q159" i="6" s="1"/>
  <c r="Q104" i="6"/>
  <c r="I100" i="14"/>
  <c r="I161" i="6" s="1"/>
  <c r="I106" i="6"/>
  <c r="G229" i="15"/>
  <c r="G239" i="15"/>
  <c r="G249" i="15"/>
  <c r="C145" i="11"/>
  <c r="O112" i="31"/>
  <c r="P47" i="9"/>
  <c r="L220" i="15"/>
  <c r="B57" i="10"/>
  <c r="B58" i="10"/>
  <c r="B61" i="10"/>
  <c r="J134" i="11"/>
  <c r="J145" i="11"/>
  <c r="C98" i="14"/>
  <c r="C159" i="6" s="1"/>
  <c r="C104" i="6"/>
  <c r="C100" i="14"/>
  <c r="C161" i="6" s="1"/>
  <c r="C106" i="6"/>
  <c r="K229" i="15"/>
  <c r="K239" i="15"/>
  <c r="K249" i="15"/>
  <c r="O145" i="11"/>
  <c r="D128" i="6"/>
  <c r="M112" i="31"/>
  <c r="F74" i="26"/>
  <c r="F171" i="6" s="1"/>
  <c r="F116" i="6"/>
  <c r="N74" i="26"/>
  <c r="N171" i="6" s="1"/>
  <c r="N116" i="6"/>
  <c r="J47" i="9"/>
  <c r="J75" i="26"/>
  <c r="J172" i="6" s="1"/>
  <c r="J117" i="6"/>
  <c r="F76" i="26"/>
  <c r="F173" i="6" s="1"/>
  <c r="F118" i="6"/>
  <c r="N76" i="26"/>
  <c r="N173" i="6" s="1"/>
  <c r="N118" i="6"/>
  <c r="I101" i="18"/>
  <c r="I164" i="6" s="1"/>
  <c r="I109" i="6"/>
  <c r="Q175" i="21"/>
  <c r="J220" i="15"/>
  <c r="P134" i="11"/>
  <c r="P145" i="11"/>
  <c r="C66" i="10"/>
  <c r="C155" i="6" s="1"/>
  <c r="C100" i="6"/>
  <c r="K66" i="10"/>
  <c r="K155" i="6" s="1"/>
  <c r="K100" i="6"/>
  <c r="Q98" i="13"/>
  <c r="I98" i="14"/>
  <c r="I159" i="6" s="1"/>
  <c r="I104" i="6"/>
  <c r="Q100" i="14"/>
  <c r="Q161" i="6" s="1"/>
  <c r="Q106" i="6"/>
  <c r="H47" i="9"/>
  <c r="B134" i="11"/>
  <c r="K98" i="14"/>
  <c r="K159" i="6" s="1"/>
  <c r="K104" i="6"/>
  <c r="K100" i="14"/>
  <c r="K161" i="6" s="1"/>
  <c r="K106" i="6"/>
  <c r="L57" i="10"/>
  <c r="L58" i="10"/>
  <c r="L61" i="10"/>
  <c r="L129" i="6"/>
  <c r="E112" i="31"/>
  <c r="B47" i="9"/>
  <c r="B15" i="9"/>
  <c r="F75" i="26"/>
  <c r="F172" i="6" s="1"/>
  <c r="F117" i="6"/>
  <c r="N75" i="26"/>
  <c r="N172" i="6" s="1"/>
  <c r="N117" i="6"/>
  <c r="J76" i="26"/>
  <c r="J173" i="6" s="1"/>
  <c r="J118" i="6"/>
  <c r="Q77" i="22"/>
  <c r="Q168" i="6" s="1"/>
  <c r="Q113" i="6"/>
  <c r="Q95" i="51"/>
  <c r="K68" i="47"/>
  <c r="P72" i="51"/>
  <c r="C68" i="47"/>
  <c r="I72" i="52"/>
  <c r="Q72" i="52"/>
  <c r="K72" i="52"/>
  <c r="B51" i="48"/>
  <c r="P51" i="47"/>
  <c r="K80" i="43"/>
  <c r="E68" i="47"/>
  <c r="J71" i="39"/>
  <c r="L71" i="35"/>
  <c r="D71" i="39"/>
  <c r="F133" i="27"/>
  <c r="J133" i="27"/>
  <c r="H73" i="26"/>
  <c r="H170" i="6" s="1"/>
  <c r="H68" i="6"/>
  <c r="H141" i="6" s="1"/>
  <c r="B226" i="19"/>
  <c r="I95" i="51"/>
  <c r="D72" i="51"/>
  <c r="O72" i="52"/>
  <c r="N51" i="48"/>
  <c r="D51" i="47"/>
  <c r="L68" i="47"/>
  <c r="E80" i="43"/>
  <c r="M80" i="43"/>
  <c r="F71" i="39"/>
  <c r="B72" i="53"/>
  <c r="J72" i="53"/>
  <c r="L50" i="35"/>
  <c r="H71" i="39"/>
  <c r="F71" i="35"/>
  <c r="N133" i="27"/>
  <c r="B143" i="27"/>
  <c r="B153" i="27"/>
  <c r="N153" i="27"/>
  <c r="G137" i="25"/>
  <c r="C180" i="25"/>
  <c r="C59" i="22"/>
  <c r="K180" i="25"/>
  <c r="K59" i="22"/>
  <c r="G151" i="25"/>
  <c r="G152" i="25"/>
  <c r="G155" i="25"/>
  <c r="C191" i="25"/>
  <c r="C60" i="22"/>
  <c r="K191" i="25"/>
  <c r="K60" i="22"/>
  <c r="G169" i="25"/>
  <c r="C202" i="25"/>
  <c r="C61" i="22"/>
  <c r="K202" i="25"/>
  <c r="K61" i="22"/>
  <c r="P180" i="23"/>
  <c r="P191" i="23"/>
  <c r="P202" i="23"/>
  <c r="H94" i="18"/>
  <c r="F214" i="19"/>
  <c r="N88" i="18"/>
  <c r="F226" i="19"/>
  <c r="F237" i="19"/>
  <c r="N60" i="6"/>
  <c r="N133" i="6" s="1"/>
  <c r="K71" i="39"/>
  <c r="C71" i="35"/>
  <c r="G71" i="35"/>
  <c r="K71" i="35"/>
  <c r="O71" i="35"/>
  <c r="L133" i="27"/>
  <c r="H143" i="27"/>
  <c r="B180" i="23"/>
  <c r="B191" i="23"/>
  <c r="B202" i="23"/>
  <c r="J94" i="18"/>
  <c r="D88" i="18"/>
  <c r="P214" i="19"/>
  <c r="L226" i="19"/>
  <c r="L237" i="19"/>
  <c r="B100" i="18"/>
  <c r="B163" i="6" s="1"/>
  <c r="J100" i="18"/>
  <c r="J163" i="6" s="1"/>
  <c r="B101" i="18"/>
  <c r="B164" i="6" s="1"/>
  <c r="J101" i="18"/>
  <c r="J164" i="6" s="1"/>
  <c r="J95" i="29"/>
  <c r="E98" i="14"/>
  <c r="E159" i="6" s="1"/>
  <c r="E104" i="6"/>
  <c r="E100" i="14"/>
  <c r="E161" i="6" s="1"/>
  <c r="E106" i="6"/>
  <c r="O239" i="15"/>
  <c r="O249" i="15"/>
  <c r="K145" i="11"/>
  <c r="K112" i="31"/>
  <c r="D74" i="26"/>
  <c r="D171" i="6" s="1"/>
  <c r="D116" i="6"/>
  <c r="L74" i="26"/>
  <c r="L171" i="6" s="1"/>
  <c r="L116" i="6"/>
  <c r="D47" i="9"/>
  <c r="D75" i="26"/>
  <c r="D172" i="6" s="1"/>
  <c r="D117" i="6"/>
  <c r="L75" i="26"/>
  <c r="L172" i="6" s="1"/>
  <c r="L117" i="6"/>
  <c r="D76" i="26"/>
  <c r="D173" i="6" s="1"/>
  <c r="D118" i="6"/>
  <c r="L76" i="26"/>
  <c r="L173" i="6" s="1"/>
  <c r="L118" i="6"/>
  <c r="H220" i="15"/>
  <c r="J57" i="10"/>
  <c r="J58" i="10"/>
  <c r="N134" i="11"/>
  <c r="N145" i="11"/>
  <c r="F112" i="31"/>
  <c r="N112" i="31"/>
  <c r="H78" i="18"/>
  <c r="H108" i="6"/>
  <c r="P78" i="18"/>
  <c r="P108" i="6"/>
  <c r="G98" i="14"/>
  <c r="G159" i="6" s="1"/>
  <c r="G104" i="6"/>
  <c r="O100" i="14"/>
  <c r="O161" i="6" s="1"/>
  <c r="O106" i="6"/>
  <c r="C220" i="15"/>
  <c r="G134" i="11"/>
  <c r="D57" i="10"/>
  <c r="D58" i="10"/>
  <c r="D61" i="10"/>
  <c r="H129" i="6"/>
  <c r="I112" i="31"/>
  <c r="N47" i="9"/>
  <c r="E78" i="18"/>
  <c r="E100" i="18"/>
  <c r="E163" i="6" s="1"/>
  <c r="E108" i="6"/>
  <c r="E157" i="21"/>
  <c r="M78" i="18"/>
  <c r="M100" i="18"/>
  <c r="M163" i="6" s="1"/>
  <c r="M108" i="6"/>
  <c r="E101" i="18"/>
  <c r="E164" i="6" s="1"/>
  <c r="E109" i="6"/>
  <c r="H166" i="6"/>
  <c r="G53" i="10"/>
  <c r="G65" i="10"/>
  <c r="G154" i="6" s="1"/>
  <c r="G99" i="6"/>
  <c r="K115" i="13"/>
  <c r="J61" i="10"/>
  <c r="E98" i="13"/>
  <c r="I98" i="13"/>
  <c r="N128" i="6"/>
  <c r="H128" i="6"/>
  <c r="N78" i="18"/>
  <c r="N108" i="6"/>
  <c r="G112" i="31"/>
  <c r="B103" i="6"/>
  <c r="B97" i="14"/>
  <c r="B158" i="6" s="1"/>
  <c r="L128" i="6"/>
  <c r="H51" i="47"/>
  <c r="I80" i="43"/>
  <c r="Q80" i="43"/>
  <c r="Q68" i="47"/>
  <c r="N71" i="39"/>
  <c r="H50" i="35"/>
  <c r="P50" i="35"/>
  <c r="P71" i="39"/>
  <c r="I71" i="35"/>
  <c r="M71" i="35"/>
  <c r="Q71" i="35"/>
  <c r="B133" i="27"/>
  <c r="N143" i="27"/>
  <c r="D68" i="6"/>
  <c r="D141" i="6" s="1"/>
  <c r="P73" i="26"/>
  <c r="P170" i="6" s="1"/>
  <c r="P68" i="6"/>
  <c r="P141" i="6" s="1"/>
  <c r="G180" i="25"/>
  <c r="G59" i="22"/>
  <c r="O180" i="25"/>
  <c r="O59" i="22"/>
  <c r="G191" i="25"/>
  <c r="G60" i="22"/>
  <c r="O191" i="25"/>
  <c r="O60" i="22"/>
  <c r="G202" i="25"/>
  <c r="G61" i="22"/>
  <c r="O202" i="25"/>
  <c r="O61" i="22"/>
  <c r="H180" i="23"/>
  <c r="H191" i="23"/>
  <c r="H202" i="23"/>
  <c r="P94" i="18"/>
  <c r="F88" i="18"/>
  <c r="N214" i="19"/>
  <c r="N226" i="19"/>
  <c r="N237" i="19"/>
  <c r="G50" i="39"/>
  <c r="O71" i="39"/>
  <c r="H133" i="27"/>
  <c r="L143" i="27"/>
  <c r="H153" i="27"/>
  <c r="L153" i="27"/>
  <c r="J180" i="23"/>
  <c r="J191" i="23"/>
  <c r="J202" i="23"/>
  <c r="B94" i="18"/>
  <c r="H214" i="19"/>
  <c r="L88" i="18"/>
  <c r="D226" i="19"/>
  <c r="D237" i="19"/>
  <c r="B60" i="6"/>
  <c r="B133" i="6" s="1"/>
  <c r="F100" i="18"/>
  <c r="F163" i="6" s="1"/>
  <c r="N100" i="18"/>
  <c r="N163" i="6" s="1"/>
  <c r="B95" i="29"/>
  <c r="M98" i="14"/>
  <c r="M159" i="6" s="1"/>
  <c r="M104" i="6"/>
  <c r="M100" i="14"/>
  <c r="M161" i="6" s="1"/>
  <c r="M106" i="6"/>
  <c r="P57" i="10"/>
  <c r="P58" i="10"/>
  <c r="P61" i="10"/>
  <c r="C112" i="31"/>
  <c r="H74" i="26"/>
  <c r="H171" i="6" s="1"/>
  <c r="H116" i="6"/>
  <c r="P74" i="26"/>
  <c r="P171" i="6" s="1"/>
  <c r="P116" i="6"/>
  <c r="L47" i="9"/>
  <c r="H75" i="26"/>
  <c r="H172" i="6" s="1"/>
  <c r="H117" i="6"/>
  <c r="P75" i="26"/>
  <c r="P172" i="6" s="1"/>
  <c r="P117" i="6"/>
  <c r="H76" i="26"/>
  <c r="H173" i="6" s="1"/>
  <c r="H118" i="6"/>
  <c r="P76" i="26"/>
  <c r="P173" i="6" s="1"/>
  <c r="P118" i="6"/>
  <c r="M111" i="6"/>
  <c r="I58" i="22"/>
  <c r="I76" i="22"/>
  <c r="I167" i="6" s="1"/>
  <c r="I112" i="6"/>
  <c r="Q58" i="22"/>
  <c r="Q76" i="22"/>
  <c r="Q167" i="6" s="1"/>
  <c r="Q112" i="6"/>
  <c r="I78" i="22"/>
  <c r="I169" i="6" s="1"/>
  <c r="I114" i="6"/>
  <c r="Q78" i="22"/>
  <c r="Q169" i="6" s="1"/>
  <c r="Q114" i="6"/>
  <c r="P220" i="15"/>
  <c r="D229" i="15"/>
  <c r="H229" i="15"/>
  <c r="L229" i="15"/>
  <c r="P229" i="15"/>
  <c r="D239" i="15"/>
  <c r="H239" i="15"/>
  <c r="L239" i="15"/>
  <c r="P239" i="15"/>
  <c r="D249" i="15"/>
  <c r="H249" i="15"/>
  <c r="L249" i="15"/>
  <c r="P249" i="15"/>
  <c r="J103" i="6"/>
  <c r="J97" i="14"/>
  <c r="J158" i="6" s="1"/>
  <c r="F134" i="11"/>
  <c r="F145" i="11"/>
  <c r="J112" i="31"/>
  <c r="D78" i="18"/>
  <c r="D108" i="6"/>
  <c r="L78" i="18"/>
  <c r="L108" i="6"/>
  <c r="O98" i="14"/>
  <c r="O159" i="6" s="1"/>
  <c r="O104" i="6"/>
  <c r="G100" i="14"/>
  <c r="G161" i="6" s="1"/>
  <c r="G106" i="6"/>
  <c r="P129" i="6"/>
  <c r="P72" i="53"/>
  <c r="Q112" i="31"/>
  <c r="F47" i="9"/>
  <c r="I78" i="18"/>
  <c r="I100" i="18"/>
  <c r="I163" i="6" s="1"/>
  <c r="I108" i="6"/>
  <c r="Q78" i="18"/>
  <c r="Q100" i="18"/>
  <c r="Q163" i="6" s="1"/>
  <c r="Q108" i="6"/>
  <c r="E175" i="21"/>
  <c r="M101" i="18"/>
  <c r="M164" i="6" s="1"/>
  <c r="M109" i="6"/>
  <c r="C98" i="13"/>
  <c r="K98" i="13"/>
  <c r="C115" i="13"/>
  <c r="B220" i="15"/>
  <c r="H134" i="11"/>
  <c r="H145" i="11"/>
  <c r="P98" i="6"/>
  <c r="P64" i="10"/>
  <c r="P153" i="6" s="1"/>
  <c r="O53" i="10"/>
  <c r="O65" i="10"/>
  <c r="O154" i="6" s="1"/>
  <c r="O99" i="6"/>
  <c r="G66" i="10"/>
  <c r="G155" i="6" s="1"/>
  <c r="G100" i="6"/>
  <c r="O66" i="10"/>
  <c r="O155" i="6" s="1"/>
  <c r="O100" i="6"/>
  <c r="I77" i="22"/>
  <c r="I168" i="6" s="1"/>
  <c r="I113" i="6"/>
  <c r="Q101" i="18"/>
  <c r="Q164" i="6" s="1"/>
  <c r="Q109" i="6"/>
  <c r="N220" i="15"/>
  <c r="B229" i="15"/>
  <c r="F229" i="15"/>
  <c r="J229" i="15"/>
  <c r="N229" i="15"/>
  <c r="B239" i="15"/>
  <c r="F239" i="15"/>
  <c r="J239" i="15"/>
  <c r="N239" i="15"/>
  <c r="B249" i="15"/>
  <c r="F249" i="15"/>
  <c r="J249" i="15"/>
  <c r="N249" i="15"/>
  <c r="N103" i="6"/>
  <c r="N97" i="14"/>
  <c r="N158" i="6" s="1"/>
  <c r="L134" i="11"/>
  <c r="L145" i="11"/>
  <c r="K53" i="10"/>
  <c r="K65" i="10"/>
  <c r="K154" i="6" s="1"/>
  <c r="K99" i="6"/>
  <c r="E66" i="10"/>
  <c r="E155" i="6" s="1"/>
  <c r="E100" i="6"/>
  <c r="M66" i="10"/>
  <c r="M155" i="6" s="1"/>
  <c r="M100" i="6"/>
  <c r="J128" i="6"/>
  <c r="F220" i="15"/>
  <c r="N101" i="6"/>
  <c r="D134" i="11"/>
  <c r="D145" i="11"/>
  <c r="H98" i="6"/>
  <c r="H64" i="10"/>
  <c r="H153" i="6" s="1"/>
  <c r="C53" i="10"/>
  <c r="C65" i="10"/>
  <c r="C154" i="6" s="1"/>
  <c r="C99" i="6"/>
  <c r="E53" i="10"/>
  <c r="E65" i="10"/>
  <c r="E154" i="6" s="1"/>
  <c r="E99" i="6"/>
  <c r="I53" i="10"/>
  <c r="I65" i="10"/>
  <c r="I154" i="6" s="1"/>
  <c r="I99" i="6"/>
  <c r="M53" i="10"/>
  <c r="M65" i="10"/>
  <c r="M154" i="6" s="1"/>
  <c r="M99" i="6"/>
  <c r="Q53" i="10"/>
  <c r="Q65" i="10"/>
  <c r="Q154" i="6" s="1"/>
  <c r="Q99" i="6"/>
  <c r="I66" i="10"/>
  <c r="I155" i="6" s="1"/>
  <c r="I100" i="6"/>
  <c r="Q66" i="10"/>
  <c r="Q155" i="6" s="1"/>
  <c r="Q100" i="6"/>
  <c r="B128" i="6"/>
  <c r="O157" i="21" l="1"/>
  <c r="O162" i="25"/>
  <c r="O129" i="25"/>
  <c r="K143" i="25"/>
  <c r="K129" i="25"/>
  <c r="Q26" i="7"/>
  <c r="K5" i="8"/>
  <c r="K42" i="8" s="1"/>
  <c r="H5" i="9"/>
  <c r="C129" i="25"/>
  <c r="G129" i="25"/>
  <c r="G162" i="25"/>
  <c r="I26" i="7"/>
  <c r="I5" i="7" s="1"/>
  <c r="O5" i="9"/>
  <c r="O52" i="9" s="1"/>
  <c r="I5" i="9"/>
  <c r="I52" i="9" s="1"/>
  <c r="D5" i="9"/>
  <c r="D52" i="9" s="1"/>
  <c r="Q5" i="9"/>
  <c r="Q52" i="9" s="1"/>
  <c r="Q5" i="8"/>
  <c r="Q43" i="8" s="1"/>
  <c r="G42" i="8"/>
  <c r="G43" i="8"/>
  <c r="G44" i="8"/>
  <c r="G47" i="8"/>
  <c r="B5" i="8"/>
  <c r="B41" i="8" s="1"/>
  <c r="G46" i="8"/>
  <c r="K26" i="7"/>
  <c r="K5" i="7" s="1"/>
  <c r="K46" i="7" s="1"/>
  <c r="E5" i="7"/>
  <c r="C26" i="7"/>
  <c r="C5" i="7" s="1"/>
  <c r="C41" i="7" s="1"/>
  <c r="J5" i="9"/>
  <c r="J51" i="9" s="1"/>
  <c r="M5" i="9"/>
  <c r="M51" i="9" s="1"/>
  <c r="C5" i="9"/>
  <c r="C52" i="9" s="1"/>
  <c r="K5" i="9"/>
  <c r="K53" i="9" s="1"/>
  <c r="P5" i="9"/>
  <c r="P53" i="9" s="1"/>
  <c r="F5" i="9"/>
  <c r="F53" i="9" s="1"/>
  <c r="G5" i="9"/>
  <c r="G52" i="9" s="1"/>
  <c r="E5" i="9"/>
  <c r="E52" i="9" s="1"/>
  <c r="L5" i="8"/>
  <c r="L45" i="8" s="1"/>
  <c r="G41" i="8"/>
  <c r="M5" i="8"/>
  <c r="M47" i="8" s="1"/>
  <c r="N5" i="8"/>
  <c r="N44" i="8" s="1"/>
  <c r="J42" i="8"/>
  <c r="J46" i="8"/>
  <c r="J44" i="8"/>
  <c r="J41" i="8"/>
  <c r="C45" i="8"/>
  <c r="C47" i="8"/>
  <c r="C44" i="8"/>
  <c r="C43" i="8"/>
  <c r="H44" i="8"/>
  <c r="H43" i="8"/>
  <c r="M26" i="7"/>
  <c r="M5" i="7" s="1"/>
  <c r="M45" i="7" s="1"/>
  <c r="N95" i="14"/>
  <c r="N50" i="6"/>
  <c r="O26" i="7"/>
  <c r="O5" i="7" s="1"/>
  <c r="E5" i="8"/>
  <c r="E46" i="8" s="1"/>
  <c r="Q5" i="7"/>
  <c r="D73" i="26"/>
  <c r="D170" i="6" s="1"/>
  <c r="E162" i="25"/>
  <c r="C162" i="25"/>
  <c r="O143" i="25"/>
  <c r="O5" i="8"/>
  <c r="O46" i="8" s="1"/>
  <c r="C143" i="25"/>
  <c r="F101" i="6"/>
  <c r="F26" i="7"/>
  <c r="F5" i="7" s="1"/>
  <c r="D95" i="14"/>
  <c r="D156" i="6" s="1"/>
  <c r="F103" i="6"/>
  <c r="J95" i="14"/>
  <c r="J156" i="6" s="1"/>
  <c r="F95" i="14"/>
  <c r="F156" i="6" s="1"/>
  <c r="B50" i="6"/>
  <c r="F97" i="14"/>
  <c r="F158" i="6" s="1"/>
  <c r="P26" i="7"/>
  <c r="P5" i="7" s="1"/>
  <c r="B26" i="7"/>
  <c r="B5" i="7" s="1"/>
  <c r="B47" i="7" s="1"/>
  <c r="G26" i="7"/>
  <c r="L26" i="7"/>
  <c r="L5" i="7" s="1"/>
  <c r="H26" i="7"/>
  <c r="H5" i="7" s="1"/>
  <c r="B95" i="14"/>
  <c r="B156" i="6" s="1"/>
  <c r="D26" i="7"/>
  <c r="D5" i="7" s="1"/>
  <c r="P97" i="14"/>
  <c r="P158" i="6" s="1"/>
  <c r="P103" i="6"/>
  <c r="P72" i="14"/>
  <c r="J26" i="7"/>
  <c r="J5" i="7" s="1"/>
  <c r="N26" i="7"/>
  <c r="N5" i="7" s="1"/>
  <c r="N47" i="7" s="1"/>
  <c r="L101" i="6"/>
  <c r="L95" i="14"/>
  <c r="H50" i="6"/>
  <c r="E114" i="6"/>
  <c r="E78" i="22"/>
  <c r="E169" i="6" s="1"/>
  <c r="G143" i="25"/>
  <c r="C42" i="8"/>
  <c r="D50" i="6"/>
  <c r="C46" i="8"/>
  <c r="C41" i="8"/>
  <c r="E58" i="22"/>
  <c r="K162" i="25"/>
  <c r="F50" i="6"/>
  <c r="N52" i="9"/>
  <c r="D44" i="8"/>
  <c r="D45" i="8"/>
  <c r="K50" i="6"/>
  <c r="N166" i="6"/>
  <c r="M50" i="6"/>
  <c r="O101" i="18"/>
  <c r="O164" i="6" s="1"/>
  <c r="O109" i="6"/>
  <c r="J50" i="6"/>
  <c r="F44" i="8"/>
  <c r="P50" i="6"/>
  <c r="H47" i="8"/>
  <c r="H42" i="8"/>
  <c r="F43" i="8"/>
  <c r="H45" i="8"/>
  <c r="H41" i="8"/>
  <c r="D43" i="8"/>
  <c r="D42" i="8"/>
  <c r="J47" i="8"/>
  <c r="D46" i="8"/>
  <c r="D41" i="8"/>
  <c r="O78" i="18"/>
  <c r="O100" i="18"/>
  <c r="O163" i="6" s="1"/>
  <c r="O108" i="6"/>
  <c r="Q141" i="6"/>
  <c r="Q50" i="6"/>
  <c r="O175" i="21"/>
  <c r="G50" i="6"/>
  <c r="H103" i="6"/>
  <c r="H72" i="14"/>
  <c r="H97" i="14"/>
  <c r="H158" i="6" s="1"/>
  <c r="C50" i="6"/>
  <c r="I141" i="6"/>
  <c r="I50" i="6"/>
  <c r="O50" i="6"/>
  <c r="E141" i="6"/>
  <c r="E50" i="6"/>
  <c r="E98" i="6"/>
  <c r="E64" i="10"/>
  <c r="E153" i="6" s="1"/>
  <c r="M107" i="6"/>
  <c r="M99" i="18"/>
  <c r="M162" i="6" s="1"/>
  <c r="I97" i="14"/>
  <c r="I158" i="6" s="1"/>
  <c r="I103" i="6"/>
  <c r="I72" i="14"/>
  <c r="I98" i="6"/>
  <c r="I64" i="10"/>
  <c r="I153" i="6" s="1"/>
  <c r="K98" i="6"/>
  <c r="K64" i="10"/>
  <c r="K153" i="6" s="1"/>
  <c r="F47" i="8"/>
  <c r="F42" i="8"/>
  <c r="O58" i="22"/>
  <c r="O76" i="22"/>
  <c r="O167" i="6" s="1"/>
  <c r="O112" i="6"/>
  <c r="N107" i="6"/>
  <c r="N97" i="6" s="1"/>
  <c r="N53" i="9"/>
  <c r="K77" i="22"/>
  <c r="K168" i="6" s="1"/>
  <c r="K113" i="6"/>
  <c r="K58" i="22"/>
  <c r="K76" i="22"/>
  <c r="K167" i="6" s="1"/>
  <c r="K112" i="6"/>
  <c r="K97" i="14"/>
  <c r="K158" i="6" s="1"/>
  <c r="K103" i="6"/>
  <c r="K72" i="14"/>
  <c r="J45" i="8"/>
  <c r="Q97" i="14"/>
  <c r="Q158" i="6" s="1"/>
  <c r="Q103" i="6"/>
  <c r="Q72" i="14"/>
  <c r="B107" i="6"/>
  <c r="B97" i="6" s="1"/>
  <c r="N156" i="6"/>
  <c r="O78" i="22"/>
  <c r="O169" i="6" s="1"/>
  <c r="O114" i="6"/>
  <c r="O77" i="22"/>
  <c r="O168" i="6" s="1"/>
  <c r="O113" i="6"/>
  <c r="G58" i="22"/>
  <c r="G76" i="22"/>
  <c r="G167" i="6" s="1"/>
  <c r="G112" i="6"/>
  <c r="K78" i="22"/>
  <c r="K169" i="6" s="1"/>
  <c r="K114" i="6"/>
  <c r="M98" i="6"/>
  <c r="M64" i="10"/>
  <c r="M153" i="6" s="1"/>
  <c r="C98" i="6"/>
  <c r="C64" i="10"/>
  <c r="C153" i="6" s="1"/>
  <c r="F45" i="8"/>
  <c r="O98" i="6"/>
  <c r="O64" i="10"/>
  <c r="O153" i="6" s="1"/>
  <c r="I107" i="6"/>
  <c r="I99" i="18"/>
  <c r="I162" i="6" s="1"/>
  <c r="O97" i="14"/>
  <c r="O158" i="6" s="1"/>
  <c r="O103" i="6"/>
  <c r="O72" i="14"/>
  <c r="D107" i="6"/>
  <c r="D97" i="6" s="1"/>
  <c r="D99" i="18"/>
  <c r="D162" i="6" s="1"/>
  <c r="G78" i="22"/>
  <c r="G169" i="6" s="1"/>
  <c r="G114" i="6"/>
  <c r="G77" i="22"/>
  <c r="G168" i="6" s="1"/>
  <c r="G113" i="6"/>
  <c r="P107" i="6"/>
  <c r="P99" i="18"/>
  <c r="P162" i="6" s="1"/>
  <c r="N99" i="18"/>
  <c r="C78" i="22"/>
  <c r="C169" i="6" s="1"/>
  <c r="C114" i="6"/>
  <c r="L50" i="6"/>
  <c r="H52" i="9"/>
  <c r="C97" i="14"/>
  <c r="C158" i="6" s="1"/>
  <c r="C103" i="6"/>
  <c r="C72" i="14"/>
  <c r="F107" i="6"/>
  <c r="L107" i="6"/>
  <c r="L99" i="18"/>
  <c r="L162" i="6" s="1"/>
  <c r="Q111" i="6"/>
  <c r="Q75" i="22"/>
  <c r="Q166" i="6" s="1"/>
  <c r="G98" i="6"/>
  <c r="G64" i="10"/>
  <c r="G153" i="6" s="1"/>
  <c r="E107" i="6"/>
  <c r="E99" i="18"/>
  <c r="E162" i="6" s="1"/>
  <c r="G97" i="14"/>
  <c r="G158" i="6" s="1"/>
  <c r="G103" i="6"/>
  <c r="G72" i="14"/>
  <c r="H107" i="6"/>
  <c r="H99" i="18"/>
  <c r="H162" i="6" s="1"/>
  <c r="C58" i="22"/>
  <c r="C76" i="22"/>
  <c r="C167" i="6" s="1"/>
  <c r="C112" i="6"/>
  <c r="Q98" i="6"/>
  <c r="Q64" i="10"/>
  <c r="Q153" i="6" s="1"/>
  <c r="F46" i="8"/>
  <c r="Q107" i="6"/>
  <c r="Q99" i="18"/>
  <c r="Q162" i="6" s="1"/>
  <c r="I111" i="6"/>
  <c r="I75" i="22"/>
  <c r="I166" i="6" s="1"/>
  <c r="M97" i="14"/>
  <c r="M158" i="6" s="1"/>
  <c r="M103" i="6"/>
  <c r="M72" i="14"/>
  <c r="H46" i="8"/>
  <c r="E97" i="14"/>
  <c r="E158" i="6" s="1"/>
  <c r="E103" i="6"/>
  <c r="E72" i="14"/>
  <c r="C77" i="22"/>
  <c r="C168" i="6" s="1"/>
  <c r="C113" i="6"/>
  <c r="B5" i="9"/>
  <c r="B52" i="9" s="1"/>
  <c r="J43" i="8"/>
  <c r="J107" i="6"/>
  <c r="J97" i="6" s="1"/>
  <c r="K47" i="8" l="1"/>
  <c r="K43" i="8"/>
  <c r="K46" i="8"/>
  <c r="K45" i="8"/>
  <c r="K44" i="8"/>
  <c r="K41" i="8"/>
  <c r="L47" i="8"/>
  <c r="B45" i="8"/>
  <c r="L42" i="8"/>
  <c r="O53" i="9"/>
  <c r="O51" i="9"/>
  <c r="C53" i="9"/>
  <c r="I53" i="9"/>
  <c r="I51" i="9"/>
  <c r="I46" i="9" s="1"/>
  <c r="B44" i="8"/>
  <c r="G40" i="8"/>
  <c r="B42" i="8"/>
  <c r="Q47" i="8"/>
  <c r="Q46" i="8"/>
  <c r="Q45" i="8"/>
  <c r="K47" i="7"/>
  <c r="K42" i="7"/>
  <c r="K43" i="7"/>
  <c r="K45" i="7"/>
  <c r="Q51" i="9"/>
  <c r="M52" i="9"/>
  <c r="Q53" i="9"/>
  <c r="M53" i="9"/>
  <c r="C51" i="9"/>
  <c r="O43" i="7"/>
  <c r="D53" i="9"/>
  <c r="F97" i="6"/>
  <c r="D51" i="9"/>
  <c r="M43" i="8"/>
  <c r="M46" i="8"/>
  <c r="N41" i="8"/>
  <c r="B43" i="8"/>
  <c r="B46" i="8"/>
  <c r="Q41" i="8"/>
  <c r="L46" i="8"/>
  <c r="Q42" i="8"/>
  <c r="L41" i="8"/>
  <c r="Q44" i="8"/>
  <c r="B47" i="8"/>
  <c r="M44" i="8"/>
  <c r="N43" i="8"/>
  <c r="L44" i="8"/>
  <c r="L43" i="8"/>
  <c r="O44" i="7"/>
  <c r="O47" i="7"/>
  <c r="O45" i="7"/>
  <c r="O46" i="7"/>
  <c r="O41" i="7"/>
  <c r="K44" i="7"/>
  <c r="C47" i="7"/>
  <c r="C45" i="7"/>
  <c r="C44" i="7"/>
  <c r="K41" i="7"/>
  <c r="O42" i="7"/>
  <c r="C42" i="7"/>
  <c r="C43" i="7"/>
  <c r="G51" i="9"/>
  <c r="J53" i="9"/>
  <c r="G53" i="9"/>
  <c r="J52" i="9"/>
  <c r="E51" i="9"/>
  <c r="N46" i="8"/>
  <c r="N42" i="8"/>
  <c r="M42" i="8"/>
  <c r="M45" i="8"/>
  <c r="N47" i="8"/>
  <c r="N45" i="8"/>
  <c r="M41" i="8"/>
  <c r="C46" i="7"/>
  <c r="F52" i="9"/>
  <c r="F51" i="9"/>
  <c r="K52" i="9"/>
  <c r="K51" i="9"/>
  <c r="E53" i="9"/>
  <c r="M47" i="7"/>
  <c r="F47" i="7"/>
  <c r="O42" i="8"/>
  <c r="O44" i="8"/>
  <c r="O47" i="8"/>
  <c r="O41" i="8"/>
  <c r="O43" i="8"/>
  <c r="O45" i="8"/>
  <c r="E41" i="8"/>
  <c r="E42" i="8"/>
  <c r="E43" i="8"/>
  <c r="E44" i="8"/>
  <c r="E45" i="8"/>
  <c r="E47" i="8"/>
  <c r="C40" i="8"/>
  <c r="L47" i="7"/>
  <c r="B152" i="6"/>
  <c r="J152" i="6"/>
  <c r="P101" i="6"/>
  <c r="P97" i="6" s="1"/>
  <c r="P152" i="6" s="1"/>
  <c r="P95" i="14"/>
  <c r="P156" i="6" s="1"/>
  <c r="G5" i="7"/>
  <c r="G47" i="7" s="1"/>
  <c r="L97" i="6"/>
  <c r="H47" i="7"/>
  <c r="D152" i="6"/>
  <c r="J47" i="7"/>
  <c r="N46" i="9"/>
  <c r="H40" i="8"/>
  <c r="E75" i="22"/>
  <c r="E166" i="6" s="1"/>
  <c r="E111" i="6"/>
  <c r="M42" i="7"/>
  <c r="J40" i="8"/>
  <c r="M46" i="7"/>
  <c r="D40" i="8"/>
  <c r="L156" i="6"/>
  <c r="F40" i="8"/>
  <c r="E47" i="7"/>
  <c r="M44" i="7"/>
  <c r="I47" i="8"/>
  <c r="I44" i="8"/>
  <c r="I45" i="8"/>
  <c r="I41" i="8"/>
  <c r="I43" i="8"/>
  <c r="I46" i="8"/>
  <c r="I42" i="8"/>
  <c r="H101" i="6"/>
  <c r="H97" i="6" s="1"/>
  <c r="H152" i="6" s="1"/>
  <c r="H95" i="14"/>
  <c r="H156" i="6" s="1"/>
  <c r="E43" i="7"/>
  <c r="E44" i="7"/>
  <c r="E41" i="7"/>
  <c r="E42" i="7"/>
  <c r="E45" i="7"/>
  <c r="E46" i="7"/>
  <c r="O107" i="6"/>
  <c r="O99" i="18"/>
  <c r="O162" i="6" s="1"/>
  <c r="M43" i="7"/>
  <c r="M41" i="7"/>
  <c r="H53" i="9"/>
  <c r="N152" i="6"/>
  <c r="M95" i="14"/>
  <c r="M156" i="6" s="1"/>
  <c r="M101" i="6"/>
  <c r="M97" i="6" s="1"/>
  <c r="L52" i="9"/>
  <c r="L51" i="9"/>
  <c r="N41" i="7"/>
  <c r="N42" i="7"/>
  <c r="N43" i="7"/>
  <c r="N44" i="7"/>
  <c r="N46" i="7"/>
  <c r="N45" i="7"/>
  <c r="C95" i="14"/>
  <c r="C156" i="6" s="1"/>
  <c r="C101" i="6"/>
  <c r="O95" i="14"/>
  <c r="O156" i="6" s="1"/>
  <c r="O101" i="6"/>
  <c r="K111" i="6"/>
  <c r="K75" i="22"/>
  <c r="K166" i="6" s="1"/>
  <c r="O111" i="6"/>
  <c r="O75" i="22"/>
  <c r="O166" i="6" s="1"/>
  <c r="L41" i="7"/>
  <c r="L42" i="7"/>
  <c r="L43" i="7"/>
  <c r="L44" i="7"/>
  <c r="L46" i="7"/>
  <c r="L45" i="7"/>
  <c r="C111" i="6"/>
  <c r="C75" i="22"/>
  <c r="C166" i="6" s="1"/>
  <c r="B53" i="9"/>
  <c r="B51" i="9"/>
  <c r="E95" i="14"/>
  <c r="E156" i="6" s="1"/>
  <c r="E101" i="6"/>
  <c r="G95" i="14"/>
  <c r="G156" i="6" s="1"/>
  <c r="G101" i="6"/>
  <c r="L53" i="9"/>
  <c r="P41" i="7"/>
  <c r="P42" i="7"/>
  <c r="P43" i="7"/>
  <c r="P44" i="7"/>
  <c r="P46" i="7"/>
  <c r="P45" i="7"/>
  <c r="N162" i="6"/>
  <c r="P43" i="8"/>
  <c r="P44" i="8"/>
  <c r="P46" i="8"/>
  <c r="P42" i="8"/>
  <c r="P41" i="8"/>
  <c r="P45" i="8"/>
  <c r="D41" i="7"/>
  <c r="D42" i="7"/>
  <c r="D43" i="7"/>
  <c r="D44" i="7"/>
  <c r="D46" i="7"/>
  <c r="D45" i="7"/>
  <c r="P51" i="9"/>
  <c r="P52" i="9"/>
  <c r="K95" i="14"/>
  <c r="K156" i="6" s="1"/>
  <c r="K101" i="6"/>
  <c r="B41" i="7"/>
  <c r="B42" i="7"/>
  <c r="B43" i="7"/>
  <c r="B44" i="7"/>
  <c r="B46" i="7"/>
  <c r="B45" i="7"/>
  <c r="F41" i="7"/>
  <c r="F42" i="7"/>
  <c r="F43" i="7"/>
  <c r="F44" i="7"/>
  <c r="F46" i="7"/>
  <c r="F45" i="7"/>
  <c r="I95" i="14"/>
  <c r="I156" i="6" s="1"/>
  <c r="I101" i="6"/>
  <c r="I97" i="6" s="1"/>
  <c r="H51" i="9"/>
  <c r="P47" i="7"/>
  <c r="H41" i="7"/>
  <c r="H42" i="7"/>
  <c r="H43" i="7"/>
  <c r="H44" i="7"/>
  <c r="H46" i="7"/>
  <c r="H45" i="7"/>
  <c r="D47" i="7"/>
  <c r="P47" i="8"/>
  <c r="G111" i="6"/>
  <c r="G75" i="22"/>
  <c r="G166" i="6" s="1"/>
  <c r="Q95" i="14"/>
  <c r="Q156" i="6" s="1"/>
  <c r="Q101" i="6"/>
  <c r="Q97" i="6" s="1"/>
  <c r="J41" i="7"/>
  <c r="J42" i="7"/>
  <c r="J43" i="7"/>
  <c r="J44" i="7"/>
  <c r="J46" i="7"/>
  <c r="J45" i="7"/>
  <c r="J46" i="9" l="1"/>
  <c r="O46" i="9"/>
  <c r="B40" i="8"/>
  <c r="K40" i="8"/>
  <c r="L40" i="8"/>
  <c r="C46" i="9"/>
  <c r="E97" i="6"/>
  <c r="E152" i="6" s="1"/>
  <c r="L152" i="6"/>
  <c r="D46" i="9"/>
  <c r="M46" i="9"/>
  <c r="O40" i="7"/>
  <c r="K40" i="7"/>
  <c r="F152" i="6"/>
  <c r="M40" i="8"/>
  <c r="N40" i="8"/>
  <c r="Q40" i="8"/>
  <c r="C40" i="7"/>
  <c r="Q46" i="9"/>
  <c r="K46" i="9"/>
  <c r="F46" i="9"/>
  <c r="G46" i="9"/>
  <c r="E46" i="9"/>
  <c r="O40" i="8"/>
  <c r="C97" i="6"/>
  <c r="C152" i="6" s="1"/>
  <c r="E40" i="8"/>
  <c r="K97" i="6"/>
  <c r="K152" i="6" s="1"/>
  <c r="O97" i="6"/>
  <c r="O152" i="6" s="1"/>
  <c r="G41" i="7"/>
  <c r="G46" i="7"/>
  <c r="G44" i="7"/>
  <c r="G43" i="7"/>
  <c r="G45" i="7"/>
  <c r="G42" i="7"/>
  <c r="G97" i="6"/>
  <c r="G152" i="6" s="1"/>
  <c r="M40" i="7"/>
  <c r="E40" i="7"/>
  <c r="B40" i="7"/>
  <c r="I43" i="7"/>
  <c r="I44" i="7"/>
  <c r="I41" i="7"/>
  <c r="I45" i="7"/>
  <c r="I42" i="7"/>
  <c r="I46" i="7"/>
  <c r="H46" i="9"/>
  <c r="I47" i="7"/>
  <c r="Q42" i="7"/>
  <c r="Q45" i="7"/>
  <c r="Q44" i="7"/>
  <c r="Q43" i="7"/>
  <c r="Q41" i="7"/>
  <c r="Q46" i="7"/>
  <c r="Q47" i="7"/>
  <c r="N40" i="7"/>
  <c r="I40" i="8"/>
  <c r="Q152" i="6"/>
  <c r="I152" i="6"/>
  <c r="B46" i="9"/>
  <c r="M152" i="6"/>
  <c r="J40" i="7"/>
  <c r="H40" i="7"/>
  <c r="P46" i="9"/>
  <c r="D40" i="7"/>
  <c r="P40" i="8"/>
  <c r="L46" i="9"/>
  <c r="F40" i="7"/>
  <c r="P40" i="7"/>
  <c r="L40" i="7"/>
  <c r="G40" i="7" l="1"/>
  <c r="I40" i="7"/>
  <c r="Q40" i="7"/>
</calcChain>
</file>

<file path=xl/sharedStrings.xml><?xml version="1.0" encoding="utf-8"?>
<sst xmlns="http://schemas.openxmlformats.org/spreadsheetml/2006/main" count="5361" uniqueCount="397">
  <si>
    <t>detailed split of CO2 emissions</t>
  </si>
  <si>
    <t>detailed split of useful energy demand</t>
  </si>
  <si>
    <t>detailed split of final energy consumption</t>
  </si>
  <si>
    <t>Other Industrial Sectors</t>
  </si>
  <si>
    <t>Wood and wood products</t>
  </si>
  <si>
    <t>Textiles and leather</t>
  </si>
  <si>
    <t>Machinery Equipment</t>
  </si>
  <si>
    <t>Transport Equipment</t>
  </si>
  <si>
    <t>Food, beverages and tobacco</t>
  </si>
  <si>
    <t>Pulp, paper and printing</t>
  </si>
  <si>
    <t>Non-metallic mineral products</t>
  </si>
  <si>
    <t>Chemicals Industry</t>
  </si>
  <si>
    <t>Non Ferrous Metals</t>
  </si>
  <si>
    <t>Iron and steel</t>
  </si>
  <si>
    <t>split of useful energy demand</t>
  </si>
  <si>
    <t>split of final energy consumption</t>
  </si>
  <si>
    <t>Industrial sectors summary</t>
  </si>
  <si>
    <t>Description</t>
  </si>
  <si>
    <t>Sheet</t>
  </si>
  <si>
    <t>Click on the link to jump to the sheet</t>
  </si>
  <si>
    <t>Energy intensity (toe/physical output index)</t>
  </si>
  <si>
    <t>Electricity</t>
  </si>
  <si>
    <t>Steam distributed</t>
  </si>
  <si>
    <t>Biomass and wastes</t>
  </si>
  <si>
    <t>RES and wastes</t>
  </si>
  <si>
    <t>Derived gases</t>
  </si>
  <si>
    <t>Natural gas (incl. biogas)</t>
  </si>
  <si>
    <t>Gas</t>
  </si>
  <si>
    <t>Other liquids</t>
  </si>
  <si>
    <t>Residual fuel oil</t>
  </si>
  <si>
    <t>LPG</t>
  </si>
  <si>
    <t>Refinery gas</t>
  </si>
  <si>
    <t>Liquids</t>
  </si>
  <si>
    <t>Solids</t>
  </si>
  <si>
    <t>Paper production</t>
  </si>
  <si>
    <t>Pulp production</t>
  </si>
  <si>
    <t>Glass production</t>
  </si>
  <si>
    <t>Ceramics &amp; other NMM</t>
  </si>
  <si>
    <t>Cement</t>
  </si>
  <si>
    <t>Pharmaceutical products etc.</t>
  </si>
  <si>
    <t>Other chemicals</t>
  </si>
  <si>
    <t>Basic chemicals</t>
  </si>
  <si>
    <t>Other non-ferrous metals</t>
  </si>
  <si>
    <t>Aluminium - primary production</t>
  </si>
  <si>
    <t>Alumina production</t>
  </si>
  <si>
    <t>Electric arc</t>
  </si>
  <si>
    <t>Integrated steelworks</t>
  </si>
  <si>
    <t>Coke</t>
  </si>
  <si>
    <t>Hard coal and others</t>
  </si>
  <si>
    <t xml:space="preserve"> Other Industrial Sectors</t>
  </si>
  <si>
    <t xml:space="preserve"> Wood and wood products</t>
  </si>
  <si>
    <t xml:space="preserve"> Textiles and leather</t>
  </si>
  <si>
    <t xml:space="preserve"> Machinery Equipment</t>
  </si>
  <si>
    <t xml:space="preserve"> Transport Equipment</t>
  </si>
  <si>
    <t xml:space="preserve"> Food, beverages and tobacco</t>
  </si>
  <si>
    <t>Printing and media reproduction</t>
  </si>
  <si>
    <t xml:space="preserve">Paper production </t>
  </si>
  <si>
    <t xml:space="preserve">Glass production </t>
  </si>
  <si>
    <t>Basic chemicals  (kt of CO2 / ktoe energy)</t>
  </si>
  <si>
    <t>Aluminium production</t>
  </si>
  <si>
    <t>Emission intensity (kt of CO2 / ktoe)</t>
  </si>
  <si>
    <t xml:space="preserve">Basic chemicals </t>
  </si>
  <si>
    <t>Solvent use and other process emissions</t>
  </si>
  <si>
    <t>CO2 emissions (kt CO2)</t>
  </si>
  <si>
    <t>Other industrial sectors</t>
  </si>
  <si>
    <t>by sector</t>
  </si>
  <si>
    <t>Natural gas</t>
  </si>
  <si>
    <t>Naphtha</t>
  </si>
  <si>
    <t>Diesel oil</t>
  </si>
  <si>
    <t>by fuel (EUROSTAT DATA)</t>
  </si>
  <si>
    <t>Non-energy use (ktoe)</t>
  </si>
  <si>
    <t>Geothermal</t>
  </si>
  <si>
    <t>Solar</t>
  </si>
  <si>
    <t>Liquid biofuels</t>
  </si>
  <si>
    <t>Biogas</t>
  </si>
  <si>
    <t>Gases</t>
  </si>
  <si>
    <t>Diesel oil (without biofuels)</t>
  </si>
  <si>
    <t>Energy consumption (ktoe)</t>
  </si>
  <si>
    <t>Value added (M€2010)</t>
  </si>
  <si>
    <t>Low enthalpy heat</t>
  </si>
  <si>
    <t>Fans and pumps</t>
  </si>
  <si>
    <t>Motor drives</t>
  </si>
  <si>
    <t>Air compressors</t>
  </si>
  <si>
    <t>Lighting</t>
  </si>
  <si>
    <t>Market shares of energy uses (%)</t>
  </si>
  <si>
    <t>Other processes</t>
  </si>
  <si>
    <t>Biomass</t>
  </si>
  <si>
    <t>Steam processes</t>
  </si>
  <si>
    <t>All Industrial Sectors</t>
  </si>
  <si>
    <t>Detailed split of energy consumption (ktoe)</t>
  </si>
  <si>
    <t>Market shares of useful energy demand (%)</t>
  </si>
  <si>
    <t>Detailed split of useful energy demand (ktoe)</t>
  </si>
  <si>
    <t>Market shares of CO2 emissions (%)</t>
  </si>
  <si>
    <t>Solvent use and other process</t>
  </si>
  <si>
    <t>Non-Metallic Minerals</t>
  </si>
  <si>
    <t>Chemical and Petrochemical</t>
  </si>
  <si>
    <t>Non-Ferrous Metals</t>
  </si>
  <si>
    <t>Iron and Steel</t>
  </si>
  <si>
    <t>Process emissions</t>
  </si>
  <si>
    <t>Detailed split of CO2 emissions (kt of CO2)</t>
  </si>
  <si>
    <t>Electric arc (including process emissions)</t>
  </si>
  <si>
    <t>Integrated steelworks (including process emissions)</t>
  </si>
  <si>
    <t>Useful energy demand intensity (toe useful/t of output)</t>
  </si>
  <si>
    <t>Energy intensity (toe/t of output)</t>
  </si>
  <si>
    <t>Value added intensity (VA in €2010/t of output)</t>
  </si>
  <si>
    <t>by subsector (calibration output)</t>
  </si>
  <si>
    <t>process emissions</t>
  </si>
  <si>
    <t>Idle capacity (kt steel production)</t>
  </si>
  <si>
    <t>Decommissioned capacity (kt steel production)</t>
  </si>
  <si>
    <t>Capacity investment (kt steel production)</t>
  </si>
  <si>
    <t>Installed capacity (kt steel production)</t>
  </si>
  <si>
    <t>Physical output (kt steel)</t>
  </si>
  <si>
    <t>Steel: Products finishing</t>
  </si>
  <si>
    <t>Steel: Furnaces, Refining and Rolling</t>
  </si>
  <si>
    <t>Steel: Electric arc</t>
  </si>
  <si>
    <t>Steel: Smelters</t>
  </si>
  <si>
    <t>Steel: Blast /Basic oxygen furnace</t>
  </si>
  <si>
    <t>Steel: Sinter/Pellet making</t>
  </si>
  <si>
    <t>Energy intensity (kgoe per t of output)</t>
  </si>
  <si>
    <t>Steel: Products finishing - Electric</t>
  </si>
  <si>
    <t>Steel: Products finishing - Steam</t>
  </si>
  <si>
    <t>Steel: Products finishing - Thermal</t>
  </si>
  <si>
    <t>Steel: Furnaces, Refining and Rolling - Electric</t>
  </si>
  <si>
    <t>Steel: Furnaces, Refining and Rolling - Thermal</t>
  </si>
  <si>
    <t>Market shares of energy uses by subsector (%)</t>
  </si>
  <si>
    <t>Diesel oil (incl. biofuels)</t>
  </si>
  <si>
    <t>Solar and geothermal</t>
  </si>
  <si>
    <t>Detailed split of energy consumption by subsector (ktoe)</t>
  </si>
  <si>
    <t>Ratio of useful energy demand to final energy consumption (system efficiency indicator)</t>
  </si>
  <si>
    <t>Market shares of useful energy demand by subsector (%)</t>
  </si>
  <si>
    <t>Detailed split of useful energy demand by subsector (ktoe)</t>
  </si>
  <si>
    <t>Electric arc (without process emissions)</t>
  </si>
  <si>
    <t>Integrated steelworks (without process emissions)</t>
  </si>
  <si>
    <t>Emission intensity (kt of CO2 per ktoe)</t>
  </si>
  <si>
    <t>Market shares of CO2 emissions by subsector (%)</t>
  </si>
  <si>
    <t>Detailed split of CO2 emissions by subsector (kt of CO2)</t>
  </si>
  <si>
    <t>Aluminium production (kt)</t>
  </si>
  <si>
    <t>Alumina production (kt)</t>
  </si>
  <si>
    <t>Idle capacity (kt production)</t>
  </si>
  <si>
    <t>Other non-ferrous metals (kt lead eq.)</t>
  </si>
  <si>
    <t>Decommissioned capacity (kt production)</t>
  </si>
  <si>
    <t>Capacity investment (kt production)</t>
  </si>
  <si>
    <t>Installed capacity (kt production)</t>
  </si>
  <si>
    <t>Physical output (kt)</t>
  </si>
  <si>
    <t>Metal finishing</t>
  </si>
  <si>
    <t>Metal processing  (metallurgy e.g. cast house, reheating)</t>
  </si>
  <si>
    <t>Other Metals: production</t>
  </si>
  <si>
    <t>Aluminium finishing</t>
  </si>
  <si>
    <t>Aluminium processing  (metallurgy e.g. cast house, reheating)</t>
  </si>
  <si>
    <t>Secondary aluminium (incl. pre-treatment, remelting)</t>
  </si>
  <si>
    <t>Aluminium electrolysis (smelting)</t>
  </si>
  <si>
    <t>Alumina production: Refining</t>
  </si>
  <si>
    <t>Alumina production: High enthalpy heat</t>
  </si>
  <si>
    <t>Metal finishing - Electric</t>
  </si>
  <si>
    <t>Metal finishing - Steam</t>
  </si>
  <si>
    <t>Metal finishing - Thermal</t>
  </si>
  <si>
    <t>Metal processing - Electric</t>
  </si>
  <si>
    <t>Metal processing - Thermal</t>
  </si>
  <si>
    <t>Metal production - Electric</t>
  </si>
  <si>
    <t>Metal production - Thermal</t>
  </si>
  <si>
    <t>Aluminium finishing - Electric</t>
  </si>
  <si>
    <t>Aluminium finishing - Steam</t>
  </si>
  <si>
    <t>Aluminium finishing - Thermal</t>
  </si>
  <si>
    <t>Aluminium processing - Electric</t>
  </si>
  <si>
    <t>Aluminium processing - Thermal</t>
  </si>
  <si>
    <t>Secondary aluminium - Electric</t>
  </si>
  <si>
    <t>Secondary aluminium - Thermal</t>
  </si>
  <si>
    <t>Other non-ferrous metals (without process emissions)</t>
  </si>
  <si>
    <t>Aluminium - primary production (without process emissions)</t>
  </si>
  <si>
    <t>Other chemicals (including process emissions)</t>
  </si>
  <si>
    <t>Basic chemicals (including process emissions)</t>
  </si>
  <si>
    <t>Emission intensity (kt of CO2 / ktoe energy)</t>
  </si>
  <si>
    <t>Basic chemicals - energy</t>
  </si>
  <si>
    <t>Basic chemicals - non energy</t>
  </si>
  <si>
    <t>Non-energy use in the Chemical industry (ktoe)</t>
  </si>
  <si>
    <t>Pharmaceutical products etc. (kt ethylene eq.)</t>
  </si>
  <si>
    <t>Other chemicals (kt ethylene eq.)</t>
  </si>
  <si>
    <t>Basic chemicals (kt ethylene eq.)</t>
  </si>
  <si>
    <t>Chemicals and chemical products</t>
  </si>
  <si>
    <t>Chemicals: Generic electric process</t>
  </si>
  <si>
    <t>Chemicals: Process cooling</t>
  </si>
  <si>
    <t>Chemicals: Furnaces</t>
  </si>
  <si>
    <t>Chemicals: High enthalpy heat processing</t>
  </si>
  <si>
    <t>Chemicals: High enthalpy heat  processing</t>
  </si>
  <si>
    <t>Chemicals: Steam processing</t>
  </si>
  <si>
    <t>Chemicals: Feedstock (energy used as raw material)</t>
  </si>
  <si>
    <t>Chemicals: Process cooling - Electric</t>
  </si>
  <si>
    <t>Chemicals: Process cooling - Steam</t>
  </si>
  <si>
    <t>Chemicals: Process cooling - Natural gas</t>
  </si>
  <si>
    <t>Chemicals: Furnaces - Electric</t>
  </si>
  <si>
    <t>Chemicals: Furnaces - Thermal</t>
  </si>
  <si>
    <t>High enthalpy heat  processing - Electric (microwave)</t>
  </si>
  <si>
    <t>High enthalpy heat  processing - Steam</t>
  </si>
  <si>
    <t>Chemicals: Process cooling - Natural gas (incl. biogas)</t>
  </si>
  <si>
    <t>Basic chemicals (energy consumption)</t>
  </si>
  <si>
    <t>Other chemicals (without process emissions)</t>
  </si>
  <si>
    <t>Basic chemicals (over energy consumption, without process emissions)</t>
  </si>
  <si>
    <t>Glass production (including process emissions)</t>
  </si>
  <si>
    <t>Ceramics &amp; other NMM (including process emissions)</t>
  </si>
  <si>
    <t>Cement (including process emissions)</t>
  </si>
  <si>
    <t>Glass production  (kt)</t>
  </si>
  <si>
    <t>Ceramics &amp; other NMM (kt bricks eq.)</t>
  </si>
  <si>
    <t>Cement (kt)</t>
  </si>
  <si>
    <t>Glass: Finishing processes</t>
  </si>
  <si>
    <t>Glass: Annealing</t>
  </si>
  <si>
    <t>Glass: Forming</t>
  </si>
  <si>
    <t>Glass: Melting tank</t>
  </si>
  <si>
    <t>Ceramics: Product finishing</t>
  </si>
  <si>
    <t>Ceramics: Primary production process</t>
  </si>
  <si>
    <t>Ceramics: Drying and sintering of raw material</t>
  </si>
  <si>
    <t>Ceramics: Mixing of raw material</t>
  </si>
  <si>
    <t>Cement: Grinding, packaging</t>
  </si>
  <si>
    <t>Cement: Clinker production (kilns)</t>
  </si>
  <si>
    <t>Cement: Pre-heating and pre-calcination</t>
  </si>
  <si>
    <t>Cement: Grinding, milling of raw material</t>
  </si>
  <si>
    <t>Glass: Annealing - electric</t>
  </si>
  <si>
    <t>Glass: Annealing - thermal</t>
  </si>
  <si>
    <t>Glass: Electric melting tank</t>
  </si>
  <si>
    <t>Glass: Thermal melting tank</t>
  </si>
  <si>
    <t>Ceramics: Electric furnace</t>
  </si>
  <si>
    <t>Ceramics: Thermal furnace</t>
  </si>
  <si>
    <t>Ceramics: Electric kiln</t>
  </si>
  <si>
    <t>Ceramics: Thermal kiln</t>
  </si>
  <si>
    <t>Ceramics: Microwave drying and sintering</t>
  </si>
  <si>
    <t>Ceramics: Steam drying and sintering</t>
  </si>
  <si>
    <t>Ceramics: Thermal drying and sintering</t>
  </si>
  <si>
    <t>Cement: pre-processing - Steam</t>
  </si>
  <si>
    <t>Cement: pre-processing - Fuel use</t>
  </si>
  <si>
    <t>Glass production (without process emissions)</t>
  </si>
  <si>
    <t>Ceramics &amp; other NMM (without process emissions)</t>
  </si>
  <si>
    <t>Cement (without process emissions)</t>
  </si>
  <si>
    <t>Printing and media reproduction (kt paper eq.)</t>
  </si>
  <si>
    <t>Paper production  (kt)</t>
  </si>
  <si>
    <t>Pulp production (kt)</t>
  </si>
  <si>
    <t>Paper and paper products</t>
  </si>
  <si>
    <t>Printing and publishing</t>
  </si>
  <si>
    <t>Paper: Product finishing</t>
  </si>
  <si>
    <t>Paper: Paper machine</t>
  </si>
  <si>
    <t>Paper: Stock preparation</t>
  </si>
  <si>
    <t>Pulp: Cleaning</t>
  </si>
  <si>
    <t>Pulp: Pulping</t>
  </si>
  <si>
    <t>Pulp: Wood preparation, grinding</t>
  </si>
  <si>
    <t>Paper: Product finishing - Electricity</t>
  </si>
  <si>
    <t>Paper: Product finishing - Steam use</t>
  </si>
  <si>
    <t>Paper: Paper machine - Electricity</t>
  </si>
  <si>
    <t>Paper: Paper machine - Steam use</t>
  </si>
  <si>
    <t>Paper: Stock preparation - Mechanical</t>
  </si>
  <si>
    <t>Paper: Stock preparation - Thermal</t>
  </si>
  <si>
    <t>Pulp: Pulping electric</t>
  </si>
  <si>
    <t>Pulp: Pulping thermal</t>
  </si>
  <si>
    <t>Useful energy demand intensity (toe useful / physical output index)</t>
  </si>
  <si>
    <t>Energy intensity (toe / physical output index)</t>
  </si>
  <si>
    <t>Value added intensity (toe / M€2010)</t>
  </si>
  <si>
    <t>Idle capacity (production index)</t>
  </si>
  <si>
    <t>Decommissioned capacity (production index)</t>
  </si>
  <si>
    <t>Capacity investment (production index)</t>
  </si>
  <si>
    <t>Installed capacity (production index)</t>
  </si>
  <si>
    <t>Physical output (index)</t>
  </si>
  <si>
    <t>Food: Electric machinery</t>
  </si>
  <si>
    <t>Food: Process cooling and refrigeration</t>
  </si>
  <si>
    <t>Food: Drying</t>
  </si>
  <si>
    <t>Food: Steam processing</t>
  </si>
  <si>
    <t>Food: Specific process heat</t>
  </si>
  <si>
    <t>Food: Oven (direct heat)</t>
  </si>
  <si>
    <t>Food: Electric cooling</t>
  </si>
  <si>
    <t>Food: Steam cooling</t>
  </si>
  <si>
    <t>Food: Thermal cooling</t>
  </si>
  <si>
    <t>Food: Microwave drying</t>
  </si>
  <si>
    <t>Food: Freeze drying</t>
  </si>
  <si>
    <t>Food: Electric drying</t>
  </si>
  <si>
    <t>Food: Steam drying</t>
  </si>
  <si>
    <t>Food: Thermal drying</t>
  </si>
  <si>
    <t>Food: Process Heat - Microwave</t>
  </si>
  <si>
    <t>Food: Process Heat - Electric</t>
  </si>
  <si>
    <t>Food: Process Heat - Thermal</t>
  </si>
  <si>
    <t>Food: Direct Heat - Microwave</t>
  </si>
  <si>
    <t>Food: Direct Heat - Electric</t>
  </si>
  <si>
    <t>Food: Direct Heat - Thermal</t>
  </si>
  <si>
    <t>Trans. Eq.: Product finishing</t>
  </si>
  <si>
    <t>Trans. Eq.: General machinery</t>
  </si>
  <si>
    <t>Trans. Eq.: Steam processing</t>
  </si>
  <si>
    <t>Trans. Eq.: Heat treatment</t>
  </si>
  <si>
    <t>Trans. Eq.: Connection techniques</t>
  </si>
  <si>
    <t>Trans. Eq.: Foundries</t>
  </si>
  <si>
    <t>Trans. Eq.: Heat treatment - Electric</t>
  </si>
  <si>
    <t>Trans. Eq.: Heat treatment - Thermal</t>
  </si>
  <si>
    <t>Trans. Eq.: Electric connection</t>
  </si>
  <si>
    <t>Trans. Eq.: Thermal connection</t>
  </si>
  <si>
    <t>Trans. Eq.: Electric Foundries</t>
  </si>
  <si>
    <t>Trans. Eq.: Thermal Foundries</t>
  </si>
  <si>
    <t>Mach. Eq.: Product finishing</t>
  </si>
  <si>
    <t>Mach. Eq.: General machinery</t>
  </si>
  <si>
    <t>Mach. Eq.: Steam processing</t>
  </si>
  <si>
    <t>Mach. Eq.: Heat treatment</t>
  </si>
  <si>
    <t>Mach. Eq.: Connection techniques</t>
  </si>
  <si>
    <t>Mach. Eq.: Foundries</t>
  </si>
  <si>
    <t>Mach. Eq.: Heat treatment - Electric</t>
  </si>
  <si>
    <t>Mach. Eq.: Heat treatment - Thermal</t>
  </si>
  <si>
    <t>Mach. Eq.: Electric connection</t>
  </si>
  <si>
    <t>Mach. Eq.: Thermal connection</t>
  </si>
  <si>
    <t>Mach. Eq.: Electric Foundries</t>
  </si>
  <si>
    <t>Mach. Eq.: Thermal Foundries</t>
  </si>
  <si>
    <t>Textiles: Finishing Electric</t>
  </si>
  <si>
    <t>Textiles: Drying</t>
  </si>
  <si>
    <t>Textiles: Electric general machinery</t>
  </si>
  <si>
    <t>Textiles: Wet processing with steam</t>
  </si>
  <si>
    <t>Textiles: Pretreatment with steam</t>
  </si>
  <si>
    <t>Textiles: Microwave drying</t>
  </si>
  <si>
    <t>Textiles: Electric drying</t>
  </si>
  <si>
    <t>Textiles: Steam drying</t>
  </si>
  <si>
    <t>Textiles: Thermal drying</t>
  </si>
  <si>
    <t>Wood: Finishing Electric</t>
  </si>
  <si>
    <t>Wood: Drying</t>
  </si>
  <si>
    <t>Wood: Electric mechanical processes</t>
  </si>
  <si>
    <t>Wood: Specific processes with steam</t>
  </si>
  <si>
    <t>Wood: Microwave drying</t>
  </si>
  <si>
    <t>Wood: Electric drying</t>
  </si>
  <si>
    <t>Wood: Steam drying</t>
  </si>
  <si>
    <t>Wood: Thermal drying</t>
  </si>
  <si>
    <t>Other Industrial sectors: Electric machinery</t>
  </si>
  <si>
    <t>Other Industrial sectors: Diesel motors</t>
  </si>
  <si>
    <t>Other Industrial sectors: Process Cooling</t>
  </si>
  <si>
    <t>Other Industrial sectors: Drying</t>
  </si>
  <si>
    <t>Other Industrial sectors: Process heating</t>
  </si>
  <si>
    <t>Other Industrial sectors: Steam processing</t>
  </si>
  <si>
    <t>Other Industries: Electric cooling</t>
  </si>
  <si>
    <t>Other Industries: Steam cooling</t>
  </si>
  <si>
    <t>Other Industries: Thermal cooling</t>
  </si>
  <si>
    <t>Other Industries: Electric drying</t>
  </si>
  <si>
    <t>Other Industries: Steam drying</t>
  </si>
  <si>
    <t>Other Industries: Thermal drying</t>
  </si>
  <si>
    <t>Other Industrial sectors: Electric processing</t>
  </si>
  <si>
    <t>Other Industrial sectors: Thermal processing</t>
  </si>
  <si>
    <t>Other Industrial sectors: Diesel motors (incl. biofuels)</t>
  </si>
  <si>
    <t>JRC-IDEES - Integrated Database of the European Energy System (2000-2015)</t>
  </si>
  <si>
    <t>Industrial sectors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</si>
  <si>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</si>
  <si>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</si>
  <si>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</si>
  <si>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</si>
  <si>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</si>
  <si>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</si>
  <si>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Other energy use related</t>
  </si>
  <si>
    <t>energy use related</t>
  </si>
  <si>
    <t>Aluminium - secondary production</t>
  </si>
  <si>
    <t>© European Union 2017-2018</t>
  </si>
  <si>
    <t>version 1.0</t>
  </si>
  <si>
    <t>Energy consumption (ktoe)*</t>
  </si>
  <si>
    <t>*Energy consumption includes consumption in Mining and Quarrying and Construction sectors</t>
  </si>
  <si>
    <t>AT</t>
  </si>
  <si>
    <t>Austria</t>
  </si>
  <si>
    <t>AT: Other Industrial Sectors</t>
  </si>
  <si>
    <t>AT: Other Industrial Sectors / final energy consumption</t>
  </si>
  <si>
    <t>AT: Other Industrial Sectors / useful energy demand</t>
  </si>
  <si>
    <t>AT: Other Industrial Sectors / CO2 emissions</t>
  </si>
  <si>
    <t>AT: Iron and steel</t>
  </si>
  <si>
    <t>AT: Iron and steel / final energy consumption</t>
  </si>
  <si>
    <t>AT: Iron and steel / useful energy demand</t>
  </si>
  <si>
    <t>AT: Iron and steel / CO2 emissions</t>
  </si>
  <si>
    <t>AT: Non Ferrous Metals</t>
  </si>
  <si>
    <t>AT: Non Ferrous Metals / final energy consumption</t>
  </si>
  <si>
    <t>AT: Non Ferrous Metals / useful energy demand</t>
  </si>
  <si>
    <t>AT: Non Ferrous Metals / CO2 emissions</t>
  </si>
  <si>
    <t>AT: Chemicals Industry</t>
  </si>
  <si>
    <t>AT: Chemicals Industry / final energy consumption</t>
  </si>
  <si>
    <t>AT: Chemicals Industry / useful energy demand</t>
  </si>
  <si>
    <t>AT: Chemicals Industry / CO2 emissions</t>
  </si>
  <si>
    <t>AT: Non-metallic mineral products</t>
  </si>
  <si>
    <t>AT: Non-metallic mineral products / final energy consumption</t>
  </si>
  <si>
    <t>AT: Non-metallic mineral products / useful energy demand</t>
  </si>
  <si>
    <t>AT: Non-metallic mineral products / CO2 emissions</t>
  </si>
  <si>
    <t>AT: Pulp, paper and printing</t>
  </si>
  <si>
    <t>AT: Pulp, paper and printing / final energy consumption</t>
  </si>
  <si>
    <t>AT: Pulp, paper and printing / useful energy demand</t>
  </si>
  <si>
    <t>AT: Pulp, paper and printing / CO2 emissions</t>
  </si>
  <si>
    <t>AT: Food, beverages and tobacco</t>
  </si>
  <si>
    <t>AT: Food, beverages and tobacco / final energy consumption</t>
  </si>
  <si>
    <t>AT: Food, beverages and tobacco / useful energy demand</t>
  </si>
  <si>
    <t>AT: Food, beverages and tobacco / CO2 emissions</t>
  </si>
  <si>
    <t>AT: Transport Equipment</t>
  </si>
  <si>
    <t>AT: Transport Equipment / final energy consumption</t>
  </si>
  <si>
    <t>AT: Transport Equipment / useful energy demand</t>
  </si>
  <si>
    <t>AT: Transport Equipment / CO2 emissions</t>
  </si>
  <si>
    <t>AT: Machinery Equipment</t>
  </si>
  <si>
    <t>AT: Machinery Equipment / final energy consumption</t>
  </si>
  <si>
    <t>AT: Machinery Equipment / useful energy demand</t>
  </si>
  <si>
    <t>AT: Machinery Equipment / CO2 emissions</t>
  </si>
  <si>
    <t>AT: Textiles and leather</t>
  </si>
  <si>
    <t>AT: Textiles and leather / final energy consumption</t>
  </si>
  <si>
    <t>AT: Textiles and leather / useful energy demand</t>
  </si>
  <si>
    <t>AT: Textiles and leather / CO2 emissions</t>
  </si>
  <si>
    <t>AT: Wood and wood products</t>
  </si>
  <si>
    <t>AT: Wood and wood products / final energy consumption</t>
  </si>
  <si>
    <t>AT: Wood and wood products / useful energy demand</t>
  </si>
  <si>
    <t>AT: Wood and wood products / CO2 emissions</t>
  </si>
  <si>
    <t>Prepared by JRC C.6</t>
  </si>
  <si>
    <t>The information made available is property of the Joint Research Centre of the European Commission.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</si>
</sst>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164" formatCode="_-* #,##0.00_-;\-* #,##0.00_-;_-* &quot;-&quot;??_-;_-@_-"/>
    <numFmt numFmtId="165" formatCode="#,##0.000;\-#,##0.000;&quot;-&quot;"/>
    <numFmt numFmtId="166" formatCode="#,##0.00;\-#,##0.00;&quot;-&quot;"/>
    <numFmt numFmtId="167" formatCode="#,##0.0;\-#,##0.0;&quot;-&quot;"/>
    <numFmt numFmtId="168" formatCode="0.00%;\-0.00%;&quot;-&quot;"/>
    <numFmt numFmtId="169" formatCode="#,##0.0"/>
    <numFmt numFmtId="170" formatCode="#,##0;\-#,##0;&quot;-&quot;"/>
    <numFmt numFmtId="171" formatCode="0.000"/>
    <numFmt numFmtId="172" formatCode="0.0"/>
    <numFmt numFmtId="173" formatCode="#,##0.000"/>
    <numFmt numFmtId="174" formatCode="mmmm\ yyyy"/>
  </numFmts>
  <fonts count="4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b/>
      <sz val="8"/>
      <color theme="3" tint="-0.499984740745262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8"/>
      <color theme="3" tint="-0.499984740745262"/>
      <name val="Calibri"/>
      <family val="2"/>
      <scheme val="minor"/>
    </font>
    <font>
      <sz val="8"/>
      <color theme="5" tint="-0.499984740745262"/>
      <name val="Calibri"/>
      <family val="2"/>
      <scheme val="minor"/>
    </font>
    <font>
      <i/>
      <sz val="8"/>
      <color theme="5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b/>
      <sz val="8"/>
      <color rgb="FF002060"/>
      <name val="Calibri"/>
      <family val="2"/>
      <scheme val="minor"/>
    </font>
    <font>
      <i/>
      <sz val="8"/>
      <color rgb="FF00206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theme="6" tint="-0.499984740745262"/>
      <name val="Calibri"/>
      <family val="2"/>
      <scheme val="minor"/>
    </font>
    <font>
      <sz val="8"/>
      <color rgb="FFC00000"/>
      <name val="Calibri"/>
      <family val="2"/>
      <scheme val="minor"/>
    </font>
    <font>
      <sz val="10"/>
      <color theme="3" tint="-0.499984740745262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9" tint="-0.249977111117893"/>
      <name val="Calibri"/>
      <family val="2"/>
      <scheme val="minor"/>
    </font>
    <font>
      <b/>
      <sz val="8"/>
      <color rgb="FFC00000"/>
      <name val="Calibri"/>
      <family val="2"/>
      <scheme val="minor"/>
    </font>
    <font>
      <sz val="10"/>
      <color rgb="FFC00000"/>
      <name val="Calibri"/>
      <family val="2"/>
      <scheme val="minor"/>
    </font>
    <font>
      <sz val="8"/>
      <color theme="5" tint="-0.249977111117893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b/>
      <sz val="10"/>
      <color theme="3" tint="-0.499984740745262"/>
      <name val="Calibri"/>
      <family val="2"/>
      <scheme val="minor"/>
    </font>
    <font>
      <i/>
      <sz val="8"/>
      <color theme="9" tint="-0.499984740745262"/>
      <name val="Calibri"/>
      <family val="2"/>
      <scheme val="minor"/>
    </font>
    <font>
      <sz val="8"/>
      <color theme="9" tint="-0.499984740745262"/>
      <name val="Calibri"/>
      <family val="2"/>
      <scheme val="minor"/>
    </font>
    <font>
      <i/>
      <sz val="8"/>
      <color theme="5" tint="-0.249977111117893"/>
      <name val="Calibri"/>
      <family val="2"/>
      <scheme val="minor"/>
    </font>
    <font>
      <sz val="10"/>
      <color rgb="FF002060"/>
      <name val="Calibri"/>
      <family val="2"/>
      <scheme val="minor"/>
    </font>
    <font>
      <sz val="8"/>
      <color theme="5" tint="0.39997558519241921"/>
      <name val="Calibri"/>
      <family val="2"/>
      <scheme val="minor"/>
    </font>
    <font>
      <sz val="10"/>
      <name val="Calibri"/>
      <family val="2"/>
      <scheme val="minor"/>
    </font>
    <font>
      <b/>
      <sz val="20"/>
      <name val="Arial"/>
      <family val="2"/>
    </font>
    <font>
      <b/>
      <sz val="24"/>
      <name val="Arial"/>
      <family val="2"/>
    </font>
    <font>
      <sz val="8"/>
      <name val="Arial"/>
      <family val="2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hair">
        <color auto="1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dotted">
        <color auto="1"/>
      </bottom>
      <diagonal/>
    </border>
    <border>
      <left/>
      <right/>
      <top style="dotted">
        <color auto="1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auto="1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9" fillId="0" borderId="0"/>
    <xf numFmtId="0" fontId="10" fillId="0" borderId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</cellStyleXfs>
  <cellXfs count="333">
    <xf numFmtId="0" fontId="0" fillId="0" borderId="0" xfId="0"/>
    <xf numFmtId="0" fontId="3" fillId="0" borderId="0" xfId="0" applyFont="1" applyAlignment="1">
      <alignment horizontal="left" indent="1"/>
    </xf>
    <xf numFmtId="0" fontId="5" fillId="0" borderId="0" xfId="2" applyFont="1" applyAlignment="1">
      <alignment horizontal="left" indent="1"/>
    </xf>
    <xf numFmtId="0" fontId="3" fillId="0" borderId="0" xfId="0" applyFont="1"/>
    <xf numFmtId="0" fontId="5" fillId="0" borderId="0" xfId="2" applyFont="1"/>
    <xf numFmtId="0" fontId="4" fillId="0" borderId="0" xfId="2"/>
    <xf numFmtId="0" fontId="6" fillId="0" borderId="0" xfId="0" applyFont="1"/>
    <xf numFmtId="0" fontId="7" fillId="0" borderId="1" xfId="0" applyFont="1" applyBorder="1"/>
    <xf numFmtId="0" fontId="7" fillId="0" borderId="0" xfId="0" applyFont="1" applyBorder="1"/>
    <xf numFmtId="0" fontId="8" fillId="0" borderId="0" xfId="0" applyFont="1"/>
    <xf numFmtId="0" fontId="7" fillId="0" borderId="0" xfId="0" applyFont="1"/>
    <xf numFmtId="1" fontId="11" fillId="3" borderId="2" xfId="4" applyNumberFormat="1" applyFont="1" applyFill="1" applyBorder="1" applyAlignment="1">
      <alignment horizontal="center" vertical="center"/>
    </xf>
    <xf numFmtId="0" fontId="12" fillId="3" borderId="2" xfId="4" applyFont="1" applyFill="1" applyBorder="1" applyAlignment="1">
      <alignment horizontal="left" vertical="center"/>
    </xf>
    <xf numFmtId="0" fontId="14" fillId="2" borderId="0" xfId="4" applyFont="1" applyFill="1" applyAlignment="1">
      <alignment vertical="center"/>
    </xf>
    <xf numFmtId="0" fontId="14" fillId="0" borderId="0" xfId="4" applyFont="1" applyAlignment="1">
      <alignment vertical="center"/>
    </xf>
    <xf numFmtId="166" fontId="15" fillId="0" borderId="1" xfId="4" applyNumberFormat="1" applyFont="1" applyFill="1" applyBorder="1" applyAlignment="1">
      <alignment vertical="center"/>
    </xf>
    <xf numFmtId="0" fontId="15" fillId="0" borderId="1" xfId="4" applyFont="1" applyFill="1" applyBorder="1" applyAlignment="1">
      <alignment horizontal="left" vertical="center" indent="1"/>
    </xf>
    <xf numFmtId="166" fontId="15" fillId="0" borderId="0" xfId="4" applyNumberFormat="1" applyFont="1" applyFill="1" applyBorder="1" applyAlignment="1">
      <alignment vertical="center"/>
    </xf>
    <xf numFmtId="0" fontId="15" fillId="0" borderId="0" xfId="4" applyFont="1" applyFill="1" applyBorder="1" applyAlignment="1">
      <alignment horizontal="left" vertical="center" indent="1"/>
    </xf>
    <xf numFmtId="166" fontId="15" fillId="0" borderId="3" xfId="4" applyNumberFormat="1" applyFont="1" applyFill="1" applyBorder="1" applyAlignment="1">
      <alignment vertical="center"/>
    </xf>
    <xf numFmtId="0" fontId="15" fillId="0" borderId="3" xfId="4" applyFont="1" applyFill="1" applyBorder="1" applyAlignment="1">
      <alignment horizontal="left" vertical="center" indent="1"/>
    </xf>
    <xf numFmtId="0" fontId="15" fillId="0" borderId="0" xfId="4" applyFont="1" applyFill="1" applyBorder="1" applyAlignment="1">
      <alignment horizontal="left" vertical="center" indent="2"/>
    </xf>
    <xf numFmtId="166" fontId="15" fillId="0" borderId="4" xfId="4" applyNumberFormat="1" applyFont="1" applyFill="1" applyBorder="1" applyAlignment="1">
      <alignment vertical="center"/>
    </xf>
    <xf numFmtId="0" fontId="15" fillId="0" borderId="4" xfId="4" applyFont="1" applyFill="1" applyBorder="1" applyAlignment="1">
      <alignment horizontal="left" vertical="center" indent="1"/>
    </xf>
    <xf numFmtId="166" fontId="16" fillId="0" borderId="5" xfId="4" applyNumberFormat="1" applyFont="1" applyFill="1" applyBorder="1" applyAlignment="1">
      <alignment vertical="center"/>
    </xf>
    <xf numFmtId="0" fontId="16" fillId="0" borderId="5" xfId="4" applyFont="1" applyFill="1" applyBorder="1" applyAlignment="1">
      <alignment horizontal="left" vertical="center" indent="3"/>
    </xf>
    <xf numFmtId="166" fontId="16" fillId="0" borderId="6" xfId="4" applyNumberFormat="1" applyFont="1" applyFill="1" applyBorder="1" applyAlignment="1">
      <alignment vertical="center"/>
    </xf>
    <xf numFmtId="0" fontId="16" fillId="0" borderId="6" xfId="4" applyFont="1" applyFill="1" applyBorder="1" applyAlignment="1">
      <alignment horizontal="left" vertical="center" indent="3"/>
    </xf>
    <xf numFmtId="166" fontId="15" fillId="0" borderId="7" xfId="4" applyNumberFormat="1" applyFont="1" applyFill="1" applyBorder="1" applyAlignment="1">
      <alignment vertical="center"/>
    </xf>
    <xf numFmtId="0" fontId="15" fillId="0" borderId="7" xfId="4" applyFont="1" applyFill="1" applyBorder="1" applyAlignment="1">
      <alignment horizontal="left" vertical="center" indent="1"/>
    </xf>
    <xf numFmtId="166" fontId="17" fillId="4" borderId="2" xfId="4" applyNumberFormat="1" applyFont="1" applyFill="1" applyBorder="1" applyAlignment="1">
      <alignment vertical="center"/>
    </xf>
    <xf numFmtId="0" fontId="18" fillId="4" borderId="2" xfId="4" applyFont="1" applyFill="1" applyBorder="1" applyAlignment="1">
      <alignment horizontal="left" vertical="center"/>
    </xf>
    <xf numFmtId="0" fontId="14" fillId="0" borderId="0" xfId="4" applyNumberFormat="1" applyFont="1" applyAlignment="1">
      <alignment vertical="center"/>
    </xf>
    <xf numFmtId="0" fontId="14" fillId="0" borderId="0" xfId="4" applyNumberFormat="1" applyFont="1" applyFill="1" applyBorder="1" applyAlignment="1">
      <alignment horizontal="left" vertical="center" indent="4"/>
    </xf>
    <xf numFmtId="167" fontId="15" fillId="0" borderId="1" xfId="4" applyNumberFormat="1" applyFont="1" applyFill="1" applyBorder="1" applyAlignment="1">
      <alignment vertical="center"/>
    </xf>
    <xf numFmtId="167" fontId="15" fillId="0" borderId="0" xfId="4" applyNumberFormat="1" applyFont="1" applyFill="1" applyBorder="1" applyAlignment="1">
      <alignment vertical="center"/>
    </xf>
    <xf numFmtId="167" fontId="15" fillId="0" borderId="3" xfId="4" applyNumberFormat="1" applyFont="1" applyFill="1" applyBorder="1" applyAlignment="1">
      <alignment vertical="center"/>
    </xf>
    <xf numFmtId="167" fontId="15" fillId="0" borderId="4" xfId="4" applyNumberFormat="1" applyFont="1" applyFill="1" applyBorder="1" applyAlignment="1">
      <alignment vertical="center"/>
    </xf>
    <xf numFmtId="167" fontId="17" fillId="5" borderId="2" xfId="4" applyNumberFormat="1" applyFont="1" applyFill="1" applyBorder="1" applyAlignment="1">
      <alignment vertical="center"/>
    </xf>
    <xf numFmtId="0" fontId="18" fillId="5" borderId="2" xfId="4" applyFont="1" applyFill="1" applyBorder="1" applyAlignment="1">
      <alignment horizontal="left" vertical="center"/>
    </xf>
    <xf numFmtId="0" fontId="14" fillId="2" borderId="0" xfId="4" applyNumberFormat="1" applyFont="1" applyFill="1" applyAlignment="1">
      <alignment vertical="center"/>
    </xf>
    <xf numFmtId="167" fontId="15" fillId="0" borderId="8" xfId="4" applyNumberFormat="1" applyFont="1" applyFill="1" applyBorder="1" applyAlignment="1">
      <alignment vertical="center"/>
    </xf>
    <xf numFmtId="0" fontId="15" fillId="0" borderId="8" xfId="4" applyFont="1" applyFill="1" applyBorder="1" applyAlignment="1">
      <alignment horizontal="left" vertical="center" indent="1"/>
    </xf>
    <xf numFmtId="167" fontId="16" fillId="0" borderId="5" xfId="4" applyNumberFormat="1" applyFont="1" applyFill="1" applyBorder="1" applyAlignment="1">
      <alignment vertical="center"/>
    </xf>
    <xf numFmtId="167" fontId="16" fillId="0" borderId="6" xfId="4" applyNumberFormat="1" applyFont="1" applyFill="1" applyBorder="1" applyAlignment="1">
      <alignment vertical="center"/>
    </xf>
    <xf numFmtId="167" fontId="15" fillId="0" borderId="7" xfId="4" applyNumberFormat="1" applyFont="1" applyFill="1" applyBorder="1" applyAlignment="1">
      <alignment vertical="center"/>
    </xf>
    <xf numFmtId="167" fontId="17" fillId="4" borderId="2" xfId="4" applyNumberFormat="1" applyFont="1" applyFill="1" applyBorder="1" applyAlignment="1">
      <alignment vertical="center"/>
    </xf>
    <xf numFmtId="0" fontId="15" fillId="0" borderId="1" xfId="4" applyFont="1" applyFill="1" applyBorder="1" applyAlignment="1">
      <alignment horizontal="left" vertical="center" indent="2"/>
    </xf>
    <xf numFmtId="167" fontId="15" fillId="0" borderId="9" xfId="4" applyNumberFormat="1" applyFont="1" applyFill="1" applyBorder="1" applyAlignment="1">
      <alignment vertical="center"/>
    </xf>
    <xf numFmtId="0" fontId="15" fillId="0" borderId="9" xfId="4" applyFont="1" applyFill="1" applyBorder="1" applyAlignment="1">
      <alignment horizontal="left" vertical="center" indent="2"/>
    </xf>
    <xf numFmtId="0" fontId="19" fillId="5" borderId="2" xfId="4" applyFont="1" applyFill="1" applyBorder="1" applyAlignment="1">
      <alignment horizontal="left" vertical="center" indent="1"/>
    </xf>
    <xf numFmtId="167" fontId="14" fillId="0" borderId="0" xfId="4" applyNumberFormat="1" applyFont="1" applyBorder="1" applyAlignment="1">
      <alignment vertical="center"/>
    </xf>
    <xf numFmtId="0" fontId="14" fillId="2" borderId="0" xfId="4" applyFont="1" applyFill="1" applyBorder="1" applyAlignment="1">
      <alignment horizontal="left" vertical="center" indent="2"/>
    </xf>
    <xf numFmtId="0" fontId="14" fillId="2" borderId="0" xfId="4" applyFont="1" applyFill="1" applyBorder="1" applyAlignment="1">
      <alignment horizontal="left" vertical="center" indent="3"/>
    </xf>
    <xf numFmtId="167" fontId="14" fillId="0" borderId="9" xfId="4" applyNumberFormat="1" applyFont="1" applyBorder="1" applyAlignment="1">
      <alignment vertical="center"/>
    </xf>
    <xf numFmtId="0" fontId="14" fillId="2" borderId="9" xfId="4" applyFont="1" applyFill="1" applyBorder="1" applyAlignment="1">
      <alignment horizontal="left" vertical="center" indent="2"/>
    </xf>
    <xf numFmtId="0" fontId="15" fillId="0" borderId="3" xfId="4" applyFont="1" applyFill="1" applyBorder="1" applyAlignment="1">
      <alignment horizontal="left" vertical="center" indent="2"/>
    </xf>
    <xf numFmtId="0" fontId="15" fillId="0" borderId="0" xfId="4" applyFont="1" applyFill="1" applyBorder="1" applyAlignment="1">
      <alignment horizontal="left" vertical="center" indent="3"/>
    </xf>
    <xf numFmtId="0" fontId="15" fillId="0" borderId="4" xfId="4" applyFont="1" applyFill="1" applyBorder="1" applyAlignment="1">
      <alignment horizontal="left" vertical="center" indent="2"/>
    </xf>
    <xf numFmtId="0" fontId="16" fillId="0" borderId="5" xfId="4" applyFont="1" applyFill="1" applyBorder="1" applyAlignment="1">
      <alignment horizontal="left" vertical="center" indent="4"/>
    </xf>
    <xf numFmtId="0" fontId="16" fillId="0" borderId="6" xfId="4" applyFont="1" applyFill="1" applyBorder="1" applyAlignment="1">
      <alignment horizontal="left" vertical="center" indent="4"/>
    </xf>
    <xf numFmtId="0" fontId="15" fillId="0" borderId="7" xfId="4" applyFont="1" applyFill="1" applyBorder="1" applyAlignment="1">
      <alignment horizontal="left" vertical="center" indent="2"/>
    </xf>
    <xf numFmtId="167" fontId="14" fillId="0" borderId="1" xfId="4" applyNumberFormat="1" applyFont="1" applyBorder="1" applyAlignment="1">
      <alignment vertical="center"/>
    </xf>
    <xf numFmtId="0" fontId="14" fillId="2" borderId="1" xfId="4" applyFont="1" applyFill="1" applyBorder="1" applyAlignment="1">
      <alignment horizontal="left" vertical="center" indent="2"/>
    </xf>
    <xf numFmtId="167" fontId="14" fillId="0" borderId="3" xfId="4" applyNumberFormat="1" applyFont="1" applyBorder="1" applyAlignment="1">
      <alignment vertical="center"/>
    </xf>
    <xf numFmtId="0" fontId="14" fillId="2" borderId="3" xfId="4" applyFont="1" applyFill="1" applyBorder="1" applyAlignment="1">
      <alignment horizontal="left" vertical="center" indent="2"/>
    </xf>
    <xf numFmtId="167" fontId="14" fillId="0" borderId="4" xfId="4" applyNumberFormat="1" applyFont="1" applyBorder="1" applyAlignment="1">
      <alignment vertical="center"/>
    </xf>
    <xf numFmtId="0" fontId="14" fillId="2" borderId="4" xfId="4" applyFont="1" applyFill="1" applyBorder="1" applyAlignment="1">
      <alignment horizontal="left" vertical="center" indent="2"/>
    </xf>
    <xf numFmtId="167" fontId="14" fillId="0" borderId="7" xfId="4" applyNumberFormat="1" applyFont="1" applyBorder="1" applyAlignment="1">
      <alignment vertical="center"/>
    </xf>
    <xf numFmtId="0" fontId="14" fillId="2" borderId="7" xfId="4" applyFont="1" applyFill="1" applyBorder="1" applyAlignment="1">
      <alignment horizontal="left" vertical="center" indent="2"/>
    </xf>
    <xf numFmtId="167" fontId="14" fillId="4" borderId="2" xfId="4" applyNumberFormat="1" applyFont="1" applyFill="1" applyBorder="1" applyAlignment="1">
      <alignment vertical="center"/>
    </xf>
    <xf numFmtId="168" fontId="20" fillId="0" borderId="1" xfId="4" applyNumberFormat="1" applyFont="1" applyFill="1" applyBorder="1" applyAlignment="1">
      <alignment vertical="center"/>
    </xf>
    <xf numFmtId="0" fontId="20" fillId="0" borderId="1" xfId="4" applyFont="1" applyFill="1" applyBorder="1" applyAlignment="1">
      <alignment horizontal="left" vertical="center" indent="2"/>
    </xf>
    <xf numFmtId="168" fontId="20" fillId="0" borderId="9" xfId="4" applyNumberFormat="1" applyFont="1" applyFill="1" applyBorder="1" applyAlignment="1">
      <alignment vertical="center"/>
    </xf>
    <xf numFmtId="0" fontId="20" fillId="0" borderId="9" xfId="4" applyFont="1" applyFill="1" applyBorder="1" applyAlignment="1">
      <alignment horizontal="left" vertical="center" indent="2"/>
    </xf>
    <xf numFmtId="168" fontId="21" fillId="0" borderId="0" xfId="4" applyNumberFormat="1" applyFont="1" applyFill="1" applyAlignment="1">
      <alignment vertical="center"/>
    </xf>
    <xf numFmtId="0" fontId="21" fillId="0" borderId="0" xfId="4" applyFont="1" applyFill="1" applyBorder="1" applyAlignment="1">
      <alignment horizontal="left" vertical="center" indent="2"/>
    </xf>
    <xf numFmtId="168" fontId="22" fillId="5" borderId="2" xfId="1" applyNumberFormat="1" applyFont="1" applyFill="1" applyBorder="1" applyAlignment="1">
      <alignment vertical="center"/>
    </xf>
    <xf numFmtId="0" fontId="22" fillId="5" borderId="2" xfId="4" applyFont="1" applyFill="1" applyBorder="1" applyAlignment="1">
      <alignment horizontal="left" vertical="center" indent="1"/>
    </xf>
    <xf numFmtId="0" fontId="23" fillId="4" borderId="2" xfId="4" applyNumberFormat="1" applyFont="1" applyFill="1" applyBorder="1" applyAlignment="1">
      <alignment vertical="center"/>
    </xf>
    <xf numFmtId="0" fontId="24" fillId="4" borderId="2" xfId="4" applyNumberFormat="1" applyFont="1" applyFill="1" applyBorder="1" applyAlignment="1">
      <alignment horizontal="left" vertical="center"/>
    </xf>
    <xf numFmtId="169" fontId="25" fillId="0" borderId="1" xfId="4" applyNumberFormat="1" applyFont="1" applyFill="1" applyBorder="1" applyAlignment="1">
      <alignment vertical="center"/>
    </xf>
    <xf numFmtId="0" fontId="26" fillId="0" borderId="1" xfId="4" applyFont="1" applyFill="1" applyBorder="1" applyAlignment="1">
      <alignment horizontal="left" vertical="center" indent="3"/>
    </xf>
    <xf numFmtId="169" fontId="25" fillId="0" borderId="0" xfId="4" applyNumberFormat="1" applyFont="1" applyFill="1" applyBorder="1" applyAlignment="1">
      <alignment vertical="center"/>
    </xf>
    <xf numFmtId="0" fontId="26" fillId="0" borderId="0" xfId="4" applyFont="1" applyFill="1" applyBorder="1" applyAlignment="1">
      <alignment horizontal="left" vertical="center" indent="3"/>
    </xf>
    <xf numFmtId="169" fontId="20" fillId="0" borderId="2" xfId="4" applyNumberFormat="1" applyFont="1" applyFill="1" applyBorder="1" applyAlignment="1">
      <alignment vertical="center"/>
    </xf>
    <xf numFmtId="0" fontId="20" fillId="0" borderId="2" xfId="4" applyFont="1" applyFill="1" applyBorder="1" applyAlignment="1">
      <alignment horizontal="left" vertical="center" indent="2"/>
    </xf>
    <xf numFmtId="169" fontId="27" fillId="0" borderId="0" xfId="4" applyNumberFormat="1" applyFont="1" applyFill="1" applyBorder="1" applyAlignment="1">
      <alignment vertical="center"/>
    </xf>
    <xf numFmtId="0" fontId="27" fillId="0" borderId="0" xfId="4" applyFont="1" applyFill="1" applyBorder="1" applyAlignment="1">
      <alignment horizontal="left" vertical="center" indent="3"/>
    </xf>
    <xf numFmtId="169" fontId="13" fillId="0" borderId="1" xfId="4" applyNumberFormat="1" applyFont="1" applyFill="1" applyBorder="1" applyAlignment="1">
      <alignment vertical="center"/>
    </xf>
    <xf numFmtId="0" fontId="13" fillId="0" borderId="1" xfId="4" applyFont="1" applyFill="1" applyBorder="1" applyAlignment="1">
      <alignment horizontal="left" vertical="center" indent="3"/>
    </xf>
    <xf numFmtId="169" fontId="13" fillId="0" borderId="0" xfId="4" applyNumberFormat="1" applyFont="1" applyFill="1" applyAlignment="1">
      <alignment vertical="center"/>
    </xf>
    <xf numFmtId="0" fontId="13" fillId="0" borderId="0" xfId="4" applyFont="1" applyFill="1" applyBorder="1" applyAlignment="1">
      <alignment horizontal="left" vertical="center" indent="3"/>
    </xf>
    <xf numFmtId="169" fontId="21" fillId="0" borderId="2" xfId="4" applyNumberFormat="1" applyFont="1" applyFill="1" applyBorder="1" applyAlignment="1">
      <alignment vertical="center"/>
    </xf>
    <xf numFmtId="0" fontId="21" fillId="0" borderId="2" xfId="4" applyFont="1" applyFill="1" applyBorder="1" applyAlignment="1">
      <alignment horizontal="left" vertical="center" indent="2"/>
    </xf>
    <xf numFmtId="169" fontId="21" fillId="0" borderId="0" xfId="4" applyNumberFormat="1" applyFont="1" applyFill="1" applyAlignment="1">
      <alignment vertical="center"/>
    </xf>
    <xf numFmtId="169" fontId="28" fillId="5" borderId="2" xfId="4" applyNumberFormat="1" applyFont="1" applyFill="1" applyBorder="1" applyAlignment="1">
      <alignment vertical="center"/>
    </xf>
    <xf numFmtId="0" fontId="29" fillId="5" borderId="2" xfId="4" applyFont="1" applyFill="1" applyBorder="1" applyAlignment="1">
      <alignment horizontal="left" vertical="center" indent="1"/>
    </xf>
    <xf numFmtId="0" fontId="24" fillId="4" borderId="2" xfId="4" applyFont="1" applyFill="1" applyBorder="1" applyAlignment="1">
      <alignment horizontal="left" vertical="center"/>
    </xf>
    <xf numFmtId="169" fontId="30" fillId="0" borderId="1" xfId="4" applyNumberFormat="1" applyFont="1" applyFill="1" applyBorder="1" applyAlignment="1">
      <alignment vertical="center"/>
    </xf>
    <xf numFmtId="0" fontId="30" fillId="0" borderId="1" xfId="4" applyFont="1" applyFill="1" applyBorder="1" applyAlignment="1">
      <alignment horizontal="left" vertical="center" indent="3"/>
    </xf>
    <xf numFmtId="169" fontId="30" fillId="0" borderId="0" xfId="4" applyNumberFormat="1" applyFont="1" applyFill="1" applyBorder="1" applyAlignment="1">
      <alignment vertical="center"/>
    </xf>
    <xf numFmtId="0" fontId="30" fillId="0" borderId="0" xfId="4" applyFont="1" applyFill="1" applyBorder="1" applyAlignment="1">
      <alignment horizontal="left" vertical="center" indent="3"/>
    </xf>
    <xf numFmtId="169" fontId="30" fillId="0" borderId="9" xfId="4" applyNumberFormat="1" applyFont="1" applyFill="1" applyBorder="1" applyAlignment="1">
      <alignment vertical="center"/>
    </xf>
    <xf numFmtId="0" fontId="30" fillId="0" borderId="9" xfId="4" applyFont="1" applyFill="1" applyBorder="1" applyAlignment="1">
      <alignment horizontal="left" vertical="center" indent="3"/>
    </xf>
    <xf numFmtId="169" fontId="30" fillId="0" borderId="2" xfId="4" applyNumberFormat="1" applyFont="1" applyFill="1" applyBorder="1" applyAlignment="1">
      <alignment vertical="center"/>
    </xf>
    <xf numFmtId="0" fontId="30" fillId="0" borderId="2" xfId="4" applyFont="1" applyFill="1" applyBorder="1" applyAlignment="1">
      <alignment horizontal="left" vertical="center" indent="2"/>
    </xf>
    <xf numFmtId="166" fontId="30" fillId="0" borderId="1" xfId="4" applyNumberFormat="1" applyFont="1" applyFill="1" applyBorder="1" applyAlignment="1">
      <alignment vertical="center"/>
    </xf>
    <xf numFmtId="0" fontId="30" fillId="0" borderId="1" xfId="4" applyFont="1" applyFill="1" applyBorder="1" applyAlignment="1">
      <alignment horizontal="left" vertical="center" indent="1"/>
    </xf>
    <xf numFmtId="166" fontId="30" fillId="0" borderId="9" xfId="4" applyNumberFormat="1" applyFont="1" applyFill="1" applyBorder="1" applyAlignment="1">
      <alignment vertical="center"/>
    </xf>
    <xf numFmtId="0" fontId="30" fillId="0" borderId="9" xfId="4" applyFont="1" applyFill="1" applyBorder="1" applyAlignment="1">
      <alignment horizontal="left" vertical="center" indent="1"/>
    </xf>
    <xf numFmtId="166" fontId="17" fillId="5" borderId="2" xfId="4" applyNumberFormat="1" applyFont="1" applyFill="1" applyBorder="1" applyAlignment="1">
      <alignment vertical="center"/>
    </xf>
    <xf numFmtId="165" fontId="30" fillId="0" borderId="1" xfId="4" applyNumberFormat="1" applyFont="1" applyFill="1" applyBorder="1" applyAlignment="1">
      <alignment vertical="center"/>
    </xf>
    <xf numFmtId="165" fontId="30" fillId="0" borderId="9" xfId="4" applyNumberFormat="1" applyFont="1" applyFill="1" applyBorder="1" applyAlignment="1">
      <alignment vertical="center"/>
    </xf>
    <xf numFmtId="165" fontId="17" fillId="5" borderId="2" xfId="4" applyNumberFormat="1" applyFont="1" applyFill="1" applyBorder="1" applyAlignment="1">
      <alignment vertical="center"/>
    </xf>
    <xf numFmtId="170" fontId="17" fillId="5" borderId="2" xfId="4" applyNumberFormat="1" applyFont="1" applyFill="1" applyBorder="1" applyAlignment="1">
      <alignment vertical="center"/>
    </xf>
    <xf numFmtId="171" fontId="31" fillId="0" borderId="0" xfId="4" applyNumberFormat="1" applyFont="1" applyAlignment="1">
      <alignment vertical="center"/>
    </xf>
    <xf numFmtId="0" fontId="31" fillId="2" borderId="0" xfId="4" applyFont="1" applyFill="1" applyBorder="1" applyAlignment="1">
      <alignment horizontal="right" vertical="center"/>
    </xf>
    <xf numFmtId="167" fontId="30" fillId="0" borderId="1" xfId="4" applyNumberFormat="1" applyFont="1" applyFill="1" applyBorder="1" applyAlignment="1">
      <alignment vertical="center"/>
    </xf>
    <xf numFmtId="0" fontId="30" fillId="0" borderId="1" xfId="4" applyFont="1" applyFill="1" applyBorder="1" applyAlignment="1">
      <alignment horizontal="left" vertical="center" indent="2"/>
    </xf>
    <xf numFmtId="167" fontId="30" fillId="0" borderId="9" xfId="4" applyNumberFormat="1" applyFont="1" applyFill="1" applyBorder="1" applyAlignment="1">
      <alignment vertical="center"/>
    </xf>
    <xf numFmtId="0" fontId="30" fillId="0" borderId="9" xfId="4" applyFont="1" applyFill="1" applyBorder="1" applyAlignment="1">
      <alignment horizontal="left" vertical="center" indent="2"/>
    </xf>
    <xf numFmtId="172" fontId="14" fillId="2" borderId="0" xfId="4" applyNumberFormat="1" applyFont="1" applyFill="1" applyBorder="1" applyAlignment="1">
      <alignment vertical="center"/>
    </xf>
    <xf numFmtId="0" fontId="14" fillId="2" borderId="0" xfId="4" applyFont="1" applyFill="1" applyBorder="1" applyAlignment="1">
      <alignment horizontal="left" vertical="center" indent="1"/>
    </xf>
    <xf numFmtId="0" fontId="18" fillId="5" borderId="2" xfId="4" applyFont="1" applyFill="1" applyBorder="1" applyAlignment="1">
      <alignment horizontal="left" vertical="center" indent="1"/>
    </xf>
    <xf numFmtId="166" fontId="20" fillId="2" borderId="1" xfId="1" applyNumberFormat="1" applyFont="1" applyFill="1" applyBorder="1" applyAlignment="1">
      <alignment vertical="center"/>
    </xf>
    <xf numFmtId="166" fontId="20" fillId="2" borderId="0" xfId="1" applyNumberFormat="1" applyFont="1" applyFill="1" applyBorder="1" applyAlignment="1">
      <alignment vertical="center"/>
    </xf>
    <xf numFmtId="0" fontId="20" fillId="0" borderId="0" xfId="4" applyFont="1" applyFill="1" applyBorder="1" applyAlignment="1">
      <alignment horizontal="left" vertical="center" indent="2"/>
    </xf>
    <xf numFmtId="166" fontId="21" fillId="2" borderId="10" xfId="1" applyNumberFormat="1" applyFont="1" applyFill="1" applyBorder="1" applyAlignment="1">
      <alignment vertical="center"/>
    </xf>
    <xf numFmtId="0" fontId="21" fillId="0" borderId="10" xfId="4" applyFont="1" applyFill="1" applyBorder="1" applyAlignment="1">
      <alignment horizontal="left" vertical="center" indent="2"/>
    </xf>
    <xf numFmtId="166" fontId="21" fillId="2" borderId="0" xfId="1" applyNumberFormat="1" applyFont="1" applyFill="1" applyBorder="1" applyAlignment="1">
      <alignment vertical="center"/>
    </xf>
    <xf numFmtId="166" fontId="21" fillId="2" borderId="9" xfId="1" applyNumberFormat="1" applyFont="1" applyFill="1" applyBorder="1" applyAlignment="1">
      <alignment vertical="center"/>
    </xf>
    <xf numFmtId="0" fontId="21" fillId="0" borderId="9" xfId="4" applyFont="1" applyFill="1" applyBorder="1" applyAlignment="1">
      <alignment horizontal="left" vertical="center" indent="2"/>
    </xf>
    <xf numFmtId="166" fontId="22" fillId="5" borderId="9" xfId="1" applyNumberFormat="1" applyFont="1" applyFill="1" applyBorder="1" applyAlignment="1">
      <alignment vertical="center"/>
    </xf>
    <xf numFmtId="10" fontId="25" fillId="2" borderId="0" xfId="4" applyNumberFormat="1" applyFont="1" applyFill="1" applyAlignment="1">
      <alignment vertical="center"/>
    </xf>
    <xf numFmtId="0" fontId="25" fillId="2" borderId="0" xfId="4" applyFont="1" applyFill="1" applyAlignment="1">
      <alignment vertical="center"/>
    </xf>
    <xf numFmtId="165" fontId="23" fillId="4" borderId="2" xfId="4" applyNumberFormat="1" applyFont="1" applyFill="1" applyBorder="1" applyAlignment="1">
      <alignment vertical="center"/>
    </xf>
    <xf numFmtId="0" fontId="32" fillId="4" borderId="2" xfId="4" applyFont="1" applyFill="1" applyBorder="1" applyAlignment="1">
      <alignment horizontal="left" vertical="center"/>
    </xf>
    <xf numFmtId="0" fontId="17" fillId="2" borderId="0" xfId="4" applyFont="1" applyFill="1" applyAlignment="1">
      <alignment vertical="center"/>
    </xf>
    <xf numFmtId="168" fontId="33" fillId="0" borderId="1" xfId="1" applyNumberFormat="1" applyFont="1" applyFill="1" applyBorder="1" applyAlignment="1">
      <alignment vertical="center"/>
    </xf>
    <xf numFmtId="0" fontId="33" fillId="0" borderId="1" xfId="4" applyFont="1" applyFill="1" applyBorder="1" applyAlignment="1">
      <alignment horizontal="left" vertical="center" indent="3"/>
    </xf>
    <xf numFmtId="168" fontId="33" fillId="0" borderId="0" xfId="1" applyNumberFormat="1" applyFont="1" applyFill="1" applyBorder="1" applyAlignment="1">
      <alignment vertical="center"/>
    </xf>
    <xf numFmtId="0" fontId="33" fillId="0" borderId="0" xfId="4" applyFont="1" applyFill="1" applyBorder="1" applyAlignment="1">
      <alignment horizontal="left" vertical="center" indent="3"/>
    </xf>
    <xf numFmtId="168" fontId="20" fillId="2" borderId="0" xfId="1" applyNumberFormat="1" applyFont="1" applyFill="1" applyBorder="1" applyAlignment="1">
      <alignment vertical="center"/>
    </xf>
    <xf numFmtId="168" fontId="21" fillId="2" borderId="10" xfId="1" applyNumberFormat="1" applyFont="1" applyFill="1" applyBorder="1" applyAlignment="1">
      <alignment vertical="center"/>
    </xf>
    <xf numFmtId="168" fontId="21" fillId="2" borderId="0" xfId="1" applyNumberFormat="1" applyFont="1" applyFill="1" applyBorder="1" applyAlignment="1">
      <alignment vertical="center"/>
    </xf>
    <xf numFmtId="168" fontId="21" fillId="2" borderId="9" xfId="1" applyNumberFormat="1" applyFont="1" applyFill="1" applyBorder="1" applyAlignment="1">
      <alignment vertical="center"/>
    </xf>
    <xf numFmtId="10" fontId="14" fillId="2" borderId="0" xfId="4" applyNumberFormat="1" applyFont="1" applyFill="1" applyAlignment="1">
      <alignment vertical="center"/>
    </xf>
    <xf numFmtId="169" fontId="34" fillId="0" borderId="1" xfId="4" applyNumberFormat="1" applyFont="1" applyFill="1" applyBorder="1" applyAlignment="1">
      <alignment vertical="center"/>
    </xf>
    <xf numFmtId="0" fontId="34" fillId="0" borderId="1" xfId="4" applyFont="1" applyFill="1" applyBorder="1" applyAlignment="1">
      <alignment horizontal="left" vertical="center" indent="3"/>
    </xf>
    <xf numFmtId="0" fontId="27" fillId="0" borderId="0" xfId="4" applyFont="1" applyFill="1" applyBorder="1" applyAlignment="1">
      <alignment horizontal="left" vertical="center" indent="4"/>
    </xf>
    <xf numFmtId="169" fontId="34" fillId="0" borderId="0" xfId="4" applyNumberFormat="1" applyFont="1" applyFill="1" applyBorder="1" applyAlignment="1">
      <alignment vertical="center"/>
    </xf>
    <xf numFmtId="0" fontId="34" fillId="0" borderId="0" xfId="4" applyFont="1" applyFill="1" applyBorder="1" applyAlignment="1">
      <alignment horizontal="left" vertical="center" indent="3"/>
    </xf>
    <xf numFmtId="169" fontId="25" fillId="2" borderId="0" xfId="4" applyNumberFormat="1" applyFont="1" applyFill="1" applyBorder="1" applyAlignment="1">
      <alignment vertical="center"/>
    </xf>
    <xf numFmtId="0" fontId="26" fillId="0" borderId="0" xfId="4" applyFont="1" applyFill="1" applyBorder="1" applyAlignment="1">
      <alignment horizontal="left" vertical="center" indent="4"/>
    </xf>
    <xf numFmtId="169" fontId="20" fillId="0" borderId="4" xfId="4" applyNumberFormat="1" applyFont="1" applyBorder="1" applyAlignment="1">
      <alignment vertical="center"/>
    </xf>
    <xf numFmtId="0" fontId="20" fillId="0" borderId="4" xfId="4" applyFont="1" applyFill="1" applyBorder="1" applyAlignment="1">
      <alignment horizontal="left" vertical="center" indent="2"/>
    </xf>
    <xf numFmtId="169" fontId="13" fillId="0" borderId="0" xfId="4" applyNumberFormat="1" applyFont="1" applyFill="1" applyBorder="1" applyAlignment="1">
      <alignment vertical="center"/>
    </xf>
    <xf numFmtId="169" fontId="21" fillId="0" borderId="10" xfId="4" applyNumberFormat="1" applyFont="1" applyFill="1" applyBorder="1" applyAlignment="1">
      <alignment vertical="center"/>
    </xf>
    <xf numFmtId="169" fontId="21" fillId="0" borderId="0" xfId="4" applyNumberFormat="1" applyFont="1" applyFill="1" applyBorder="1" applyAlignment="1">
      <alignment vertical="center"/>
    </xf>
    <xf numFmtId="169" fontId="21" fillId="0" borderId="9" xfId="4" applyNumberFormat="1" applyFont="1" applyFill="1" applyBorder="1" applyAlignment="1">
      <alignment vertical="center"/>
    </xf>
    <xf numFmtId="173" fontId="14" fillId="0" borderId="0" xfId="4" applyNumberFormat="1" applyFont="1" applyFill="1" applyBorder="1" applyAlignment="1">
      <alignment vertical="center"/>
    </xf>
    <xf numFmtId="0" fontId="14" fillId="0" borderId="0" xfId="4" applyFont="1" applyFill="1" applyBorder="1" applyAlignment="1">
      <alignment horizontal="left" vertical="center" indent="3"/>
    </xf>
    <xf numFmtId="0" fontId="14" fillId="0" borderId="0" xfId="4" applyNumberFormat="1" applyFont="1" applyFill="1" applyBorder="1" applyAlignment="1">
      <alignment vertical="center"/>
    </xf>
    <xf numFmtId="0" fontId="14" fillId="0" borderId="0" xfId="4" applyNumberFormat="1" applyFont="1" applyFill="1" applyBorder="1" applyAlignment="1">
      <alignment horizontal="left" vertical="center" indent="3"/>
    </xf>
    <xf numFmtId="165" fontId="20" fillId="2" borderId="1" xfId="1" applyNumberFormat="1" applyFont="1" applyFill="1" applyBorder="1" applyAlignment="1">
      <alignment vertical="center"/>
    </xf>
    <xf numFmtId="165" fontId="20" fillId="2" borderId="0" xfId="1" applyNumberFormat="1" applyFont="1" applyFill="1" applyBorder="1" applyAlignment="1">
      <alignment vertical="center"/>
    </xf>
    <xf numFmtId="165" fontId="21" fillId="2" borderId="10" xfId="1" applyNumberFormat="1" applyFont="1" applyFill="1" applyBorder="1" applyAlignment="1">
      <alignment vertical="center"/>
    </xf>
    <xf numFmtId="165" fontId="21" fillId="2" borderId="0" xfId="1" applyNumberFormat="1" applyFont="1" applyFill="1" applyBorder="1" applyAlignment="1">
      <alignment vertical="center"/>
    </xf>
    <xf numFmtId="165" fontId="21" fillId="2" borderId="9" xfId="1" applyNumberFormat="1" applyFont="1" applyFill="1" applyBorder="1" applyAlignment="1">
      <alignment vertical="center"/>
    </xf>
    <xf numFmtId="165" fontId="22" fillId="5" borderId="9" xfId="1" applyNumberFormat="1" applyFont="1" applyFill="1" applyBorder="1" applyAlignment="1">
      <alignment vertical="center"/>
    </xf>
    <xf numFmtId="168" fontId="35" fillId="0" borderId="1" xfId="1" applyNumberFormat="1" applyFont="1" applyFill="1" applyBorder="1" applyAlignment="1">
      <alignment vertical="center"/>
    </xf>
    <xf numFmtId="168" fontId="33" fillId="0" borderId="10" xfId="1" applyNumberFormat="1" applyFont="1" applyFill="1" applyBorder="1" applyAlignment="1">
      <alignment vertical="center"/>
    </xf>
    <xf numFmtId="0" fontId="33" fillId="0" borderId="10" xfId="4" applyFont="1" applyFill="1" applyBorder="1" applyAlignment="1">
      <alignment horizontal="left" vertical="center" indent="3"/>
    </xf>
    <xf numFmtId="168" fontId="20" fillId="2" borderId="3" xfId="1" applyNumberFormat="1" applyFont="1" applyFill="1" applyBorder="1" applyAlignment="1">
      <alignment vertical="center"/>
    </xf>
    <xf numFmtId="0" fontId="20" fillId="0" borderId="3" xfId="4" applyFont="1" applyFill="1" applyBorder="1" applyAlignment="1">
      <alignment horizontal="left" vertical="center" indent="2"/>
    </xf>
    <xf numFmtId="169" fontId="30" fillId="0" borderId="8" xfId="4" applyNumberFormat="1" applyFont="1" applyFill="1" applyBorder="1" applyAlignment="1">
      <alignment vertical="center"/>
    </xf>
    <xf numFmtId="0" fontId="30" fillId="0" borderId="8" xfId="4" applyFont="1" applyFill="1" applyBorder="1" applyAlignment="1">
      <alignment horizontal="left" vertical="center" indent="2"/>
    </xf>
    <xf numFmtId="166" fontId="30" fillId="0" borderId="0" xfId="4" applyNumberFormat="1" applyFont="1" applyFill="1" applyBorder="1" applyAlignment="1">
      <alignment vertical="center"/>
    </xf>
    <xf numFmtId="0" fontId="30" fillId="0" borderId="0" xfId="4" applyFont="1" applyFill="1" applyBorder="1" applyAlignment="1">
      <alignment horizontal="left" vertical="center" indent="2"/>
    </xf>
    <xf numFmtId="0" fontId="30" fillId="0" borderId="0" xfId="4" applyFont="1" applyFill="1" applyBorder="1" applyAlignment="1">
      <alignment horizontal="left" vertical="center" indent="1"/>
    </xf>
    <xf numFmtId="166" fontId="17" fillId="5" borderId="0" xfId="4" applyNumberFormat="1" applyFont="1" applyFill="1" applyBorder="1" applyAlignment="1">
      <alignment vertical="center"/>
    </xf>
    <xf numFmtId="165" fontId="30" fillId="0" borderId="0" xfId="4" applyNumberFormat="1" applyFont="1" applyFill="1" applyBorder="1" applyAlignment="1">
      <alignment vertical="center"/>
    </xf>
    <xf numFmtId="165" fontId="17" fillId="5" borderId="0" xfId="4" applyNumberFormat="1" applyFont="1" applyFill="1" applyBorder="1" applyAlignment="1">
      <alignment vertical="center"/>
    </xf>
    <xf numFmtId="0" fontId="18" fillId="5" borderId="9" xfId="4" applyFont="1" applyFill="1" applyBorder="1" applyAlignment="1">
      <alignment horizontal="left" vertical="center"/>
    </xf>
    <xf numFmtId="170" fontId="30" fillId="0" borderId="1" xfId="4" applyNumberFormat="1" applyFont="1" applyFill="1" applyBorder="1" applyAlignment="1">
      <alignment vertical="center"/>
    </xf>
    <xf numFmtId="170" fontId="30" fillId="0" borderId="0" xfId="4" applyNumberFormat="1" applyFont="1" applyFill="1" applyBorder="1" applyAlignment="1">
      <alignment vertical="center"/>
    </xf>
    <xf numFmtId="170" fontId="30" fillId="0" borderId="9" xfId="4" applyNumberFormat="1" applyFont="1" applyFill="1" applyBorder="1" applyAlignment="1">
      <alignment vertical="center"/>
    </xf>
    <xf numFmtId="165" fontId="17" fillId="5" borderId="9" xfId="4" applyNumberFormat="1" applyFont="1" applyFill="1" applyBorder="1" applyAlignment="1">
      <alignment vertical="center"/>
    </xf>
    <xf numFmtId="167" fontId="30" fillId="0" borderId="0" xfId="4" applyNumberFormat="1" applyFont="1" applyFill="1" applyBorder="1" applyAlignment="1">
      <alignment vertical="center"/>
    </xf>
    <xf numFmtId="167" fontId="17" fillId="5" borderId="9" xfId="4" applyNumberFormat="1" applyFont="1" applyFill="1" applyBorder="1" applyAlignment="1">
      <alignment vertical="center"/>
    </xf>
    <xf numFmtId="0" fontId="19" fillId="5" borderId="9" xfId="4" applyFont="1" applyFill="1" applyBorder="1" applyAlignment="1">
      <alignment horizontal="left" vertical="center" indent="1"/>
    </xf>
    <xf numFmtId="3" fontId="14" fillId="4" borderId="2" xfId="4" applyNumberFormat="1" applyFont="1" applyFill="1" applyBorder="1" applyAlignment="1">
      <alignment vertical="center"/>
    </xf>
    <xf numFmtId="167" fontId="14" fillId="5" borderId="2" xfId="4" applyNumberFormat="1" applyFont="1" applyFill="1" applyBorder="1" applyAlignment="1">
      <alignment vertical="center"/>
    </xf>
    <xf numFmtId="0" fontId="14" fillId="0" borderId="0" xfId="4" applyNumberFormat="1" applyFont="1" applyFill="1" applyAlignment="1">
      <alignment vertical="center"/>
    </xf>
    <xf numFmtId="0" fontId="14" fillId="0" borderId="0" xfId="4" applyNumberFormat="1" applyFont="1" applyFill="1" applyBorder="1" applyAlignment="1">
      <alignment horizontal="left" vertical="center" indent="5"/>
    </xf>
    <xf numFmtId="0" fontId="14" fillId="0" borderId="0" xfId="1" applyNumberFormat="1" applyFont="1" applyFill="1" applyBorder="1" applyAlignment="1">
      <alignment horizontal="center" vertical="center"/>
    </xf>
    <xf numFmtId="165" fontId="36" fillId="4" borderId="2" xfId="4" applyNumberFormat="1" applyFont="1" applyFill="1" applyBorder="1" applyAlignment="1">
      <alignment vertical="center"/>
    </xf>
    <xf numFmtId="168" fontId="34" fillId="0" borderId="1" xfId="4" applyNumberFormat="1" applyFont="1" applyFill="1" applyBorder="1" applyAlignment="1">
      <alignment vertical="center"/>
    </xf>
    <xf numFmtId="168" fontId="34" fillId="0" borderId="0" xfId="4" applyNumberFormat="1" applyFont="1" applyFill="1" applyBorder="1" applyAlignment="1">
      <alignment vertical="center"/>
    </xf>
    <xf numFmtId="168" fontId="20" fillId="0" borderId="0" xfId="4" applyNumberFormat="1" applyFont="1" applyFill="1" applyBorder="1" applyAlignment="1">
      <alignment vertical="center"/>
    </xf>
    <xf numFmtId="168" fontId="21" fillId="0" borderId="10" xfId="4" applyNumberFormat="1" applyFont="1" applyFill="1" applyBorder="1" applyAlignment="1">
      <alignment vertical="center"/>
    </xf>
    <xf numFmtId="168" fontId="21" fillId="0" borderId="0" xfId="4" applyNumberFormat="1" applyFont="1" applyFill="1" applyBorder="1" applyAlignment="1">
      <alignment vertical="center"/>
    </xf>
    <xf numFmtId="168" fontId="21" fillId="0" borderId="9" xfId="4" applyNumberFormat="1" applyFont="1" applyFill="1" applyBorder="1" applyAlignment="1">
      <alignment vertical="center"/>
    </xf>
    <xf numFmtId="169" fontId="20" fillId="0" borderId="4" xfId="4" applyNumberFormat="1" applyFont="1" applyFill="1" applyBorder="1" applyAlignment="1">
      <alignment vertical="center"/>
    </xf>
    <xf numFmtId="172" fontId="25" fillId="2" borderId="0" xfId="4" applyNumberFormat="1" applyFont="1" applyFill="1" applyBorder="1" applyAlignment="1">
      <alignment vertical="center"/>
    </xf>
    <xf numFmtId="172" fontId="20" fillId="0" borderId="4" xfId="4" applyNumberFormat="1" applyFont="1" applyFill="1" applyBorder="1" applyAlignment="1">
      <alignment vertical="center"/>
    </xf>
    <xf numFmtId="172" fontId="25" fillId="0" borderId="1" xfId="1" applyNumberFormat="1" applyFont="1" applyFill="1" applyBorder="1" applyAlignment="1">
      <alignment horizontal="right" vertical="center"/>
    </xf>
    <xf numFmtId="172" fontId="25" fillId="0" borderId="0" xfId="1" applyNumberFormat="1" applyFont="1" applyFill="1" applyBorder="1" applyAlignment="1">
      <alignment horizontal="right" vertical="center"/>
    </xf>
    <xf numFmtId="168" fontId="35" fillId="0" borderId="8" xfId="1" applyNumberFormat="1" applyFont="1" applyFill="1" applyBorder="1" applyAlignment="1">
      <alignment vertical="center"/>
    </xf>
    <xf numFmtId="0" fontId="30" fillId="0" borderId="9" xfId="4" applyFont="1" applyBorder="1" applyAlignment="1">
      <alignment horizontal="left" vertical="center" indent="1"/>
    </xf>
    <xf numFmtId="166" fontId="17" fillId="5" borderId="9" xfId="4" applyNumberFormat="1" applyFont="1" applyFill="1" applyBorder="1" applyAlignment="1">
      <alignment vertical="center"/>
    </xf>
    <xf numFmtId="170" fontId="17" fillId="5" borderId="9" xfId="4" applyNumberFormat="1" applyFont="1" applyFill="1" applyBorder="1" applyAlignment="1">
      <alignment vertical="center"/>
    </xf>
    <xf numFmtId="167" fontId="30" fillId="2" borderId="1" xfId="4" applyNumberFormat="1" applyFont="1" applyFill="1" applyBorder="1" applyAlignment="1">
      <alignment vertical="center"/>
    </xf>
    <xf numFmtId="167" fontId="30" fillId="2" borderId="0" xfId="4" applyNumberFormat="1" applyFont="1" applyFill="1" applyBorder="1" applyAlignment="1">
      <alignment vertical="center"/>
    </xf>
    <xf numFmtId="167" fontId="30" fillId="2" borderId="9" xfId="4" applyNumberFormat="1" applyFont="1" applyFill="1" applyBorder="1" applyAlignment="1">
      <alignment vertical="center"/>
    </xf>
    <xf numFmtId="0" fontId="30" fillId="0" borderId="9" xfId="4" applyFont="1" applyBorder="1" applyAlignment="1">
      <alignment horizontal="left" vertical="center" indent="2"/>
    </xf>
    <xf numFmtId="3" fontId="17" fillId="4" borderId="2" xfId="4" applyNumberFormat="1" applyFont="1" applyFill="1" applyBorder="1" applyAlignment="1">
      <alignment vertical="center"/>
    </xf>
    <xf numFmtId="169" fontId="30" fillId="2" borderId="1" xfId="4" applyNumberFormat="1" applyFont="1" applyFill="1" applyBorder="1" applyAlignment="1">
      <alignment vertical="center"/>
    </xf>
    <xf numFmtId="169" fontId="30" fillId="2" borderId="0" xfId="4" applyNumberFormat="1" applyFont="1" applyFill="1" applyBorder="1" applyAlignment="1">
      <alignment vertical="center"/>
    </xf>
    <xf numFmtId="169" fontId="30" fillId="2" borderId="9" xfId="4" applyNumberFormat="1" applyFont="1" applyFill="1" applyBorder="1" applyAlignment="1">
      <alignment vertical="center"/>
    </xf>
    <xf numFmtId="0" fontId="30" fillId="0" borderId="1" xfId="4" applyFont="1" applyBorder="1" applyAlignment="1">
      <alignment horizontal="left" vertical="center" indent="1"/>
    </xf>
    <xf numFmtId="0" fontId="30" fillId="0" borderId="0" xfId="4" applyFont="1" applyBorder="1" applyAlignment="1">
      <alignment horizontal="left" vertical="center" indent="1"/>
    </xf>
    <xf numFmtId="0" fontId="30" fillId="2" borderId="1" xfId="4" applyFont="1" applyFill="1" applyBorder="1" applyAlignment="1">
      <alignment horizontal="left" vertical="center" indent="1"/>
    </xf>
    <xf numFmtId="166" fontId="20" fillId="0" borderId="1" xfId="1" applyNumberFormat="1" applyFont="1" applyBorder="1" applyAlignment="1">
      <alignment vertical="center"/>
    </xf>
    <xf numFmtId="166" fontId="20" fillId="0" borderId="0" xfId="1" applyNumberFormat="1" applyFont="1" applyBorder="1" applyAlignment="1">
      <alignment vertical="center"/>
    </xf>
    <xf numFmtId="166" fontId="20" fillId="0" borderId="0" xfId="1" applyNumberFormat="1" applyFont="1" applyFill="1" applyBorder="1" applyAlignment="1">
      <alignment vertical="center"/>
    </xf>
    <xf numFmtId="166" fontId="21" fillId="0" borderId="10" xfId="1" applyNumberFormat="1" applyFont="1" applyFill="1" applyBorder="1" applyAlignment="1">
      <alignment vertical="center"/>
    </xf>
    <xf numFmtId="166" fontId="21" fillId="0" borderId="0" xfId="1" applyNumberFormat="1" applyFont="1" applyFill="1" applyBorder="1" applyAlignment="1">
      <alignment vertical="center"/>
    </xf>
    <xf numFmtId="166" fontId="21" fillId="0" borderId="9" xfId="1" applyNumberFormat="1" applyFont="1" applyFill="1" applyBorder="1" applyAlignment="1">
      <alignment vertical="center"/>
    </xf>
    <xf numFmtId="166" fontId="22" fillId="5" borderId="2" xfId="1" applyNumberFormat="1" applyFont="1" applyFill="1" applyBorder="1" applyAlignment="1">
      <alignment vertical="center"/>
    </xf>
    <xf numFmtId="166" fontId="30" fillId="0" borderId="4" xfId="1" applyNumberFormat="1" applyFont="1" applyBorder="1" applyAlignment="1">
      <alignment vertical="center"/>
    </xf>
    <xf numFmtId="0" fontId="30" fillId="0" borderId="4" xfId="4" applyFont="1" applyFill="1" applyBorder="1" applyAlignment="1">
      <alignment horizontal="left" vertical="center" indent="2"/>
    </xf>
    <xf numFmtId="0" fontId="36" fillId="4" borderId="2" xfId="4" applyNumberFormat="1" applyFont="1" applyFill="1" applyBorder="1" applyAlignment="1">
      <alignment vertical="center"/>
    </xf>
    <xf numFmtId="168" fontId="20" fillId="0" borderId="1" xfId="1" applyNumberFormat="1" applyFont="1" applyBorder="1" applyAlignment="1">
      <alignment vertical="center"/>
    </xf>
    <xf numFmtId="168" fontId="34" fillId="0" borderId="0" xfId="1" applyNumberFormat="1" applyFont="1" applyFill="1" applyBorder="1" applyAlignment="1">
      <alignment vertical="center"/>
    </xf>
    <xf numFmtId="168" fontId="20" fillId="0" borderId="0" xfId="1" applyNumberFormat="1" applyFont="1" applyBorder="1" applyAlignment="1">
      <alignment vertical="center"/>
    </xf>
    <xf numFmtId="168" fontId="20" fillId="0" borderId="0" xfId="1" applyNumberFormat="1" applyFont="1" applyFill="1" applyBorder="1" applyAlignment="1">
      <alignment vertical="center"/>
    </xf>
    <xf numFmtId="168" fontId="21" fillId="0" borderId="10" xfId="1" applyNumberFormat="1" applyFont="1" applyFill="1" applyBorder="1" applyAlignment="1">
      <alignment vertical="center"/>
    </xf>
    <xf numFmtId="168" fontId="21" fillId="0" borderId="0" xfId="1" applyNumberFormat="1" applyFont="1" applyFill="1" applyBorder="1" applyAlignment="1">
      <alignment vertical="center"/>
    </xf>
    <xf numFmtId="168" fontId="21" fillId="0" borderId="9" xfId="1" applyNumberFormat="1" applyFont="1" applyFill="1" applyBorder="1" applyAlignment="1">
      <alignment vertical="center"/>
    </xf>
    <xf numFmtId="168" fontId="30" fillId="0" borderId="4" xfId="1" applyNumberFormat="1" applyFont="1" applyBorder="1" applyAlignment="1">
      <alignment vertical="center"/>
    </xf>
    <xf numFmtId="169" fontId="20" fillId="0" borderId="8" xfId="4" applyNumberFormat="1" applyFont="1" applyBorder="1" applyAlignment="1">
      <alignment vertical="center"/>
    </xf>
    <xf numFmtId="0" fontId="20" fillId="0" borderId="8" xfId="4" applyFont="1" applyFill="1" applyBorder="1" applyAlignment="1">
      <alignment horizontal="left" vertical="center" indent="2"/>
    </xf>
    <xf numFmtId="169" fontId="37" fillId="2" borderId="0" xfId="4" applyNumberFormat="1" applyFont="1" applyFill="1" applyBorder="1" applyAlignment="1">
      <alignment vertical="center"/>
    </xf>
    <xf numFmtId="0" fontId="37" fillId="0" borderId="0" xfId="4" applyFont="1" applyFill="1" applyBorder="1" applyAlignment="1">
      <alignment horizontal="left" vertical="center" indent="3"/>
    </xf>
    <xf numFmtId="169" fontId="30" fillId="0" borderId="4" xfId="4" applyNumberFormat="1" applyFont="1" applyBorder="1" applyAlignment="1">
      <alignment vertical="center"/>
    </xf>
    <xf numFmtId="165" fontId="20" fillId="0" borderId="1" xfId="1" applyNumberFormat="1" applyFont="1" applyBorder="1" applyAlignment="1">
      <alignment vertical="center"/>
    </xf>
    <xf numFmtId="165" fontId="20" fillId="0" borderId="0" xfId="1" applyNumberFormat="1" applyFont="1" applyBorder="1" applyAlignment="1">
      <alignment vertical="center"/>
    </xf>
    <xf numFmtId="165" fontId="20" fillId="0" borderId="0" xfId="1" applyNumberFormat="1" applyFont="1" applyFill="1" applyBorder="1" applyAlignment="1">
      <alignment vertical="center"/>
    </xf>
    <xf numFmtId="165" fontId="21" fillId="0" borderId="10" xfId="1" applyNumberFormat="1" applyFont="1" applyFill="1" applyBorder="1" applyAlignment="1">
      <alignment vertical="center"/>
    </xf>
    <xf numFmtId="165" fontId="21" fillId="0" borderId="0" xfId="1" applyNumberFormat="1" applyFont="1" applyFill="1" applyBorder="1" applyAlignment="1">
      <alignment vertical="center"/>
    </xf>
    <xf numFmtId="165" fontId="21" fillId="0" borderId="9" xfId="1" applyNumberFormat="1" applyFont="1" applyFill="1" applyBorder="1" applyAlignment="1">
      <alignment vertical="center"/>
    </xf>
    <xf numFmtId="165" fontId="22" fillId="5" borderId="2" xfId="1" applyNumberFormat="1" applyFont="1" applyFill="1" applyBorder="1" applyAlignment="1">
      <alignment vertical="center"/>
    </xf>
    <xf numFmtId="165" fontId="30" fillId="0" borderId="4" xfId="1" applyNumberFormat="1" applyFont="1" applyBorder="1" applyAlignment="1">
      <alignment vertical="center"/>
    </xf>
    <xf numFmtId="169" fontId="20" fillId="0" borderId="3" xfId="4" applyNumberFormat="1" applyFont="1" applyBorder="1" applyAlignment="1">
      <alignment vertical="center"/>
    </xf>
    <xf numFmtId="0" fontId="30" fillId="2" borderId="0" xfId="4" applyFont="1" applyFill="1" applyBorder="1" applyAlignment="1">
      <alignment horizontal="left" vertical="center" wrapText="1" indent="1"/>
    </xf>
    <xf numFmtId="0" fontId="30" fillId="2" borderId="9" xfId="4" applyFont="1" applyFill="1" applyBorder="1" applyAlignment="1">
      <alignment horizontal="left" vertical="center" indent="1"/>
    </xf>
    <xf numFmtId="166" fontId="20" fillId="0" borderId="1" xfId="1" applyNumberFormat="1" applyFont="1" applyFill="1" applyBorder="1" applyAlignment="1">
      <alignment vertical="center"/>
    </xf>
    <xf numFmtId="168" fontId="34" fillId="0" borderId="0" xfId="1" applyNumberFormat="1" applyFont="1" applyBorder="1" applyAlignment="1">
      <alignment vertical="center"/>
    </xf>
    <xf numFmtId="168" fontId="34" fillId="0" borderId="1" xfId="1" applyNumberFormat="1" applyFont="1" applyBorder="1" applyAlignment="1">
      <alignment vertical="center"/>
    </xf>
    <xf numFmtId="169" fontId="34" fillId="0" borderId="0" xfId="4" applyNumberFormat="1" applyFont="1" applyBorder="1" applyAlignment="1">
      <alignment vertical="center"/>
    </xf>
    <xf numFmtId="169" fontId="34" fillId="0" borderId="1" xfId="4" applyNumberFormat="1" applyFont="1" applyBorder="1" applyAlignment="1">
      <alignment vertical="center"/>
    </xf>
    <xf numFmtId="0" fontId="27" fillId="0" borderId="0" xfId="4" applyFont="1" applyFill="1" applyBorder="1" applyAlignment="1">
      <alignment horizontal="left" vertical="center" indent="5"/>
    </xf>
    <xf numFmtId="172" fontId="34" fillId="0" borderId="0" xfId="4" applyNumberFormat="1" applyFont="1" applyFill="1" applyBorder="1" applyAlignment="1">
      <alignment vertical="center"/>
    </xf>
    <xf numFmtId="165" fontId="20" fillId="0" borderId="1" xfId="1" applyNumberFormat="1" applyFont="1" applyFill="1" applyBorder="1" applyAlignment="1">
      <alignment vertical="center"/>
    </xf>
    <xf numFmtId="0" fontId="32" fillId="4" borderId="2" xfId="4" applyNumberFormat="1" applyFont="1" applyFill="1" applyBorder="1" applyAlignment="1">
      <alignment horizontal="left" vertical="center"/>
    </xf>
    <xf numFmtId="172" fontId="14" fillId="2" borderId="1" xfId="4" applyNumberFormat="1" applyFont="1" applyFill="1" applyBorder="1" applyAlignment="1">
      <alignment vertical="center"/>
    </xf>
    <xf numFmtId="0" fontId="30" fillId="2" borderId="0" xfId="4" applyFont="1" applyFill="1" applyBorder="1" applyAlignment="1">
      <alignment horizontal="left" vertical="center" indent="2"/>
    </xf>
    <xf numFmtId="0" fontId="30" fillId="2" borderId="0" xfId="4" applyFont="1" applyFill="1" applyBorder="1" applyAlignment="1">
      <alignment horizontal="left" vertical="center" indent="1"/>
    </xf>
    <xf numFmtId="1" fontId="14" fillId="2" borderId="9" xfId="4" applyNumberFormat="1" applyFont="1" applyFill="1" applyBorder="1" applyAlignment="1">
      <alignment vertical="center"/>
    </xf>
    <xf numFmtId="172" fontId="14" fillId="0" borderId="9" xfId="4" applyNumberFormat="1" applyFont="1" applyBorder="1" applyAlignment="1">
      <alignment vertical="center"/>
    </xf>
    <xf numFmtId="166" fontId="20" fillId="0" borderId="1" xfId="4" applyNumberFormat="1" applyFont="1" applyBorder="1" applyAlignment="1">
      <alignment vertical="center"/>
    </xf>
    <xf numFmtId="166" fontId="21" fillId="0" borderId="10" xfId="4" applyNumberFormat="1" applyFont="1" applyFill="1" applyBorder="1" applyAlignment="1">
      <alignment vertical="center"/>
    </xf>
    <xf numFmtId="166" fontId="21" fillId="0" borderId="0" xfId="4" applyNumberFormat="1" applyFont="1" applyFill="1" applyBorder="1" applyAlignment="1">
      <alignment vertical="center"/>
    </xf>
    <xf numFmtId="166" fontId="21" fillId="0" borderId="9" xfId="4" applyNumberFormat="1" applyFont="1" applyFill="1" applyBorder="1" applyAlignment="1">
      <alignment vertical="center"/>
    </xf>
    <xf numFmtId="168" fontId="20" fillId="0" borderId="1" xfId="4" applyNumberFormat="1" applyFont="1" applyBorder="1" applyAlignment="1">
      <alignment vertical="center"/>
    </xf>
    <xf numFmtId="168" fontId="20" fillId="0" borderId="1" xfId="1" applyNumberFormat="1" applyFont="1" applyFill="1" applyBorder="1" applyAlignment="1">
      <alignment vertical="center"/>
    </xf>
    <xf numFmtId="169" fontId="20" fillId="0" borderId="8" xfId="4" applyNumberFormat="1" applyFont="1" applyFill="1" applyBorder="1" applyAlignment="1">
      <alignment vertical="center"/>
    </xf>
    <xf numFmtId="165" fontId="20" fillId="0" borderId="1" xfId="4" applyNumberFormat="1" applyFont="1" applyBorder="1" applyAlignment="1">
      <alignment vertical="center"/>
    </xf>
    <xf numFmtId="165" fontId="21" fillId="0" borderId="10" xfId="4" applyNumberFormat="1" applyFont="1" applyFill="1" applyBorder="1" applyAlignment="1">
      <alignment vertical="center"/>
    </xf>
    <xf numFmtId="165" fontId="21" fillId="0" borderId="0" xfId="4" applyNumberFormat="1" applyFont="1" applyFill="1" applyBorder="1" applyAlignment="1">
      <alignment vertical="center"/>
    </xf>
    <xf numFmtId="165" fontId="21" fillId="0" borderId="9" xfId="4" applyNumberFormat="1" applyFont="1" applyFill="1" applyBorder="1" applyAlignment="1">
      <alignment vertical="center"/>
    </xf>
    <xf numFmtId="166" fontId="17" fillId="5" borderId="1" xfId="4" applyNumberFormat="1" applyFont="1" applyFill="1" applyBorder="1" applyAlignment="1">
      <alignment vertical="center"/>
    </xf>
    <xf numFmtId="0" fontId="18" fillId="5" borderId="1" xfId="4" applyFont="1" applyFill="1" applyBorder="1" applyAlignment="1">
      <alignment horizontal="left" vertical="center"/>
    </xf>
    <xf numFmtId="167" fontId="17" fillId="5" borderId="0" xfId="4" applyNumberFormat="1" applyFont="1" applyFill="1" applyBorder="1" applyAlignment="1">
      <alignment vertical="center"/>
    </xf>
    <xf numFmtId="0" fontId="18" fillId="5" borderId="0" xfId="4" applyFont="1" applyFill="1" applyBorder="1" applyAlignment="1">
      <alignment horizontal="left" vertical="center"/>
    </xf>
    <xf numFmtId="167" fontId="17" fillId="4" borderId="1" xfId="4" applyNumberFormat="1" applyFont="1" applyFill="1" applyBorder="1" applyAlignment="1">
      <alignment vertical="center"/>
    </xf>
    <xf numFmtId="0" fontId="18" fillId="4" borderId="1" xfId="4" applyFont="1" applyFill="1" applyBorder="1" applyAlignment="1">
      <alignment horizontal="left" vertical="center"/>
    </xf>
    <xf numFmtId="167" fontId="17" fillId="5" borderId="10" xfId="4" applyNumberFormat="1" applyFont="1" applyFill="1" applyBorder="1" applyAlignment="1">
      <alignment vertical="center"/>
    </xf>
    <xf numFmtId="0" fontId="18" fillId="5" borderId="10" xfId="4" applyFont="1" applyFill="1" applyBorder="1" applyAlignment="1">
      <alignment horizontal="left" vertical="center" indent="1"/>
    </xf>
    <xf numFmtId="167" fontId="17" fillId="5" borderId="3" xfId="4" applyNumberFormat="1" applyFont="1" applyFill="1" applyBorder="1" applyAlignment="1">
      <alignment vertical="center"/>
    </xf>
    <xf numFmtId="0" fontId="18" fillId="5" borderId="3" xfId="4" applyFont="1" applyFill="1" applyBorder="1" applyAlignment="1">
      <alignment horizontal="left" vertical="center" indent="1"/>
    </xf>
    <xf numFmtId="167" fontId="17" fillId="4" borderId="9" xfId="4" applyNumberFormat="1" applyFont="1" applyFill="1" applyBorder="1" applyAlignment="1">
      <alignment vertical="center"/>
    </xf>
    <xf numFmtId="0" fontId="18" fillId="4" borderId="9" xfId="4" applyFont="1" applyFill="1" applyBorder="1" applyAlignment="1">
      <alignment horizontal="left" vertical="center"/>
    </xf>
    <xf numFmtId="166" fontId="20" fillId="0" borderId="1" xfId="4" applyNumberFormat="1" applyFont="1" applyFill="1" applyBorder="1" applyAlignment="1">
      <alignment vertical="center"/>
    </xf>
    <xf numFmtId="166" fontId="20" fillId="0" borderId="0" xfId="4" applyNumberFormat="1" applyFont="1" applyFill="1" applyBorder="1" applyAlignment="1">
      <alignment vertical="center"/>
    </xf>
    <xf numFmtId="165" fontId="38" fillId="4" borderId="2" xfId="4" applyNumberFormat="1" applyFont="1" applyFill="1" applyBorder="1" applyAlignment="1">
      <alignment vertical="center"/>
    </xf>
    <xf numFmtId="169" fontId="34" fillId="0" borderId="4" xfId="4" applyNumberFormat="1" applyFont="1" applyFill="1" applyBorder="1" applyAlignment="1">
      <alignment vertical="center"/>
    </xf>
    <xf numFmtId="0" fontId="34" fillId="0" borderId="4" xfId="4" applyFont="1" applyFill="1" applyBorder="1" applyAlignment="1">
      <alignment horizontal="left" vertical="center" indent="3"/>
    </xf>
    <xf numFmtId="169" fontId="34" fillId="0" borderId="10" xfId="4" applyNumberFormat="1" applyFont="1" applyFill="1" applyBorder="1" applyAlignment="1">
      <alignment vertical="center"/>
    </xf>
    <xf numFmtId="0" fontId="34" fillId="0" borderId="10" xfId="4" applyFont="1" applyFill="1" applyBorder="1" applyAlignment="1">
      <alignment horizontal="left" vertical="center" indent="3"/>
    </xf>
    <xf numFmtId="169" fontId="34" fillId="0" borderId="3" xfId="4" applyNumberFormat="1" applyFont="1" applyFill="1" applyBorder="1" applyAlignment="1">
      <alignment vertical="center"/>
    </xf>
    <xf numFmtId="0" fontId="34" fillId="0" borderId="3" xfId="4" applyFont="1" applyFill="1" applyBorder="1" applyAlignment="1">
      <alignment horizontal="left" vertical="center" indent="3"/>
    </xf>
    <xf numFmtId="165" fontId="20" fillId="0" borderId="1" xfId="4" applyNumberFormat="1" applyFont="1" applyFill="1" applyBorder="1" applyAlignment="1">
      <alignment vertical="center"/>
    </xf>
    <xf numFmtId="165" fontId="20" fillId="0" borderId="0" xfId="4" applyNumberFormat="1" applyFont="1" applyFill="1" applyBorder="1" applyAlignment="1">
      <alignment vertical="center"/>
    </xf>
    <xf numFmtId="169" fontId="20" fillId="0" borderId="1" xfId="4" applyNumberFormat="1" applyFont="1" applyFill="1" applyBorder="1" applyAlignment="1">
      <alignment vertical="center"/>
    </xf>
    <xf numFmtId="165" fontId="20" fillId="0" borderId="9" xfId="4" applyNumberFormat="1" applyFont="1" applyFill="1" applyBorder="1" applyAlignment="1">
      <alignment vertical="center"/>
    </xf>
    <xf numFmtId="165" fontId="21" fillId="0" borderId="0" xfId="4" applyNumberFormat="1" applyFont="1" applyFill="1" applyAlignment="1">
      <alignment vertical="center"/>
    </xf>
    <xf numFmtId="172" fontId="34" fillId="0" borderId="9" xfId="4" applyNumberFormat="1" applyFont="1" applyFill="1" applyBorder="1" applyAlignment="1">
      <alignment vertical="center"/>
    </xf>
    <xf numFmtId="0" fontId="34" fillId="0" borderId="9" xfId="4" applyFont="1" applyFill="1" applyBorder="1" applyAlignment="1">
      <alignment horizontal="left" vertical="center" indent="3"/>
    </xf>
    <xf numFmtId="169" fontId="20" fillId="0" borderId="0" xfId="4" applyNumberFormat="1" applyFont="1" applyFill="1" applyBorder="1" applyAlignment="1">
      <alignment vertical="center"/>
    </xf>
    <xf numFmtId="169" fontId="34" fillId="0" borderId="9" xfId="4" applyNumberFormat="1" applyFont="1" applyFill="1" applyBorder="1" applyAlignment="1">
      <alignment vertical="center"/>
    </xf>
    <xf numFmtId="169" fontId="20" fillId="0" borderId="9" xfId="4" applyNumberFormat="1" applyFont="1" applyFill="1" applyBorder="1" applyAlignment="1">
      <alignment vertical="center"/>
    </xf>
    <xf numFmtId="0" fontId="39" fillId="0" borderId="2" xfId="5" applyFont="1" applyBorder="1" applyAlignment="1">
      <alignment vertical="center"/>
    </xf>
    <xf numFmtId="0" fontId="40" fillId="0" borderId="2" xfId="5" applyFont="1" applyBorder="1" applyAlignment="1">
      <alignment vertical="center"/>
    </xf>
    <xf numFmtId="0" fontId="41" fillId="0" borderId="2" xfId="5" applyFont="1" applyBorder="1" applyAlignment="1">
      <alignment vertical="center"/>
    </xf>
    <xf numFmtId="0" fontId="41" fillId="0" borderId="0" xfId="5" applyFont="1" applyAlignment="1">
      <alignment vertical="center"/>
    </xf>
    <xf numFmtId="0" fontId="25" fillId="0" borderId="0" xfId="5" applyFont="1" applyAlignment="1">
      <alignment vertical="center"/>
    </xf>
    <xf numFmtId="0" fontId="41" fillId="0" borderId="0" xfId="5" applyFont="1" applyAlignment="1">
      <alignment horizontal="center" vertical="center"/>
    </xf>
    <xf numFmtId="0" fontId="39" fillId="0" borderId="0" xfId="5" applyFont="1" applyBorder="1" applyAlignment="1">
      <alignment horizontal="left" vertical="center"/>
    </xf>
    <xf numFmtId="0" fontId="42" fillId="0" borderId="0" xfId="5" applyFont="1" applyBorder="1" applyAlignment="1">
      <alignment horizontal="left" vertical="center"/>
    </xf>
    <xf numFmtId="0" fontId="39" fillId="0" borderId="0" xfId="5" applyFont="1" applyBorder="1" applyAlignment="1">
      <alignment horizontal="right" vertical="center"/>
    </xf>
    <xf numFmtId="0" fontId="42" fillId="0" borderId="0" xfId="5" applyFont="1" applyAlignment="1">
      <alignment vertical="center"/>
    </xf>
    <xf numFmtId="0" fontId="40" fillId="0" borderId="0" xfId="5" applyFont="1" applyAlignment="1">
      <alignment vertical="center"/>
    </xf>
    <xf numFmtId="0" fontId="43" fillId="0" borderId="0" xfId="5" applyFont="1" applyAlignment="1">
      <alignment horizontal="left" vertical="center"/>
    </xf>
    <xf numFmtId="174" fontId="44" fillId="0" borderId="0" xfId="5" quotePrefix="1" applyNumberFormat="1" applyFont="1" applyAlignment="1">
      <alignment horizontal="left" vertical="center"/>
    </xf>
    <xf numFmtId="0" fontId="10" fillId="0" borderId="0" xfId="5" applyFont="1" applyAlignment="1">
      <alignment vertical="center"/>
    </xf>
    <xf numFmtId="0" fontId="2" fillId="0" borderId="0" xfId="0" applyFont="1" applyAlignment="1">
      <alignment vertical="center"/>
    </xf>
    <xf numFmtId="0" fontId="10" fillId="0" borderId="0" xfId="5" applyFont="1" applyAlignment="1">
      <alignment horizontal="center" vertical="center"/>
    </xf>
    <xf numFmtId="0" fontId="10" fillId="0" borderId="0" xfId="5" applyFont="1" applyAlignment="1">
      <alignment horizontal="right" vertical="center"/>
    </xf>
    <xf numFmtId="0" fontId="31" fillId="2" borderId="0" xfId="4" applyFont="1" applyFill="1" applyAlignment="1">
      <alignment vertical="center"/>
    </xf>
    <xf numFmtId="0" fontId="10" fillId="0" borderId="0" xfId="5" applyFont="1" applyAlignment="1">
      <alignment horizontal="center" vertical="center"/>
    </xf>
  </cellXfs>
  <cellStyles count="8">
    <cellStyle name="Comma 2" xfId="3"/>
    <cellStyle name="Hyperlink" xfId="2" builtinId="8"/>
    <cellStyle name="Normal" xfId="0" builtinId="0"/>
    <cellStyle name="Normal 2" xfId="4"/>
    <cellStyle name="Normal 3" xfId="5"/>
    <cellStyle name="Percent" xfId="1" builtinId="5"/>
    <cellStyle name="Percent 2" xfId="6"/>
    <cellStyle name="Percent 3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318" customWidth="1"/>
    <col min="2" max="2" width="9.7109375" style="319" customWidth="1"/>
    <col min="3" max="3" width="107.42578125" style="317" customWidth="1"/>
    <col min="4" max="4" width="44.7109375" style="317" customWidth="1"/>
    <col min="5" max="6" width="9.7109375" style="317" customWidth="1"/>
    <col min="7" max="16384" width="9.140625" style="317"/>
  </cols>
  <sheetData>
    <row r="9" spans="1:10" ht="30" x14ac:dyDescent="0.25">
      <c r="A9" s="314"/>
      <c r="B9" s="315" t="s">
        <v>334</v>
      </c>
      <c r="C9" s="316"/>
      <c r="D9" s="316"/>
      <c r="E9" s="316"/>
      <c r="F9" s="316"/>
    </row>
    <row r="10" spans="1:10" hidden="1" x14ac:dyDescent="0.25"/>
    <row r="11" spans="1:10" hidden="1" x14ac:dyDescent="0.25">
      <c r="B11" s="318"/>
      <c r="C11" s="318"/>
    </row>
    <row r="12" spans="1:10" ht="11.25" hidden="1" customHeight="1" x14ac:dyDescent="0.25">
      <c r="B12" s="318"/>
      <c r="C12" s="318"/>
    </row>
    <row r="13" spans="1:10" s="318" customFormat="1" ht="11.25" hidden="1" customHeight="1" x14ac:dyDescent="0.25">
      <c r="D13" s="317"/>
      <c r="E13" s="317"/>
      <c r="F13" s="317"/>
      <c r="G13" s="317"/>
      <c r="H13" s="317"/>
      <c r="I13" s="317"/>
      <c r="J13" s="317"/>
    </row>
    <row r="14" spans="1:10" s="318" customFormat="1" ht="12.75" customHeight="1" x14ac:dyDescent="0.25">
      <c r="D14" s="317"/>
      <c r="E14" s="317"/>
      <c r="F14" s="317"/>
      <c r="G14" s="317"/>
      <c r="H14" s="317"/>
      <c r="I14" s="317"/>
      <c r="J14" s="317"/>
    </row>
    <row r="15" spans="1:10" s="318" customFormat="1" ht="12.75" customHeight="1" x14ac:dyDescent="0.25">
      <c r="D15" s="317"/>
      <c r="E15" s="317"/>
      <c r="F15" s="317"/>
      <c r="G15" s="317"/>
      <c r="H15" s="317"/>
      <c r="I15" s="317"/>
      <c r="J15" s="317"/>
    </row>
    <row r="16" spans="1:10" s="318" customFormat="1" ht="12.75" customHeight="1" x14ac:dyDescent="0.25">
      <c r="D16" s="317"/>
      <c r="E16" s="317"/>
      <c r="F16" s="317"/>
      <c r="G16" s="317"/>
      <c r="H16" s="317"/>
      <c r="I16" s="317"/>
      <c r="J16" s="317"/>
    </row>
    <row r="17" spans="1:10" s="318" customFormat="1" ht="12.75" customHeight="1" x14ac:dyDescent="0.25">
      <c r="D17" s="317"/>
      <c r="E17" s="317"/>
      <c r="F17" s="317"/>
      <c r="G17" s="317"/>
      <c r="H17" s="317"/>
      <c r="I17" s="317"/>
      <c r="J17" s="317"/>
    </row>
    <row r="18" spans="1:10" s="318" customFormat="1" ht="12.75" customHeight="1" x14ac:dyDescent="0.25">
      <c r="D18" s="317"/>
      <c r="E18" s="317"/>
      <c r="F18" s="317"/>
      <c r="G18" s="317"/>
      <c r="H18" s="317"/>
      <c r="I18" s="317"/>
      <c r="J18" s="317"/>
    </row>
    <row r="19" spans="1:10" s="318" customFormat="1" x14ac:dyDescent="0.25">
      <c r="D19" s="317"/>
      <c r="E19" s="317"/>
      <c r="F19" s="317"/>
      <c r="G19" s="317"/>
      <c r="H19" s="317"/>
      <c r="I19" s="317"/>
      <c r="J19" s="317"/>
    </row>
    <row r="20" spans="1:10" s="318" customFormat="1" ht="11.25" customHeight="1" x14ac:dyDescent="0.25">
      <c r="D20" s="317"/>
      <c r="E20" s="317"/>
      <c r="F20" s="317"/>
      <c r="G20" s="317"/>
      <c r="H20" s="317"/>
      <c r="I20" s="317"/>
      <c r="J20" s="317"/>
    </row>
    <row r="21" spans="1:10" s="318" customFormat="1" ht="11.25" customHeight="1" x14ac:dyDescent="0.25">
      <c r="D21" s="317"/>
      <c r="E21" s="317"/>
      <c r="F21" s="317"/>
      <c r="G21" s="317"/>
      <c r="H21" s="317"/>
      <c r="I21" s="317"/>
      <c r="J21" s="317"/>
    </row>
    <row r="22" spans="1:10" s="318" customFormat="1" ht="11.25" customHeight="1" x14ac:dyDescent="0.25">
      <c r="B22" s="319"/>
      <c r="C22" s="317"/>
      <c r="D22" s="317"/>
      <c r="E22" s="317"/>
      <c r="F22" s="317"/>
      <c r="G22" s="317"/>
      <c r="H22" s="317"/>
      <c r="I22" s="317"/>
      <c r="J22" s="317"/>
    </row>
    <row r="23" spans="1:10" s="318" customFormat="1" ht="27.75" x14ac:dyDescent="0.25">
      <c r="B23" s="320"/>
      <c r="C23" s="321" t="s">
        <v>350</v>
      </c>
      <c r="D23" s="322"/>
      <c r="E23" s="317"/>
      <c r="F23" s="317"/>
      <c r="G23" s="317"/>
      <c r="H23" s="317"/>
      <c r="I23" s="317"/>
      <c r="J23" s="317"/>
    </row>
    <row r="24" spans="1:10" s="318" customFormat="1" ht="11.25" customHeight="1" x14ac:dyDescent="0.25">
      <c r="B24" s="319"/>
      <c r="C24" s="317"/>
      <c r="D24" s="317"/>
      <c r="E24" s="317"/>
      <c r="F24" s="317"/>
      <c r="G24" s="317"/>
      <c r="H24" s="317"/>
      <c r="I24" s="317"/>
      <c r="J24" s="317"/>
    </row>
    <row r="25" spans="1:10" s="318" customFormat="1" ht="13.5" customHeight="1" x14ac:dyDescent="0.25">
      <c r="B25" s="319"/>
      <c r="C25" s="317"/>
      <c r="D25" s="317"/>
      <c r="E25" s="317"/>
      <c r="F25" s="317"/>
      <c r="G25" s="317"/>
      <c r="H25" s="317"/>
      <c r="I25" s="317"/>
      <c r="J25" s="317"/>
    </row>
    <row r="26" spans="1:10" s="318" customFormat="1" ht="10.5" customHeight="1" x14ac:dyDescent="0.25">
      <c r="B26" s="319"/>
      <c r="C26" s="317"/>
      <c r="D26" s="317"/>
      <c r="E26" s="317"/>
      <c r="F26" s="317"/>
      <c r="G26" s="317"/>
      <c r="H26" s="317"/>
      <c r="I26" s="317"/>
      <c r="J26" s="317"/>
    </row>
    <row r="27" spans="1:10" x14ac:dyDescent="0.25">
      <c r="A27" s="317"/>
    </row>
    <row r="28" spans="1:10" s="318" customFormat="1" ht="11.25" customHeight="1" x14ac:dyDescent="0.25">
      <c r="B28" s="319"/>
      <c r="C28" s="317"/>
      <c r="D28" s="317"/>
      <c r="E28" s="317"/>
      <c r="F28" s="317"/>
      <c r="G28" s="317"/>
      <c r="H28" s="317"/>
      <c r="I28" s="317"/>
      <c r="J28" s="317"/>
    </row>
    <row r="29" spans="1:10" s="318" customFormat="1" x14ac:dyDescent="0.25">
      <c r="B29" s="319"/>
      <c r="C29" s="317"/>
      <c r="D29" s="317"/>
      <c r="E29" s="317"/>
      <c r="F29" s="317"/>
      <c r="G29" s="317"/>
      <c r="H29" s="317"/>
      <c r="I29" s="317"/>
      <c r="J29" s="317"/>
    </row>
    <row r="30" spans="1:10" s="318" customFormat="1" ht="27.75" x14ac:dyDescent="0.25">
      <c r="B30" s="319"/>
      <c r="C30" s="323" t="s">
        <v>335</v>
      </c>
      <c r="D30" s="317"/>
      <c r="E30" s="317"/>
      <c r="F30" s="317"/>
      <c r="G30" s="317"/>
      <c r="H30" s="317"/>
      <c r="I30" s="317"/>
      <c r="J30" s="317"/>
    </row>
    <row r="31" spans="1:10" s="318" customFormat="1" ht="11.25" customHeight="1" x14ac:dyDescent="0.25">
      <c r="B31" s="319"/>
      <c r="C31" s="324"/>
      <c r="D31" s="317"/>
      <c r="E31" s="317"/>
      <c r="F31" s="317"/>
      <c r="G31" s="317"/>
      <c r="H31" s="317"/>
      <c r="I31" s="317"/>
      <c r="J31" s="317"/>
    </row>
    <row r="32" spans="1:10" s="318" customFormat="1" ht="11.25" customHeight="1" x14ac:dyDescent="0.25">
      <c r="B32" s="319"/>
      <c r="C32" s="324"/>
      <c r="D32" s="317"/>
      <c r="E32" s="317"/>
      <c r="F32" s="317"/>
      <c r="G32" s="317"/>
      <c r="H32" s="317"/>
      <c r="I32" s="317"/>
      <c r="J32" s="317"/>
    </row>
    <row r="33" spans="1:12" s="318" customFormat="1" ht="11.25" customHeight="1" x14ac:dyDescent="0.25">
      <c r="B33" s="319"/>
      <c r="C33" s="317"/>
      <c r="D33" s="317"/>
      <c r="E33" s="317"/>
      <c r="F33" s="317"/>
      <c r="G33" s="317"/>
      <c r="H33" s="317"/>
      <c r="I33" s="317"/>
      <c r="J33" s="317"/>
    </row>
    <row r="34" spans="1:12" s="318" customFormat="1" ht="11.25" customHeight="1" x14ac:dyDescent="0.25">
      <c r="B34" s="319"/>
      <c r="C34" s="317"/>
      <c r="D34" s="317"/>
      <c r="E34" s="317"/>
      <c r="F34" s="317"/>
      <c r="G34" s="317"/>
      <c r="H34" s="317"/>
      <c r="I34" s="317"/>
      <c r="J34" s="317"/>
    </row>
    <row r="35" spans="1:12" s="318" customFormat="1" ht="11.25" customHeight="1" x14ac:dyDescent="0.25">
      <c r="B35" s="319"/>
      <c r="C35" s="317"/>
      <c r="D35" s="317"/>
      <c r="E35" s="317"/>
      <c r="F35" s="317"/>
      <c r="G35" s="317"/>
      <c r="H35" s="317"/>
      <c r="I35" s="317"/>
      <c r="J35" s="317"/>
    </row>
    <row r="36" spans="1:12" s="318" customFormat="1" ht="13.5" customHeight="1" x14ac:dyDescent="0.25">
      <c r="B36" s="319"/>
      <c r="C36" s="317"/>
      <c r="D36" s="317"/>
      <c r="E36" s="317"/>
      <c r="F36" s="317"/>
      <c r="G36" s="317"/>
      <c r="H36" s="317"/>
      <c r="I36" s="317"/>
      <c r="J36" s="317"/>
    </row>
    <row r="37" spans="1:12" s="318" customFormat="1" ht="10.5" customHeight="1" x14ac:dyDescent="0.25">
      <c r="B37" s="319"/>
      <c r="C37" s="317"/>
      <c r="D37" s="317"/>
      <c r="E37" s="317"/>
      <c r="F37" s="317"/>
      <c r="G37" s="317"/>
      <c r="H37" s="317"/>
      <c r="I37" s="317"/>
      <c r="J37" s="317"/>
    </row>
    <row r="38" spans="1:12" x14ac:dyDescent="0.25">
      <c r="A38" s="317"/>
    </row>
    <row r="39" spans="1:12" s="318" customFormat="1" ht="12.75" customHeight="1" x14ac:dyDescent="0.25">
      <c r="B39" s="319"/>
      <c r="C39" s="317"/>
      <c r="E39" s="317"/>
      <c r="F39" s="317"/>
      <c r="G39" s="317"/>
      <c r="H39" s="317"/>
      <c r="I39" s="317"/>
      <c r="J39" s="317"/>
    </row>
    <row r="40" spans="1:12" s="318" customFormat="1" x14ac:dyDescent="0.25">
      <c r="B40" s="319"/>
      <c r="C40" s="317"/>
      <c r="E40" s="317"/>
      <c r="F40" s="317"/>
      <c r="G40" s="317"/>
      <c r="H40" s="317"/>
      <c r="I40" s="317"/>
      <c r="J40" s="317"/>
    </row>
    <row r="41" spans="1:12" s="318" customFormat="1" x14ac:dyDescent="0.25">
      <c r="B41" s="319"/>
      <c r="C41" s="317"/>
      <c r="D41" s="317"/>
      <c r="E41" s="317"/>
      <c r="F41" s="317"/>
      <c r="G41" s="317"/>
      <c r="H41" s="317"/>
      <c r="I41" s="317"/>
      <c r="J41" s="317"/>
    </row>
    <row r="42" spans="1:12" s="318" customFormat="1" ht="12.75" customHeight="1" x14ac:dyDescent="0.25">
      <c r="B42" s="319"/>
      <c r="C42" s="317"/>
      <c r="D42" s="317"/>
      <c r="E42" s="317"/>
      <c r="F42" s="317"/>
      <c r="G42" s="317"/>
      <c r="H42" s="317"/>
      <c r="I42" s="317"/>
      <c r="J42" s="317"/>
    </row>
    <row r="43" spans="1:12" ht="20.25" x14ac:dyDescent="0.25">
      <c r="D43" s="325" t="s">
        <v>395</v>
      </c>
    </row>
    <row r="44" spans="1:12" x14ac:dyDescent="0.25">
      <c r="A44" s="317"/>
      <c r="B44" s="317"/>
    </row>
    <row r="45" spans="1:12" ht="18" x14ac:dyDescent="0.25">
      <c r="A45" s="317"/>
      <c r="B45" s="317"/>
      <c r="D45" s="326">
        <v>43297.732511574075</v>
      </c>
    </row>
    <row r="46" spans="1:12" ht="12.75" x14ac:dyDescent="0.25">
      <c r="A46" s="317"/>
      <c r="B46" s="317"/>
      <c r="G46" s="327"/>
      <c r="H46" s="327"/>
      <c r="I46" s="327"/>
      <c r="J46" s="327"/>
      <c r="K46" s="327"/>
      <c r="L46" s="327"/>
    </row>
    <row r="47" spans="1:12" x14ac:dyDescent="0.25">
      <c r="A47" s="317"/>
      <c r="B47" s="317"/>
    </row>
    <row r="48" spans="1:12" x14ac:dyDescent="0.25">
      <c r="A48" s="317"/>
      <c r="B48" s="317"/>
    </row>
    <row r="49" spans="1:12" ht="15" x14ac:dyDescent="0.25">
      <c r="B49" s="328" t="s">
        <v>345</v>
      </c>
    </row>
    <row r="50" spans="1:12" ht="15" x14ac:dyDescent="0.25">
      <c r="B50" s="328"/>
    </row>
    <row r="51" spans="1:12" ht="15" x14ac:dyDescent="0.25">
      <c r="A51" s="327"/>
      <c r="B51" s="328" t="s">
        <v>336</v>
      </c>
      <c r="C51" s="327"/>
      <c r="D51" s="327"/>
      <c r="E51" s="327"/>
      <c r="F51" s="327"/>
    </row>
    <row r="52" spans="1:12" ht="15" x14ac:dyDescent="0.25">
      <c r="B52" s="328"/>
    </row>
    <row r="53" spans="1:12" ht="15" x14ac:dyDescent="0.25">
      <c r="B53" s="328" t="s">
        <v>396</v>
      </c>
    </row>
    <row r="54" spans="1:12" ht="15" x14ac:dyDescent="0.25">
      <c r="B54" s="328" t="s">
        <v>337</v>
      </c>
    </row>
    <row r="55" spans="1:12" ht="12.75" x14ac:dyDescent="0.25">
      <c r="B55" s="318"/>
      <c r="G55" s="327"/>
      <c r="H55" s="327"/>
      <c r="I55" s="327"/>
      <c r="J55" s="327"/>
      <c r="K55" s="327"/>
      <c r="L55" s="327"/>
    </row>
    <row r="56" spans="1:12" ht="15" x14ac:dyDescent="0.25">
      <c r="B56" s="328" t="s">
        <v>338</v>
      </c>
    </row>
    <row r="57" spans="1:12" ht="15" x14ac:dyDescent="0.25">
      <c r="B57" s="328" t="s">
        <v>339</v>
      </c>
    </row>
    <row r="62" spans="1:12" ht="12.75" x14ac:dyDescent="0.25">
      <c r="A62" s="327" t="s">
        <v>340</v>
      </c>
      <c r="B62" s="329"/>
      <c r="C62" s="332" t="s">
        <v>346</v>
      </c>
      <c r="D62" s="332"/>
      <c r="E62" s="330"/>
      <c r="F62" s="330" t="s">
        <v>341</v>
      </c>
    </row>
    <row r="65" spans="1:10" s="318" customFormat="1" ht="11.25" customHeight="1" x14ac:dyDescent="0.25">
      <c r="B65" s="319"/>
      <c r="C65" s="317"/>
      <c r="D65" s="317"/>
      <c r="E65" s="317"/>
      <c r="F65" s="317"/>
      <c r="G65" s="317"/>
      <c r="H65" s="317"/>
      <c r="I65" s="317"/>
      <c r="J65" s="317"/>
    </row>
    <row r="69" spans="1:10" x14ac:dyDescent="0.25">
      <c r="A69" s="317"/>
      <c r="B69" s="317"/>
    </row>
    <row r="70" spans="1:10" x14ac:dyDescent="0.25">
      <c r="A70" s="317"/>
      <c r="B70" s="317"/>
    </row>
    <row r="71" spans="1:10" x14ac:dyDescent="0.25">
      <c r="A71" s="317"/>
      <c r="B71" s="317"/>
    </row>
    <row r="72" spans="1:10" x14ac:dyDescent="0.25">
      <c r="A72" s="317"/>
      <c r="B72" s="317"/>
    </row>
    <row r="73" spans="1:10" x14ac:dyDescent="0.25">
      <c r="A73" s="317"/>
      <c r="B73" s="317"/>
    </row>
    <row r="74" spans="1:10" x14ac:dyDescent="0.25">
      <c r="A74" s="317"/>
      <c r="B74" s="317"/>
    </row>
    <row r="75" spans="1:10" x14ac:dyDescent="0.25">
      <c r="A75" s="317"/>
      <c r="B75" s="317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D61"/>
  <sheetViews>
    <sheetView showGridLines="0" zoomScale="115" zoomScaleNormal="115" workbookViewId="0">
      <selection activeCell="D1" sqref="D1"/>
    </sheetView>
  </sheetViews>
  <sheetFormatPr defaultRowHeight="15" x14ac:dyDescent="0.25"/>
  <cols>
    <col min="1" max="1" width="3.7109375" customWidth="1"/>
    <col min="2" max="2" width="15.85546875" customWidth="1"/>
    <col min="3" max="3" width="2.85546875" customWidth="1"/>
    <col min="4" max="4" width="54.7109375" customWidth="1"/>
  </cols>
  <sheetData>
    <row r="1" spans="1:4" ht="18.75" x14ac:dyDescent="0.3">
      <c r="A1" s="9" t="s">
        <v>349</v>
      </c>
      <c r="B1" s="3"/>
      <c r="C1" s="3"/>
      <c r="D1" s="10" t="s">
        <v>19</v>
      </c>
    </row>
    <row r="2" spans="1:4" ht="18.75" x14ac:dyDescent="0.3">
      <c r="A2" s="9"/>
      <c r="B2" s="3"/>
      <c r="C2" s="3"/>
      <c r="D2" s="10"/>
    </row>
    <row r="3" spans="1:4" ht="18.75" x14ac:dyDescent="0.3">
      <c r="A3" s="9"/>
      <c r="B3" s="7" t="s">
        <v>18</v>
      </c>
      <c r="C3" s="8"/>
      <c r="D3" s="7" t="s">
        <v>17</v>
      </c>
    </row>
    <row r="4" spans="1:4" ht="15" customHeight="1" x14ac:dyDescent="0.3">
      <c r="A4" s="6"/>
      <c r="B4" s="4" t="str">
        <f ca="1">HYPERLINK("#"&amp;CELL("address",Ind_Summary!$B$2),MID(CELL("filename",Ind_Summary!$B$2),FIND("]",CELL("filename",Ind_Summary!$B$2))+1,256))</f>
        <v>Ind_Summary</v>
      </c>
      <c r="D4" s="3" t="s">
        <v>16</v>
      </c>
    </row>
    <row r="5" spans="1:4" ht="15" customHeight="1" x14ac:dyDescent="0.3">
      <c r="A5" s="6"/>
      <c r="B5" s="2" t="str">
        <f ca="1">HYPERLINK("#"&amp;CELL("address",Ind_Summary_fec!$B$2),MID(CELL("filename",Ind_Summary_fec!$B$2),FIND("]",CELL("filename",Ind_Summary_fec!$B$2))+1,256))</f>
        <v>Ind_Summary_fec</v>
      </c>
      <c r="D5" s="1" t="s">
        <v>15</v>
      </c>
    </row>
    <row r="6" spans="1:4" ht="15" customHeight="1" x14ac:dyDescent="0.3">
      <c r="A6" s="6"/>
      <c r="B6" s="2" t="str">
        <f ca="1">HYPERLINK("#"&amp;CELL("address",Ind_Summary_ued!$B$2),MID(CELL("filename",Ind_Summary_ued!$B$2),FIND("]",CELL("filename",Ind_Summary_ued!$B$2))+1,256))</f>
        <v>Ind_Summary_ued</v>
      </c>
      <c r="D6" s="1" t="s">
        <v>14</v>
      </c>
    </row>
    <row r="7" spans="1:4" ht="5.0999999999999996" customHeight="1" x14ac:dyDescent="0.3">
      <c r="A7" s="6"/>
      <c r="B7" s="4"/>
      <c r="D7" s="3"/>
    </row>
    <row r="8" spans="1:4" x14ac:dyDescent="0.25">
      <c r="A8" s="5"/>
      <c r="B8" s="4" t="str">
        <f ca="1">HYPERLINK("#"&amp;CELL("address",ISI!$B$2),MID(CELL("filename",ISI!$B$2),FIND("]",CELL("filename",ISI!$B$2))+1,256))</f>
        <v>ISI</v>
      </c>
      <c r="D8" s="3" t="s">
        <v>13</v>
      </c>
    </row>
    <row r="9" spans="1:4" x14ac:dyDescent="0.25">
      <c r="A9" s="5"/>
      <c r="B9" s="2" t="str">
        <f ca="1">HYPERLINK("#"&amp;CELL("address",ISI_fec!$B$2),MID(CELL("filename",ISI_fec!$B$2),FIND("]",CELL("filename",ISI_fec!$B$2))+1,256))</f>
        <v>ISI_fec</v>
      </c>
      <c r="D9" s="1" t="s">
        <v>2</v>
      </c>
    </row>
    <row r="10" spans="1:4" x14ac:dyDescent="0.25">
      <c r="A10" s="5"/>
      <c r="B10" s="2" t="str">
        <f ca="1">HYPERLINK("#"&amp;CELL("address",ISI_ued!$B$2),MID(CELL("filename",ISI_ued!$B$2),FIND("]",CELL("filename",ISI_ued!$B$2))+1,256))</f>
        <v>ISI_ued</v>
      </c>
      <c r="D10" s="1" t="s">
        <v>1</v>
      </c>
    </row>
    <row r="11" spans="1:4" x14ac:dyDescent="0.25">
      <c r="A11" s="5"/>
      <c r="B11" s="2" t="str">
        <f ca="1">HYPERLINK("#"&amp;CELL("address",ISI_emi!$B$2),MID(CELL("filename",ISI_emi!$B$2),FIND("]",CELL("filename",ISI_emi!$B$2))+1,256))</f>
        <v>ISI_emi</v>
      </c>
      <c r="D11" s="1" t="s">
        <v>0</v>
      </c>
    </row>
    <row r="12" spans="1:4" ht="5.0999999999999996" customHeight="1" x14ac:dyDescent="0.25">
      <c r="A12" s="5"/>
      <c r="B12" s="2"/>
      <c r="D12" s="1"/>
    </row>
    <row r="13" spans="1:4" x14ac:dyDescent="0.25">
      <c r="B13" s="4" t="str">
        <f ca="1">HYPERLINK("#"&amp;CELL("address",NFM!$B$2),MID(CELL("filename",NFM!$B$2),FIND("]",CELL("filename",NFM!$B$2))+1,256))</f>
        <v>NFM</v>
      </c>
      <c r="D13" s="3" t="s">
        <v>12</v>
      </c>
    </row>
    <row r="14" spans="1:4" x14ac:dyDescent="0.25">
      <c r="B14" s="2" t="str">
        <f ca="1">HYPERLINK("#"&amp;CELL("address",NFM_fec!$B$2),MID(CELL("filename",NFM_fec!$B$2),FIND("]",CELL("filename",NFM_fec!$B$2))+1,256))</f>
        <v>NFM_fec</v>
      </c>
      <c r="D14" s="1" t="s">
        <v>2</v>
      </c>
    </row>
    <row r="15" spans="1:4" x14ac:dyDescent="0.25">
      <c r="B15" s="2" t="str">
        <f ca="1">HYPERLINK("#"&amp;CELL("address",NFM_ued!$B$2),MID(CELL("filename",NFM_ued!$B$2),FIND("]",CELL("filename",NFM_ued!$B$2))+1,256))</f>
        <v>NFM_ued</v>
      </c>
      <c r="D15" s="1" t="s">
        <v>1</v>
      </c>
    </row>
    <row r="16" spans="1:4" x14ac:dyDescent="0.25">
      <c r="B16" s="2" t="str">
        <f ca="1">HYPERLINK("#"&amp;CELL("address",NFM_emi!$B$2),MID(CELL("filename",NFM_emi!$B$2),FIND("]",CELL("filename",NFM_emi!$B$2))+1,256))</f>
        <v>NFM_emi</v>
      </c>
      <c r="D16" s="1" t="s">
        <v>0</v>
      </c>
    </row>
    <row r="17" spans="2:4" ht="5.0999999999999996" customHeight="1" x14ac:dyDescent="0.25">
      <c r="B17" s="2"/>
      <c r="D17" s="1"/>
    </row>
    <row r="18" spans="2:4" x14ac:dyDescent="0.25">
      <c r="B18" s="4" t="str">
        <f ca="1">HYPERLINK("#"&amp;CELL("address",CHI!$B$2),MID(CELL("filename",CHI!$B$2),FIND("]",CELL("filename",CHI!$B$2))+1,256))</f>
        <v>CHI</v>
      </c>
      <c r="D18" s="3" t="s">
        <v>11</v>
      </c>
    </row>
    <row r="19" spans="2:4" x14ac:dyDescent="0.25">
      <c r="B19" s="2" t="str">
        <f ca="1">HYPERLINK("#"&amp;CELL("address",CHI_fec!$B$2),MID(CELL("filename",CHI_fec!$B$2),FIND("]",CELL("filename",CHI_fec!$B$2))+1,256))</f>
        <v>CHI_fec</v>
      </c>
      <c r="D19" s="1" t="s">
        <v>2</v>
      </c>
    </row>
    <row r="20" spans="2:4" x14ac:dyDescent="0.25">
      <c r="B20" s="2" t="str">
        <f ca="1">HYPERLINK("#"&amp;CELL("address",CHI_ued!$B$2),MID(CELL("filename",CHI_ued!$B$2),FIND("]",CELL("filename",CHI_ued!$B$2))+1,256))</f>
        <v>CHI_ued</v>
      </c>
      <c r="D20" s="1" t="s">
        <v>1</v>
      </c>
    </row>
    <row r="21" spans="2:4" x14ac:dyDescent="0.25">
      <c r="B21" s="2" t="str">
        <f ca="1">HYPERLINK("#"&amp;CELL("address",CHI_emi!$B$2),MID(CELL("filename",CHI_emi!$B$2),FIND("]",CELL("filename",CHI_emi!$B$2))+1,256))</f>
        <v>CHI_emi</v>
      </c>
      <c r="D21" s="1" t="s">
        <v>0</v>
      </c>
    </row>
    <row r="22" spans="2:4" ht="5.0999999999999996" customHeight="1" x14ac:dyDescent="0.25">
      <c r="B22" s="2"/>
      <c r="D22" s="1"/>
    </row>
    <row r="23" spans="2:4" x14ac:dyDescent="0.25">
      <c r="B23" s="4" t="str">
        <f ca="1">HYPERLINK("#"&amp;CELL("address",NMM!$B$2),MID(CELL("filename",NMM!$B$2),FIND("]",CELL("filename",NMM!$B$2))+1,256))</f>
        <v>NMM</v>
      </c>
      <c r="D23" s="3" t="s">
        <v>10</v>
      </c>
    </row>
    <row r="24" spans="2:4" x14ac:dyDescent="0.25">
      <c r="B24" s="2" t="str">
        <f ca="1">HYPERLINK("#"&amp;CELL("address",NMM_fec!$B$2),MID(CELL("filename",NMM_fec!$B$2),FIND("]",CELL("filename",NMM_fec!$B$2))+1,256))</f>
        <v>NMM_fec</v>
      </c>
      <c r="D24" s="1" t="s">
        <v>2</v>
      </c>
    </row>
    <row r="25" spans="2:4" x14ac:dyDescent="0.25">
      <c r="B25" s="2" t="str">
        <f ca="1">HYPERLINK("#"&amp;CELL("address",NMM_ued!$B$2),MID(CELL("filename",NMM_ued!$B$2),FIND("]",CELL("filename",NMM_ued!$B$2))+1,256))</f>
        <v>NMM_ued</v>
      </c>
      <c r="D25" s="1" t="s">
        <v>1</v>
      </c>
    </row>
    <row r="26" spans="2:4" x14ac:dyDescent="0.25">
      <c r="B26" s="2" t="str">
        <f ca="1">HYPERLINK("#"&amp;CELL("address",NMM_emi!$B$2),MID(CELL("filename",NMM_emi!$B$2),FIND("]",CELL("filename",NMM_emi!$B$2))+1,256))</f>
        <v>NMM_emi</v>
      </c>
      <c r="D26" s="1" t="s">
        <v>0</v>
      </c>
    </row>
    <row r="27" spans="2:4" ht="5.0999999999999996" customHeight="1" x14ac:dyDescent="0.25">
      <c r="B27" s="2"/>
      <c r="D27" s="1"/>
    </row>
    <row r="28" spans="2:4" x14ac:dyDescent="0.25">
      <c r="B28" s="4" t="str">
        <f ca="1">HYPERLINK("#"&amp;CELL("address",PPA!$B$2),MID(CELL("filename",PPA!$B$2),FIND("]",CELL("filename",PPA!$B$2))+1,256))</f>
        <v>PPA</v>
      </c>
      <c r="D28" s="3" t="s">
        <v>9</v>
      </c>
    </row>
    <row r="29" spans="2:4" x14ac:dyDescent="0.25">
      <c r="B29" s="2" t="str">
        <f ca="1">HYPERLINK("#"&amp;CELL("address",PPA_fec!$B$2),MID(CELL("filename",PPA_fec!$B$2),FIND("]",CELL("filename",PPA_fec!$B$2))+1,256))</f>
        <v>PPA_fec</v>
      </c>
      <c r="D29" s="1" t="s">
        <v>2</v>
      </c>
    </row>
    <row r="30" spans="2:4" x14ac:dyDescent="0.25">
      <c r="B30" s="2" t="str">
        <f ca="1">HYPERLINK("#"&amp;CELL("address",PPA_ued!$B$2),MID(CELL("filename",PPA_ued!$B$2),FIND("]",CELL("filename",PPA_ued!$B$2))+1,256))</f>
        <v>PPA_ued</v>
      </c>
      <c r="D30" s="1" t="s">
        <v>1</v>
      </c>
    </row>
    <row r="31" spans="2:4" x14ac:dyDescent="0.25">
      <c r="B31" s="2" t="str">
        <f ca="1">HYPERLINK("#"&amp;CELL("address",PPA_emi!$B$2),MID(CELL("filename",PPA_emi!$B$2),FIND("]",CELL("filename",PPA_emi!$B$2))+1,256))</f>
        <v>PPA_emi</v>
      </c>
      <c r="D31" s="1" t="s">
        <v>0</v>
      </c>
    </row>
    <row r="32" spans="2:4" ht="5.0999999999999996" customHeight="1" x14ac:dyDescent="0.25">
      <c r="B32" s="2"/>
      <c r="D32" s="1"/>
    </row>
    <row r="33" spans="2:4" x14ac:dyDescent="0.25">
      <c r="B33" s="4" t="str">
        <f ca="1">HYPERLINK("#"&amp;CELL("address",FBT!$B$2),MID(CELL("filename",FBT!$B$2),FIND("]",CELL("filename",FBT!$B$2))+1,256))</f>
        <v>FBT</v>
      </c>
      <c r="D33" s="3" t="s">
        <v>8</v>
      </c>
    </row>
    <row r="34" spans="2:4" x14ac:dyDescent="0.25">
      <c r="B34" s="2" t="str">
        <f ca="1">HYPERLINK("#"&amp;CELL("address",FBT_fec!$B$2),MID(CELL("filename",FBT_fec!$B$2),FIND("]",CELL("filename",FBT_fec!$B$2))+1,256))</f>
        <v>FBT_fec</v>
      </c>
      <c r="D34" s="1" t="s">
        <v>2</v>
      </c>
    </row>
    <row r="35" spans="2:4" x14ac:dyDescent="0.25">
      <c r="B35" s="2" t="str">
        <f ca="1">HYPERLINK("#"&amp;CELL("address",FBT_ued!$B$2),MID(CELL("filename",FBT_ued!$B$2),FIND("]",CELL("filename",FBT_ued!$B$2))+1,256))</f>
        <v>FBT_ued</v>
      </c>
      <c r="D35" s="1" t="s">
        <v>1</v>
      </c>
    </row>
    <row r="36" spans="2:4" x14ac:dyDescent="0.25">
      <c r="B36" s="2" t="str">
        <f ca="1">HYPERLINK("#"&amp;CELL("address",FBT_emi!$B$2),MID(CELL("filename",FBT_emi!$B$2),FIND("]",CELL("filename",FBT_emi!$B$2))+1,256))</f>
        <v>FBT_emi</v>
      </c>
      <c r="D36" s="1" t="s">
        <v>0</v>
      </c>
    </row>
    <row r="37" spans="2:4" ht="5.0999999999999996" customHeight="1" x14ac:dyDescent="0.25">
      <c r="B37" s="2"/>
      <c r="D37" s="1"/>
    </row>
    <row r="38" spans="2:4" x14ac:dyDescent="0.25">
      <c r="B38" s="4" t="str">
        <f ca="1">HYPERLINK("#"&amp;CELL("address",TRE!$B$2),MID(CELL("filename",TRE!$B$2),FIND("]",CELL("filename",TRE!$B$2))+1,256))</f>
        <v>TRE</v>
      </c>
      <c r="D38" s="3" t="s">
        <v>7</v>
      </c>
    </row>
    <row r="39" spans="2:4" x14ac:dyDescent="0.25">
      <c r="B39" s="2" t="str">
        <f ca="1">HYPERLINK("#"&amp;CELL("address",TRE_fec!$B$2),MID(CELL("filename",TRE_fec!$B$2),FIND("]",CELL("filename",TRE_fec!$B$2))+1,256))</f>
        <v>TRE_fec</v>
      </c>
      <c r="D39" s="1" t="s">
        <v>2</v>
      </c>
    </row>
    <row r="40" spans="2:4" x14ac:dyDescent="0.25">
      <c r="B40" s="2" t="str">
        <f ca="1">HYPERLINK("#"&amp;CELL("address",TRE_ued!$B$2),MID(CELL("filename",TRE_ued!$B$2),FIND("]",CELL("filename",TRE_ued!$B$2))+1,256))</f>
        <v>TRE_ued</v>
      </c>
      <c r="D40" s="1" t="s">
        <v>1</v>
      </c>
    </row>
    <row r="41" spans="2:4" x14ac:dyDescent="0.25">
      <c r="B41" s="2" t="str">
        <f ca="1">HYPERLINK("#"&amp;CELL("address",TRE_emi!$B$2),MID(CELL("filename",TRE_emi!$B$2),FIND("]",CELL("filename",TRE_emi!$B$2))+1,256))</f>
        <v>TRE_emi</v>
      </c>
      <c r="D41" s="1" t="s">
        <v>0</v>
      </c>
    </row>
    <row r="42" spans="2:4" ht="5.0999999999999996" customHeight="1" x14ac:dyDescent="0.25">
      <c r="B42" s="2"/>
      <c r="D42" s="1"/>
    </row>
    <row r="43" spans="2:4" x14ac:dyDescent="0.25">
      <c r="B43" s="4" t="str">
        <f ca="1">HYPERLINK("#"&amp;CELL("address",MAE!$B$2),MID(CELL("filename",MAE!$B$2),FIND("]",CELL("filename",MAE!$B$2))+1,256))</f>
        <v>MAE</v>
      </c>
      <c r="D43" s="3" t="s">
        <v>6</v>
      </c>
    </row>
    <row r="44" spans="2:4" x14ac:dyDescent="0.25">
      <c r="B44" s="2" t="str">
        <f ca="1">HYPERLINK("#"&amp;CELL("address",MAE_fec!$B$2),MID(CELL("filename",MAE_fec!$B$2),FIND("]",CELL("filename",MAE_fec!$B$2))+1,256))</f>
        <v>MAE_fec</v>
      </c>
      <c r="D44" s="1" t="s">
        <v>2</v>
      </c>
    </row>
    <row r="45" spans="2:4" x14ac:dyDescent="0.25">
      <c r="B45" s="2" t="str">
        <f ca="1">HYPERLINK("#"&amp;CELL("address",MAE_ued!$B$2),MID(CELL("filename",MAE_ued!$B$2),FIND("]",CELL("filename",MAE_ued!$B$2))+1,256))</f>
        <v>MAE_ued</v>
      </c>
      <c r="D45" s="1" t="s">
        <v>1</v>
      </c>
    </row>
    <row r="46" spans="2:4" x14ac:dyDescent="0.25">
      <c r="B46" s="2" t="str">
        <f ca="1">HYPERLINK("#"&amp;CELL("address",MAE_emi!$B$2),MID(CELL("filename",MAE_emi!$B$2),FIND("]",CELL("filename",MAE_emi!$B$2))+1,256))</f>
        <v>MAE_emi</v>
      </c>
      <c r="D46" s="1" t="s">
        <v>0</v>
      </c>
    </row>
    <row r="47" spans="2:4" ht="5.0999999999999996" customHeight="1" x14ac:dyDescent="0.25">
      <c r="B47" s="2"/>
      <c r="D47" s="1"/>
    </row>
    <row r="48" spans="2:4" x14ac:dyDescent="0.25">
      <c r="B48" s="4" t="str">
        <f ca="1">HYPERLINK("#"&amp;CELL("address",TEL!$B$2),MID(CELL("filename",TEL!$B$2),FIND("]",CELL("filename",TEL!$B$2))+1,256))</f>
        <v>TEL</v>
      </c>
      <c r="D48" s="3" t="s">
        <v>5</v>
      </c>
    </row>
    <row r="49" spans="2:4" x14ac:dyDescent="0.25">
      <c r="B49" s="2" t="str">
        <f ca="1">HYPERLINK("#"&amp;CELL("address",TEL_fec!$B$2),MID(CELL("filename",TEL_fec!$B$2),FIND("]",CELL("filename",TEL_fec!$B$2))+1,256))</f>
        <v>TEL_fec</v>
      </c>
      <c r="D49" s="1" t="s">
        <v>2</v>
      </c>
    </row>
    <row r="50" spans="2:4" x14ac:dyDescent="0.25">
      <c r="B50" s="2" t="str">
        <f ca="1">HYPERLINK("#"&amp;CELL("address",TEL_ued!$B$2),MID(CELL("filename",TEL_ued!$B$2),FIND("]",CELL("filename",TEL_ued!$B$2))+1,256))</f>
        <v>TEL_ued</v>
      </c>
      <c r="D50" s="1" t="s">
        <v>1</v>
      </c>
    </row>
    <row r="51" spans="2:4" x14ac:dyDescent="0.25">
      <c r="B51" s="2" t="str">
        <f ca="1">HYPERLINK("#"&amp;CELL("address",TEL_emi!$B$2),MID(CELL("filename",TEL_emi!$B$2),FIND("]",CELL("filename",TEL_emi!$B$2))+1,256))</f>
        <v>TEL_emi</v>
      </c>
      <c r="D51" s="1" t="s">
        <v>0</v>
      </c>
    </row>
    <row r="52" spans="2:4" ht="5.0999999999999996" customHeight="1" x14ac:dyDescent="0.25">
      <c r="B52" s="2"/>
      <c r="D52" s="1"/>
    </row>
    <row r="53" spans="2:4" x14ac:dyDescent="0.25">
      <c r="B53" s="4" t="str">
        <f ca="1">HYPERLINK("#"&amp;CELL("address",WWP!$B$2),MID(CELL("filename",WWP!$B$2),FIND("]",CELL("filename",WWP!$B$2))+1,256))</f>
        <v>WWP</v>
      </c>
      <c r="D53" s="3" t="s">
        <v>4</v>
      </c>
    </row>
    <row r="54" spans="2:4" x14ac:dyDescent="0.25">
      <c r="B54" s="2" t="str">
        <f ca="1">HYPERLINK("#"&amp;CELL("address",WWP_fec!$B$2),MID(CELL("filename",WWP_fec!$B$2),FIND("]",CELL("filename",WWP_fec!$B$2))+1,256))</f>
        <v>WWP_fec</v>
      </c>
      <c r="D54" s="1" t="s">
        <v>2</v>
      </c>
    </row>
    <row r="55" spans="2:4" x14ac:dyDescent="0.25">
      <c r="B55" s="2" t="str">
        <f ca="1">HYPERLINK("#"&amp;CELL("address",WWP_ued!$B$2),MID(CELL("filename",WWP_ued!$B$2),FIND("]",CELL("filename",WWP_ued!$B$2))+1,256))</f>
        <v>WWP_ued</v>
      </c>
      <c r="D55" s="1" t="s">
        <v>1</v>
      </c>
    </row>
    <row r="56" spans="2:4" x14ac:dyDescent="0.25">
      <c r="B56" s="2" t="str">
        <f ca="1">HYPERLINK("#"&amp;CELL("address",WWP_emi!$B$2),MID(CELL("filename",WWP_emi!$B$2),FIND("]",CELL("filename",WWP_emi!$B$2))+1,256))</f>
        <v>WWP_emi</v>
      </c>
      <c r="D56" s="1" t="s">
        <v>0</v>
      </c>
    </row>
    <row r="57" spans="2:4" ht="5.0999999999999996" customHeight="1" x14ac:dyDescent="0.25">
      <c r="B57" s="2"/>
      <c r="D57" s="1"/>
    </row>
    <row r="58" spans="2:4" x14ac:dyDescent="0.25">
      <c r="B58" s="4" t="str">
        <f ca="1">HYPERLINK("#"&amp;CELL("address",OIS!$B$2),MID(CELL("filename",OIS!$B$2),FIND("]",CELL("filename",OIS!$B$2))+1,256))</f>
        <v>OIS</v>
      </c>
      <c r="D58" s="3" t="s">
        <v>3</v>
      </c>
    </row>
    <row r="59" spans="2:4" x14ac:dyDescent="0.25">
      <c r="B59" s="2" t="str">
        <f ca="1">HYPERLINK("#"&amp;CELL("address",OIS_fec!$B$2),MID(CELL("filename",OIS_fec!$B$2),FIND("]",CELL("filename",OIS_fec!$B$2))+1,256))</f>
        <v>OIS_fec</v>
      </c>
      <c r="D59" s="1" t="s">
        <v>2</v>
      </c>
    </row>
    <row r="60" spans="2:4" x14ac:dyDescent="0.25">
      <c r="B60" s="2" t="str">
        <f ca="1">HYPERLINK("#"&amp;CELL("address",OIS_ued!$B$2),MID(CELL("filename",OIS_ued!$B$2),FIND("]",CELL("filename",OIS_ued!$B$2))+1,256))</f>
        <v>OIS_ued</v>
      </c>
      <c r="D60" s="1" t="s">
        <v>1</v>
      </c>
    </row>
    <row r="61" spans="2:4" x14ac:dyDescent="0.25">
      <c r="B61" s="2" t="str">
        <f ca="1">HYPERLINK("#"&amp;CELL("address",OIS_emi!$B$2),MID(CELL("filename",OIS_emi!$B$2),FIND("]",CELL("filename",OIS_emi!$B$2))+1,256))</f>
        <v>OIS_emi</v>
      </c>
      <c r="D61" s="1" t="s">
        <v>0</v>
      </c>
    </row>
  </sheetData>
  <pageMargins left="0.39370078740157483" right="0.39370078740157483" top="0.39370078740157483" bottom="0.39370078740157483" header="0.31496062992125984" footer="0.31496062992125984"/>
  <pageSetup paperSize="9" scale="9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Q17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tr">
        <f>index!$A$1&amp;": Industry Summary"</f>
        <v>AT: Industry Summary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x14ac:dyDescent="0.25">
      <c r="A3" s="31" t="s">
        <v>78</v>
      </c>
      <c r="B3" s="46">
        <f>ISI!B$3+NFM!B$3+CHI!B$3+NMM!B$3+PPA!B$3+FBT!B$3+TRE!B$3+MAE!B$3+TEL!B$3+WWP!B$3+OIS!B$3</f>
        <v>43879.037618429873</v>
      </c>
      <c r="C3" s="46">
        <f>ISI!C$3+NFM!C$3+CHI!C$3+NMM!C$3+PPA!C$3+FBT!C$3+TRE!C$3+MAE!C$3+TEL!C$3+WWP!C$3+OIS!C$3</f>
        <v>45020.982606604703</v>
      </c>
      <c r="D3" s="46">
        <f>ISI!D$3+NFM!D$3+CHI!D$3+NMM!D$3+PPA!D$3+FBT!D$3+TRE!D$3+MAE!D$3+TEL!D$3+WWP!D$3+OIS!D$3</f>
        <v>44488.48304798374</v>
      </c>
      <c r="E3" s="46">
        <f>ISI!E$3+NFM!E$3+CHI!E$3+NMM!E$3+PPA!E$3+FBT!E$3+TRE!E$3+MAE!E$3+TEL!E$3+WWP!E$3+OIS!E$3</f>
        <v>44252.251722130517</v>
      </c>
      <c r="F3" s="46">
        <f>ISI!F$3+NFM!F$3+CHI!F$3+NMM!F$3+PPA!F$3+FBT!F$3+TRE!F$3+MAE!F$3+TEL!F$3+WWP!F$3+OIS!F$3</f>
        <v>45417.753913413711</v>
      </c>
      <c r="G3" s="46">
        <f>ISI!G$3+NFM!G$3+CHI!G$3+NMM!G$3+PPA!G$3+FBT!G$3+TRE!G$3+MAE!G$3+TEL!G$3+WWP!G$3+OIS!G$3</f>
        <v>46800.72505950398</v>
      </c>
      <c r="H3" s="46">
        <f>ISI!H$3+NFM!H$3+CHI!H$3+NMM!H$3+PPA!H$3+FBT!H$3+TRE!H$3+MAE!H$3+TEL!H$3+WWP!H$3+OIS!H$3</f>
        <v>49860.9557909672</v>
      </c>
      <c r="I3" s="46">
        <f>ISI!I$3+NFM!I$3+CHI!I$3+NMM!I$3+PPA!I$3+FBT!I$3+TRE!I$3+MAE!I$3+TEL!I$3+WWP!I$3+OIS!I$3</f>
        <v>52477.273056486956</v>
      </c>
      <c r="J3" s="46">
        <f>ISI!J$3+NFM!J$3+CHI!J$3+NMM!J$3+PPA!J$3+FBT!J$3+TRE!J$3+MAE!J$3+TEL!J$3+WWP!J$3+OIS!J$3</f>
        <v>50920.863106434103</v>
      </c>
      <c r="K3" s="46">
        <f>ISI!K$3+NFM!K$3+CHI!K$3+NMM!K$3+PPA!K$3+FBT!K$3+TRE!K$3+MAE!K$3+TEL!K$3+WWP!K$3+OIS!K$3</f>
        <v>45915.880183886147</v>
      </c>
      <c r="L3" s="46">
        <f>ISI!L$3+NFM!L$3+CHI!L$3+NMM!L$3+PPA!L$3+FBT!L$3+TRE!L$3+MAE!L$3+TEL!L$3+WWP!L$3+OIS!L$3</f>
        <v>47256.506812740161</v>
      </c>
      <c r="M3" s="46">
        <f>ISI!M$3+NFM!M$3+CHI!M$3+NMM!M$3+PPA!M$3+FBT!M$3+TRE!M$3+MAE!M$3+TEL!M$3+WWP!M$3+OIS!M$3</f>
        <v>49181.13944383675</v>
      </c>
      <c r="N3" s="46">
        <f>ISI!N$3+NFM!N$3+CHI!N$3+NMM!N$3+PPA!N$3+FBT!N$3+TRE!N$3+MAE!N$3+TEL!N$3+WWP!N$3+OIS!N$3</f>
        <v>49620.590955745487</v>
      </c>
      <c r="O3" s="46">
        <f>ISI!O$3+NFM!O$3+CHI!O$3+NMM!O$3+PPA!O$3+FBT!O$3+TRE!O$3+MAE!O$3+TEL!O$3+WWP!O$3+OIS!O$3</f>
        <v>49102.755070854742</v>
      </c>
      <c r="P3" s="46">
        <f>ISI!P$3+NFM!P$3+CHI!P$3+NMM!P$3+PPA!P$3+FBT!P$3+TRE!P$3+MAE!P$3+TEL!P$3+WWP!P$3+OIS!P$3</f>
        <v>49764.601618899163</v>
      </c>
      <c r="Q3" s="46">
        <f>ISI!Q$3+NFM!Q$3+CHI!Q$3+NMM!Q$3+PPA!Q$3+FBT!Q$3+TRE!Q$3+MAE!Q$3+TEL!Q$3+WWP!Q$3+OIS!Q$3</f>
        <v>50046.36221009845</v>
      </c>
    </row>
    <row r="4" spans="1:17" x14ac:dyDescent="0.25">
      <c r="A4" s="18" t="s">
        <v>13</v>
      </c>
      <c r="B4" s="35">
        <f>ISI!B$3</f>
        <v>2057.0322877613517</v>
      </c>
      <c r="C4" s="35">
        <f>ISI!C$3</f>
        <v>2240.1374200141036</v>
      </c>
      <c r="D4" s="35">
        <f>ISI!D$3</f>
        <v>1956.2801774724726</v>
      </c>
      <c r="E4" s="35">
        <f>ISI!E$3</f>
        <v>2009.9729429912127</v>
      </c>
      <c r="F4" s="35">
        <f>ISI!F$3</f>
        <v>2310.1303470494772</v>
      </c>
      <c r="G4" s="35">
        <f>ISI!G$3</f>
        <v>2749.4280785873771</v>
      </c>
      <c r="H4" s="35">
        <f>ISI!H$3</f>
        <v>2871.5281634682865</v>
      </c>
      <c r="I4" s="35">
        <f>ISI!I$3</f>
        <v>3091.895564326685</v>
      </c>
      <c r="J4" s="35">
        <f>ISI!J$3</f>
        <v>3092.722272080458</v>
      </c>
      <c r="K4" s="35">
        <f>ISI!K$3</f>
        <v>2268.7367529143394</v>
      </c>
      <c r="L4" s="35">
        <f>ISI!L$3</f>
        <v>2249.8938642986359</v>
      </c>
      <c r="M4" s="35">
        <f>ISI!M$3</f>
        <v>2387.183367763414</v>
      </c>
      <c r="N4" s="35">
        <f>ISI!N$3</f>
        <v>2471.1223816430465</v>
      </c>
      <c r="O4" s="35">
        <f>ISI!O$3</f>
        <v>2292.9136389315167</v>
      </c>
      <c r="P4" s="35">
        <f>ISI!P$3</f>
        <v>2326.1889927644593</v>
      </c>
      <c r="Q4" s="35">
        <f>ISI!Q$3</f>
        <v>2486.3667835226483</v>
      </c>
    </row>
    <row r="5" spans="1:17" x14ac:dyDescent="0.25">
      <c r="A5" s="23" t="s">
        <v>12</v>
      </c>
      <c r="B5" s="37">
        <f>NFM!B$3</f>
        <v>934.38673204750808</v>
      </c>
      <c r="C5" s="37">
        <f>NFM!C$3</f>
        <v>1017.5604416507606</v>
      </c>
      <c r="D5" s="37">
        <f>NFM!D$3</f>
        <v>888.62107458076525</v>
      </c>
      <c r="E5" s="37">
        <f>NFM!E$3</f>
        <v>913.01048645637968</v>
      </c>
      <c r="F5" s="37">
        <f>NFM!F$3</f>
        <v>1049.354041949663</v>
      </c>
      <c r="G5" s="37">
        <f>NFM!G$3</f>
        <v>1248.9007258834858</v>
      </c>
      <c r="H5" s="37">
        <f>NFM!H$3</f>
        <v>1304.3634913312553</v>
      </c>
      <c r="I5" s="37">
        <f>NFM!I$3</f>
        <v>1404.4632208119092</v>
      </c>
      <c r="J5" s="37">
        <f>NFM!J$3</f>
        <v>1404.838744696975</v>
      </c>
      <c r="K5" s="37">
        <f>NFM!K$3</f>
        <v>1137.2667882240867</v>
      </c>
      <c r="L5" s="37">
        <f>NFM!L$3</f>
        <v>1804.8129484415301</v>
      </c>
      <c r="M5" s="37">
        <f>NFM!M$3</f>
        <v>1777.8523027671888</v>
      </c>
      <c r="N5" s="37">
        <f>NFM!N$3</f>
        <v>1790.4160095791544</v>
      </c>
      <c r="O5" s="37">
        <f>NFM!O$3</f>
        <v>1636.2586762494971</v>
      </c>
      <c r="P5" s="37">
        <f>NFM!P$3</f>
        <v>1768.1234452943293</v>
      </c>
      <c r="Q5" s="37">
        <f>NFM!Q$3</f>
        <v>1814.9493833842034</v>
      </c>
    </row>
    <row r="6" spans="1:17" x14ac:dyDescent="0.25">
      <c r="A6" s="21" t="s">
        <v>44</v>
      </c>
      <c r="B6" s="35">
        <f>NFM!B$4</f>
        <v>0</v>
      </c>
      <c r="C6" s="35">
        <f>NFM!C$4</f>
        <v>0</v>
      </c>
      <c r="D6" s="35">
        <f>NFM!D$4</f>
        <v>0</v>
      </c>
      <c r="E6" s="35">
        <f>NFM!E$4</f>
        <v>0</v>
      </c>
      <c r="F6" s="35">
        <f>NFM!F$4</f>
        <v>0</v>
      </c>
      <c r="G6" s="35">
        <f>NFM!G$4</f>
        <v>0</v>
      </c>
      <c r="H6" s="35">
        <f>NFM!H$4</f>
        <v>0</v>
      </c>
      <c r="I6" s="35">
        <f>NFM!I$4</f>
        <v>0</v>
      </c>
      <c r="J6" s="35">
        <f>NFM!J$4</f>
        <v>0</v>
      </c>
      <c r="K6" s="35">
        <f>NFM!K$4</f>
        <v>0</v>
      </c>
      <c r="L6" s="35">
        <f>NFM!L$4</f>
        <v>0</v>
      </c>
      <c r="M6" s="35">
        <f>NFM!M$4</f>
        <v>0</v>
      </c>
      <c r="N6" s="35">
        <f>NFM!N$4</f>
        <v>0</v>
      </c>
      <c r="O6" s="35">
        <f>NFM!O$4</f>
        <v>0</v>
      </c>
      <c r="P6" s="35">
        <f>NFM!P$4</f>
        <v>0</v>
      </c>
      <c r="Q6" s="35">
        <f>NFM!Q$4</f>
        <v>0</v>
      </c>
    </row>
    <row r="7" spans="1:17" x14ac:dyDescent="0.25">
      <c r="A7" s="21" t="s">
        <v>59</v>
      </c>
      <c r="B7" s="35">
        <f>NFM!B$5</f>
        <v>261.97120320210593</v>
      </c>
      <c r="C7" s="35">
        <f>NFM!C$5</f>
        <v>285.2903664909515</v>
      </c>
      <c r="D7" s="35">
        <f>NFM!D$5</f>
        <v>249.14002319848353</v>
      </c>
      <c r="E7" s="35">
        <f>NFM!E$5</f>
        <v>255.97800939339197</v>
      </c>
      <c r="F7" s="35">
        <f>NFM!F$5</f>
        <v>294.20424276804619</v>
      </c>
      <c r="G7" s="35">
        <f>NFM!G$5</f>
        <v>350.15054753907333</v>
      </c>
      <c r="H7" s="35">
        <f>NFM!H$5</f>
        <v>365.70047659835024</v>
      </c>
      <c r="I7" s="35">
        <f>NFM!I$5</f>
        <v>393.76513727133471</v>
      </c>
      <c r="J7" s="35">
        <f>NFM!J$5</f>
        <v>393.87042177573505</v>
      </c>
      <c r="K7" s="35">
        <f>NFM!K$5</f>
        <v>392.8212465322826</v>
      </c>
      <c r="L7" s="35">
        <f>NFM!L$5</f>
        <v>690.70681274016601</v>
      </c>
      <c r="M7" s="35">
        <f>NFM!M$5</f>
        <v>651.06429289465655</v>
      </c>
      <c r="N7" s="35">
        <f>NFM!N$5</f>
        <v>637.42395769518509</v>
      </c>
      <c r="O7" s="35">
        <f>NFM!O$5</f>
        <v>654.4595623560208</v>
      </c>
      <c r="P7" s="35">
        <f>NFM!P$5</f>
        <v>675.13048115678225</v>
      </c>
      <c r="Q7" s="35">
        <f>NFM!Q$5</f>
        <v>716.12264019816814</v>
      </c>
    </row>
    <row r="8" spans="1:17" x14ac:dyDescent="0.25">
      <c r="A8" s="21" t="s">
        <v>42</v>
      </c>
      <c r="B8" s="35">
        <f>NFM!B$8</f>
        <v>410.44432564329622</v>
      </c>
      <c r="C8" s="35">
        <f>NFM!C$8</f>
        <v>446.97970866885754</v>
      </c>
      <c r="D8" s="35">
        <f>NFM!D$8</f>
        <v>390.34102818379824</v>
      </c>
      <c r="E8" s="35">
        <f>NFM!E$8</f>
        <v>401.05446766959574</v>
      </c>
      <c r="F8" s="35">
        <f>NFM!F$8</f>
        <v>460.94555641357061</v>
      </c>
      <c r="G8" s="35">
        <f>NFM!G$8</f>
        <v>548.5996308053393</v>
      </c>
      <c r="H8" s="35">
        <f>NFM!H$8</f>
        <v>572.96253813455496</v>
      </c>
      <c r="I8" s="35">
        <f>NFM!I$8</f>
        <v>616.93294626923966</v>
      </c>
      <c r="J8" s="35">
        <f>NFM!J$8</f>
        <v>617.09790114550503</v>
      </c>
      <c r="K8" s="35">
        <f>NFM!K$8</f>
        <v>351.62429515952141</v>
      </c>
      <c r="L8" s="35">
        <f>NFM!L$8</f>
        <v>423.3993229611981</v>
      </c>
      <c r="M8" s="35">
        <f>NFM!M$8</f>
        <v>475.72371697787571</v>
      </c>
      <c r="N8" s="35">
        <f>NFM!N$8</f>
        <v>515.56809418878436</v>
      </c>
      <c r="O8" s="35">
        <f>NFM!O$8</f>
        <v>327.33955153745546</v>
      </c>
      <c r="P8" s="35">
        <f>NFM!P$8</f>
        <v>417.86248298076475</v>
      </c>
      <c r="Q8" s="35">
        <f>NFM!Q$8</f>
        <v>382.70410298786726</v>
      </c>
    </row>
    <row r="9" spans="1:17" x14ac:dyDescent="0.25">
      <c r="A9" s="23" t="s">
        <v>11</v>
      </c>
      <c r="B9" s="37">
        <f>CHI!B$3</f>
        <v>3104.2489245093993</v>
      </c>
      <c r="C9" s="37">
        <f>CHI!C$3</f>
        <v>3251.4536059831926</v>
      </c>
      <c r="D9" s="37">
        <f>CHI!D$3</f>
        <v>3068.1337283114681</v>
      </c>
      <c r="E9" s="37">
        <f>CHI!E$3</f>
        <v>3178.0713640469739</v>
      </c>
      <c r="F9" s="37">
        <f>CHI!F$3</f>
        <v>3038.6420124608508</v>
      </c>
      <c r="G9" s="37">
        <f>CHI!G$3</f>
        <v>3401.350894230874</v>
      </c>
      <c r="H9" s="37">
        <f>CHI!H$3</f>
        <v>3680.6350496934947</v>
      </c>
      <c r="I9" s="37">
        <f>CHI!I$3</f>
        <v>4051.9986591804245</v>
      </c>
      <c r="J9" s="37">
        <f>CHI!J$3</f>
        <v>3569.5986336464562</v>
      </c>
      <c r="K9" s="37">
        <f>CHI!K$3</f>
        <v>3666.653229057486</v>
      </c>
      <c r="L9" s="37">
        <f>CHI!L$3</f>
        <v>3739.8</v>
      </c>
      <c r="M9" s="37">
        <f>CHI!M$3</f>
        <v>3948.3300337834507</v>
      </c>
      <c r="N9" s="37">
        <f>CHI!N$3</f>
        <v>3689.7476980097676</v>
      </c>
      <c r="O9" s="37">
        <f>CHI!O$3</f>
        <v>3934.858987750451</v>
      </c>
      <c r="P9" s="37">
        <f>CHI!P$3</f>
        <v>4242.3424764598603</v>
      </c>
      <c r="Q9" s="37">
        <f>CHI!Q$3</f>
        <v>4454.1111938536424</v>
      </c>
    </row>
    <row r="10" spans="1:17" x14ac:dyDescent="0.25">
      <c r="A10" s="21" t="s">
        <v>61</v>
      </c>
      <c r="B10" s="35">
        <f>CHI!B$5</f>
        <v>435.66906675367272</v>
      </c>
      <c r="C10" s="35">
        <f>CHI!C$5</f>
        <v>459.54093662986196</v>
      </c>
      <c r="D10" s="35">
        <f>CHI!D$5</f>
        <v>472.4197996271447</v>
      </c>
      <c r="E10" s="35">
        <f>CHI!E$5</f>
        <v>476.46842255965254</v>
      </c>
      <c r="F10" s="35">
        <f>CHI!F$5</f>
        <v>509.76526127115233</v>
      </c>
      <c r="G10" s="35">
        <f>CHI!G$5</f>
        <v>497.53925539350672</v>
      </c>
      <c r="H10" s="35">
        <f>CHI!H$5</f>
        <v>565.61148091031112</v>
      </c>
      <c r="I10" s="35">
        <f>CHI!I$5</f>
        <v>641.1313808555492</v>
      </c>
      <c r="J10" s="35">
        <f>CHI!J$5</f>
        <v>736.096444939604</v>
      </c>
      <c r="K10" s="35">
        <f>CHI!K$5</f>
        <v>584.32121164797957</v>
      </c>
      <c r="L10" s="35">
        <f>CHI!L$5</f>
        <v>801.64423842781844</v>
      </c>
      <c r="M10" s="35">
        <f>CHI!M$5</f>
        <v>890.08633714351686</v>
      </c>
      <c r="N10" s="35">
        <f>CHI!N$5</f>
        <v>579.25840791288476</v>
      </c>
      <c r="O10" s="35">
        <f>CHI!O$5</f>
        <v>793.9789041363872</v>
      </c>
      <c r="P10" s="35">
        <f>CHI!P$5</f>
        <v>834.33531729311358</v>
      </c>
      <c r="Q10" s="35">
        <f>CHI!Q$5</f>
        <v>1200.3206447292175</v>
      </c>
    </row>
    <row r="11" spans="1:17" x14ac:dyDescent="0.25">
      <c r="A11" s="21" t="s">
        <v>40</v>
      </c>
      <c r="B11" s="35">
        <f>CHI!B$6</f>
        <v>1289.9482353855224</v>
      </c>
      <c r="C11" s="35">
        <f>CHI!C$6</f>
        <v>1543.2564601727827</v>
      </c>
      <c r="D11" s="35">
        <f>CHI!D$6</f>
        <v>1316.6481510997141</v>
      </c>
      <c r="E11" s="35">
        <f>CHI!E$6</f>
        <v>1340.4918303762101</v>
      </c>
      <c r="F11" s="35">
        <f>CHI!F$6</f>
        <v>1286.692647133792</v>
      </c>
      <c r="G11" s="35">
        <f>CHI!G$6</f>
        <v>1281.538251890192</v>
      </c>
      <c r="H11" s="35">
        <f>CHI!H$6</f>
        <v>1504.9329543811637</v>
      </c>
      <c r="I11" s="35">
        <f>CHI!I$6</f>
        <v>1514.9693482150956</v>
      </c>
      <c r="J11" s="35">
        <f>CHI!J$6</f>
        <v>1320.3273715903931</v>
      </c>
      <c r="K11" s="35">
        <f>CHI!K$6</f>
        <v>1345.856971049755</v>
      </c>
      <c r="L11" s="35">
        <f>CHI!L$6</f>
        <v>1142.7557615721817</v>
      </c>
      <c r="M11" s="35">
        <f>CHI!M$6</f>
        <v>1211.9731729471957</v>
      </c>
      <c r="N11" s="35">
        <f>CHI!N$6</f>
        <v>1205.5803079915995</v>
      </c>
      <c r="O11" s="35">
        <f>CHI!O$6</f>
        <v>1263.6604463526453</v>
      </c>
      <c r="P11" s="35">
        <f>CHI!P$6</f>
        <v>1413.7944977353575</v>
      </c>
      <c r="Q11" s="35">
        <f>CHI!Q$6</f>
        <v>1333.598747900239</v>
      </c>
    </row>
    <row r="12" spans="1:17" x14ac:dyDescent="0.25">
      <c r="A12" s="21" t="s">
        <v>39</v>
      </c>
      <c r="B12" s="35">
        <f>CHI!B$7</f>
        <v>1378.6316223702045</v>
      </c>
      <c r="C12" s="35">
        <f>CHI!C$7</f>
        <v>1248.6562091805476</v>
      </c>
      <c r="D12" s="35">
        <f>CHI!D$7</f>
        <v>1279.0657775846096</v>
      </c>
      <c r="E12" s="35">
        <f>CHI!E$7</f>
        <v>1361.1111111111113</v>
      </c>
      <c r="F12" s="35">
        <f>CHI!F$7</f>
        <v>1242.1841040559066</v>
      </c>
      <c r="G12" s="35">
        <f>CHI!G$7</f>
        <v>1622.2733869471754</v>
      </c>
      <c r="H12" s="35">
        <f>CHI!H$7</f>
        <v>1610.0906144020198</v>
      </c>
      <c r="I12" s="35">
        <f>CHI!I$7</f>
        <v>1895.8979301097797</v>
      </c>
      <c r="J12" s="35">
        <f>CHI!J$7</f>
        <v>1513.1748171164591</v>
      </c>
      <c r="K12" s="35">
        <f>CHI!K$7</f>
        <v>1736.4750463597516</v>
      </c>
      <c r="L12" s="35">
        <f>CHI!L$7</f>
        <v>1795.4</v>
      </c>
      <c r="M12" s="35">
        <f>CHI!M$7</f>
        <v>1846.2705236927382</v>
      </c>
      <c r="N12" s="35">
        <f>CHI!N$7</f>
        <v>1904.9089821052835</v>
      </c>
      <c r="O12" s="35">
        <f>CHI!O$7</f>
        <v>1877.2196372614187</v>
      </c>
      <c r="P12" s="35">
        <f>CHI!P$7</f>
        <v>1994.2126614313897</v>
      </c>
      <c r="Q12" s="35">
        <f>CHI!Q$7</f>
        <v>1920.1918012241858</v>
      </c>
    </row>
    <row r="13" spans="1:17" x14ac:dyDescent="0.25">
      <c r="A13" s="23" t="s">
        <v>10</v>
      </c>
      <c r="B13" s="37">
        <f>NMM!B$3</f>
        <v>2740.2911190995342</v>
      </c>
      <c r="C13" s="37">
        <f>NMM!C$3</f>
        <v>2699.256724733842</v>
      </c>
      <c r="D13" s="37">
        <f>NMM!D$3</f>
        <v>2663.4717663071451</v>
      </c>
      <c r="E13" s="37">
        <f>NMM!E$3</f>
        <v>2754.2908762420957</v>
      </c>
      <c r="F13" s="37">
        <f>NMM!F$3</f>
        <v>2780.9542916374085</v>
      </c>
      <c r="G13" s="37">
        <f>NMM!G$3</f>
        <v>2866.4491559639036</v>
      </c>
      <c r="H13" s="37">
        <f>NMM!H$3</f>
        <v>2963.4225926203285</v>
      </c>
      <c r="I13" s="37">
        <f>NMM!I$3</f>
        <v>3060.8396882594488</v>
      </c>
      <c r="J13" s="37">
        <f>NMM!J$3</f>
        <v>2739.9092527239623</v>
      </c>
      <c r="K13" s="37">
        <f>NMM!K$3</f>
        <v>2343.2838829315479</v>
      </c>
      <c r="L13" s="37">
        <f>NMM!L$3</f>
        <v>2439.1</v>
      </c>
      <c r="M13" s="37">
        <f>NMM!M$3</f>
        <v>2413.5961153956023</v>
      </c>
      <c r="N13" s="37">
        <f>NMM!N$3</f>
        <v>2340.115437329885</v>
      </c>
      <c r="O13" s="37">
        <f>NMM!O$3</f>
        <v>2354.8570885955746</v>
      </c>
      <c r="P13" s="37">
        <f>NMM!P$3</f>
        <v>2407.700323793219</v>
      </c>
      <c r="Q13" s="37">
        <f>NMM!Q$3</f>
        <v>2305.1564741994657</v>
      </c>
    </row>
    <row r="14" spans="1:17" x14ac:dyDescent="0.25">
      <c r="A14" s="21" t="s">
        <v>38</v>
      </c>
      <c r="B14" s="35">
        <f>NMM!B$4</f>
        <v>1220.7116970021984</v>
      </c>
      <c r="C14" s="35">
        <f>NMM!C$4</f>
        <v>1152.988945010203</v>
      </c>
      <c r="D14" s="35">
        <f>NMM!D$4</f>
        <v>1124.4075560550111</v>
      </c>
      <c r="E14" s="35">
        <f>NMM!E$4</f>
        <v>1123.2937607700442</v>
      </c>
      <c r="F14" s="35">
        <f>NMM!F$4</f>
        <v>1195.3886851223172</v>
      </c>
      <c r="G14" s="35">
        <f>NMM!G$4</f>
        <v>1220.3790711328936</v>
      </c>
      <c r="H14" s="35">
        <f>NMM!H$4</f>
        <v>1304.9726984795218</v>
      </c>
      <c r="I14" s="35">
        <f>NMM!I$4</f>
        <v>1336.1714801629266</v>
      </c>
      <c r="J14" s="35">
        <f>NMM!J$4</f>
        <v>1170.1850331318046</v>
      </c>
      <c r="K14" s="35">
        <f>NMM!K$4</f>
        <v>1069.8982079966929</v>
      </c>
      <c r="L14" s="35">
        <f>NMM!L$4</f>
        <v>986.84018709548593</v>
      </c>
      <c r="M14" s="35">
        <f>NMM!M$4</f>
        <v>979.98947881659808</v>
      </c>
      <c r="N14" s="35">
        <f>NMM!N$4</f>
        <v>977.21505939845531</v>
      </c>
      <c r="O14" s="35">
        <f>NMM!O$4</f>
        <v>1028.9266383111658</v>
      </c>
      <c r="P14" s="35">
        <f>NMM!P$4</f>
        <v>1004.698713214514</v>
      </c>
      <c r="Q14" s="35">
        <f>NMM!Q$4</f>
        <v>1014.1090251526244</v>
      </c>
    </row>
    <row r="15" spans="1:17" x14ac:dyDescent="0.25">
      <c r="A15" s="21" t="s">
        <v>37</v>
      </c>
      <c r="B15" s="35">
        <f>NMM!B$5</f>
        <v>746.88458669627539</v>
      </c>
      <c r="C15" s="35">
        <f>NMM!C$5</f>
        <v>731.51227881008447</v>
      </c>
      <c r="D15" s="35">
        <f>NMM!D$5</f>
        <v>807.28428140496806</v>
      </c>
      <c r="E15" s="35">
        <f>NMM!E$5</f>
        <v>782.9838532118398</v>
      </c>
      <c r="F15" s="35">
        <f>NMM!F$5</f>
        <v>886.82191057456782</v>
      </c>
      <c r="G15" s="35">
        <f>NMM!G$5</f>
        <v>886.625675479846</v>
      </c>
      <c r="H15" s="35">
        <f>NMM!H$5</f>
        <v>846.6164689960591</v>
      </c>
      <c r="I15" s="35">
        <f>NMM!I$5</f>
        <v>884.69240334559083</v>
      </c>
      <c r="J15" s="35">
        <f>NMM!J$5</f>
        <v>826.23648001703668</v>
      </c>
      <c r="K15" s="35">
        <f>NMM!K$5</f>
        <v>611.37069978962438</v>
      </c>
      <c r="L15" s="35">
        <f>NMM!L$5</f>
        <v>703.48522665222845</v>
      </c>
      <c r="M15" s="35">
        <f>NMM!M$5</f>
        <v>680.34046715835825</v>
      </c>
      <c r="N15" s="35">
        <f>NMM!N$5</f>
        <v>695.7959039489549</v>
      </c>
      <c r="O15" s="35">
        <f>NMM!O$5</f>
        <v>669.61626961778427</v>
      </c>
      <c r="P15" s="35">
        <f>NMM!P$5</f>
        <v>748.01262118565546</v>
      </c>
      <c r="Q15" s="35">
        <f>NMM!Q$5</f>
        <v>704.87841626863235</v>
      </c>
    </row>
    <row r="16" spans="1:17" x14ac:dyDescent="0.25">
      <c r="A16" s="21" t="s">
        <v>57</v>
      </c>
      <c r="B16" s="35">
        <f>NMM!B$6</f>
        <v>772.69483540106035</v>
      </c>
      <c r="C16" s="35">
        <f>NMM!C$6</f>
        <v>814.75550091355456</v>
      </c>
      <c r="D16" s="35">
        <f>NMM!D$6</f>
        <v>731.77992884716593</v>
      </c>
      <c r="E16" s="35">
        <f>NMM!E$6</f>
        <v>848.01326226021172</v>
      </c>
      <c r="F16" s="35">
        <f>NMM!F$6</f>
        <v>698.74369594052348</v>
      </c>
      <c r="G16" s="35">
        <f>NMM!G$6</f>
        <v>759.44440935116404</v>
      </c>
      <c r="H16" s="35">
        <f>NMM!H$6</f>
        <v>811.83342514474759</v>
      </c>
      <c r="I16" s="35">
        <f>NMM!I$6</f>
        <v>839.97580475093139</v>
      </c>
      <c r="J16" s="35">
        <f>NMM!J$6</f>
        <v>743.48773957512094</v>
      </c>
      <c r="K16" s="35">
        <f>NMM!K$6</f>
        <v>662.01497514523055</v>
      </c>
      <c r="L16" s="35">
        <f>NMM!L$6</f>
        <v>748.77458625228564</v>
      </c>
      <c r="M16" s="35">
        <f>NMM!M$6</f>
        <v>753.26616942064561</v>
      </c>
      <c r="N16" s="35">
        <f>NMM!N$6</f>
        <v>667.10447398247493</v>
      </c>
      <c r="O16" s="35">
        <f>NMM!O$6</f>
        <v>656.31418066662457</v>
      </c>
      <c r="P16" s="35">
        <f>NMM!P$6</f>
        <v>654.98898939304945</v>
      </c>
      <c r="Q16" s="35">
        <f>NMM!Q$6</f>
        <v>586.16903277820904</v>
      </c>
    </row>
    <row r="17" spans="1:17" x14ac:dyDescent="0.25">
      <c r="A17" s="23" t="s">
        <v>9</v>
      </c>
      <c r="B17" s="37">
        <f>PPA!B$3</f>
        <v>3658.0823855265489</v>
      </c>
      <c r="C17" s="37">
        <f>PPA!C$3</f>
        <v>3716.260735877192</v>
      </c>
      <c r="D17" s="37">
        <f>PPA!D$3</f>
        <v>3563.2670334320783</v>
      </c>
      <c r="E17" s="37">
        <f>PPA!E$3</f>
        <v>3393.4056007226736</v>
      </c>
      <c r="F17" s="37">
        <f>PPA!F$3</f>
        <v>3265.121877821246</v>
      </c>
      <c r="G17" s="37">
        <f>PPA!G$3</f>
        <v>3138.4830265268483</v>
      </c>
      <c r="H17" s="37">
        <f>PPA!H$3</f>
        <v>3159.6289837707154</v>
      </c>
      <c r="I17" s="37">
        <f>PPA!I$3</f>
        <v>3139.9270929355566</v>
      </c>
      <c r="J17" s="37">
        <f>PPA!J$3</f>
        <v>2956.1799718086695</v>
      </c>
      <c r="K17" s="37">
        <f>PPA!K$3</f>
        <v>2832.3792630815124</v>
      </c>
      <c r="L17" s="37">
        <f>PPA!L$3</f>
        <v>2812.9</v>
      </c>
      <c r="M17" s="37">
        <f>PPA!M$3</f>
        <v>2791.0252243201458</v>
      </c>
      <c r="N17" s="37">
        <f>PPA!N$3</f>
        <v>2754.9562766635136</v>
      </c>
      <c r="O17" s="37">
        <f>PPA!O$3</f>
        <v>2573.7346880638111</v>
      </c>
      <c r="P17" s="37">
        <f>PPA!P$3</f>
        <v>2584.5770218467378</v>
      </c>
      <c r="Q17" s="37">
        <f>PPA!Q$3</f>
        <v>2528.5613091886589</v>
      </c>
    </row>
    <row r="18" spans="1:17" x14ac:dyDescent="0.25">
      <c r="A18" s="21" t="s">
        <v>35</v>
      </c>
      <c r="B18" s="35">
        <f>PPA!B$5</f>
        <v>96.119993772081841</v>
      </c>
      <c r="C18" s="35">
        <f>PPA!C$5</f>
        <v>103.92178203342449</v>
      </c>
      <c r="D18" s="35">
        <f>PPA!D$5</f>
        <v>96.058413021756408</v>
      </c>
      <c r="E18" s="35">
        <f>PPA!E$5</f>
        <v>89.81718601285651</v>
      </c>
      <c r="F18" s="35">
        <f>PPA!F$5</f>
        <v>86.812183198138897</v>
      </c>
      <c r="G18" s="35">
        <f>PPA!G$5</f>
        <v>81.775872883164439</v>
      </c>
      <c r="H18" s="35">
        <f>PPA!H$5</f>
        <v>78.800384899414539</v>
      </c>
      <c r="I18" s="35">
        <f>PPA!I$5</f>
        <v>81.027570134736877</v>
      </c>
      <c r="J18" s="35">
        <f>PPA!J$5</f>
        <v>73.494336470115115</v>
      </c>
      <c r="K18" s="35">
        <f>PPA!K$5</f>
        <v>72.647368950629627</v>
      </c>
      <c r="L18" s="35">
        <f>PPA!L$5</f>
        <v>76.712319154095013</v>
      </c>
      <c r="M18" s="35">
        <f>PPA!M$5</f>
        <v>79.991117754507641</v>
      </c>
      <c r="N18" s="35">
        <f>PPA!N$5</f>
        <v>64.4571500804538</v>
      </c>
      <c r="O18" s="35">
        <f>PPA!O$5</f>
        <v>56.900275255337142</v>
      </c>
      <c r="P18" s="35">
        <f>PPA!P$5</f>
        <v>57.718910412367379</v>
      </c>
      <c r="Q18" s="35">
        <f>PPA!Q$5</f>
        <v>56.340026172408869</v>
      </c>
    </row>
    <row r="19" spans="1:17" x14ac:dyDescent="0.25">
      <c r="A19" s="21" t="s">
        <v>56</v>
      </c>
      <c r="B19" s="35">
        <f>PPA!B$6</f>
        <v>2005.3591741223138</v>
      </c>
      <c r="C19" s="35">
        <f>PPA!C$6</f>
        <v>2141.5093291804378</v>
      </c>
      <c r="D19" s="35">
        <f>PPA!D$6</f>
        <v>2027.6734440998596</v>
      </c>
      <c r="E19" s="35">
        <f>PPA!E$6</f>
        <v>1884.4375565345688</v>
      </c>
      <c r="F19" s="35">
        <f>PPA!F$6</f>
        <v>1824.4460506601552</v>
      </c>
      <c r="G19" s="35">
        <f>PPA!G$6</f>
        <v>1755.4621049220143</v>
      </c>
      <c r="H19" s="35">
        <f>PPA!H$6</f>
        <v>1785.1603310292494</v>
      </c>
      <c r="I19" s="35">
        <f>PPA!I$6</f>
        <v>1774.5410211666963</v>
      </c>
      <c r="J19" s="35">
        <f>PPA!J$6</f>
        <v>1595.2472395693117</v>
      </c>
      <c r="K19" s="35">
        <f>PPA!K$6</f>
        <v>1589.4505105946416</v>
      </c>
      <c r="L19" s="35">
        <f>PPA!L$6</f>
        <v>1618.287680845905</v>
      </c>
      <c r="M19" s="35">
        <f>PPA!M$6</f>
        <v>1628.7817451713559</v>
      </c>
      <c r="N19" s="35">
        <f>PPA!N$6</f>
        <v>1655.5204573940168</v>
      </c>
      <c r="O19" s="35">
        <f>PPA!O$6</f>
        <v>1583.8745799341034</v>
      </c>
      <c r="P19" s="35">
        <f>PPA!P$6</f>
        <v>1652.2442441523726</v>
      </c>
      <c r="Q19" s="35">
        <f>PPA!Q$6</f>
        <v>1611.6585934399927</v>
      </c>
    </row>
    <row r="20" spans="1:17" x14ac:dyDescent="0.25">
      <c r="A20" s="21" t="s">
        <v>55</v>
      </c>
      <c r="B20" s="35">
        <f>PPA!B$7</f>
        <v>1556.6032176321532</v>
      </c>
      <c r="C20" s="35">
        <f>PPA!C$7</f>
        <v>1470.8296246633299</v>
      </c>
      <c r="D20" s="35">
        <f>PPA!D$7</f>
        <v>1439.5351763104622</v>
      </c>
      <c r="E20" s="35">
        <f>PPA!E$7</f>
        <v>1419.1508581752482</v>
      </c>
      <c r="F20" s="35">
        <f>PPA!F$7</f>
        <v>1353.863643962952</v>
      </c>
      <c r="G20" s="35">
        <f>PPA!G$7</f>
        <v>1301.2450487216695</v>
      </c>
      <c r="H20" s="35">
        <f>PPA!H$7</f>
        <v>1295.6682678420516</v>
      </c>
      <c r="I20" s="35">
        <f>PPA!I$7</f>
        <v>1284.3585016341235</v>
      </c>
      <c r="J20" s="35">
        <f>PPA!J$7</f>
        <v>1287.4383957692428</v>
      </c>
      <c r="K20" s="35">
        <f>PPA!K$7</f>
        <v>1170.281383536241</v>
      </c>
      <c r="L20" s="35">
        <f>PPA!L$7</f>
        <v>1117.9000000000001</v>
      </c>
      <c r="M20" s="35">
        <f>PPA!M$7</f>
        <v>1082.2523613942822</v>
      </c>
      <c r="N20" s="35">
        <f>PPA!N$7</f>
        <v>1034.9786691890429</v>
      </c>
      <c r="O20" s="35">
        <f>PPA!O$7</f>
        <v>932.95983287437048</v>
      </c>
      <c r="P20" s="35">
        <f>PPA!P$7</f>
        <v>874.61386728199773</v>
      </c>
      <c r="Q20" s="35">
        <f>PPA!Q$7</f>
        <v>860.5626895762573</v>
      </c>
    </row>
    <row r="21" spans="1:17" x14ac:dyDescent="0.25">
      <c r="A21" s="20" t="s">
        <v>54</v>
      </c>
      <c r="B21" s="36">
        <f>FBT!B$3</f>
        <v>4634.2153338440685</v>
      </c>
      <c r="C21" s="36">
        <f>FBT!C$3</f>
        <v>4586.6904021546889</v>
      </c>
      <c r="D21" s="36">
        <f>FBT!D$3</f>
        <v>4681.4059086593998</v>
      </c>
      <c r="E21" s="36">
        <f>FBT!E$3</f>
        <v>4804.5392953929531</v>
      </c>
      <c r="F21" s="36">
        <f>FBT!F$3</f>
        <v>4958.1480366915212</v>
      </c>
      <c r="G21" s="36">
        <f>FBT!G$3</f>
        <v>4804.2949270538938</v>
      </c>
      <c r="H21" s="36">
        <f>FBT!H$3</f>
        <v>4825.6715843077682</v>
      </c>
      <c r="I21" s="36">
        <f>FBT!I$3</f>
        <v>5166.9739378194927</v>
      </c>
      <c r="J21" s="36">
        <f>FBT!J$3</f>
        <v>4868.4576049715515</v>
      </c>
      <c r="K21" s="36">
        <f>FBT!K$3</f>
        <v>5036.886237200677</v>
      </c>
      <c r="L21" s="36">
        <f>FBT!L$3</f>
        <v>5099.2</v>
      </c>
      <c r="M21" s="36">
        <f>FBT!M$3</f>
        <v>4833.4958484767894</v>
      </c>
      <c r="N21" s="36">
        <f>FBT!N$3</f>
        <v>5194.7763643032258</v>
      </c>
      <c r="O21" s="36">
        <f>FBT!O$3</f>
        <v>4904.3775519893643</v>
      </c>
      <c r="P21" s="36">
        <f>FBT!P$3</f>
        <v>5124.6789981019019</v>
      </c>
      <c r="Q21" s="36">
        <f>FBT!Q$3</f>
        <v>5352.4529124362025</v>
      </c>
    </row>
    <row r="22" spans="1:17" x14ac:dyDescent="0.25">
      <c r="A22" s="18" t="s">
        <v>53</v>
      </c>
      <c r="B22" s="35">
        <f>TRE!B$3</f>
        <v>3316.0469090694796</v>
      </c>
      <c r="C22" s="35">
        <f>TRE!C$3</f>
        <v>3524.6043764232622</v>
      </c>
      <c r="D22" s="35">
        <f>TRE!D$3</f>
        <v>3785.8425501252418</v>
      </c>
      <c r="E22" s="35">
        <f>TRE!E$3</f>
        <v>3946.1382113821137</v>
      </c>
      <c r="F22" s="35">
        <f>TRE!F$3</f>
        <v>4121.2202271486049</v>
      </c>
      <c r="G22" s="35">
        <f>TRE!G$3</f>
        <v>4538.5899632268693</v>
      </c>
      <c r="H22" s="35">
        <f>TRE!H$3</f>
        <v>4842.5748611898625</v>
      </c>
      <c r="I22" s="35">
        <f>TRE!I$3</f>
        <v>5078.982653146737</v>
      </c>
      <c r="J22" s="35">
        <f>TRE!J$3</f>
        <v>4924.6344901381781</v>
      </c>
      <c r="K22" s="35">
        <f>TRE!K$3</f>
        <v>3893.9167943239536</v>
      </c>
      <c r="L22" s="35">
        <f>TRE!L$3</f>
        <v>3860.9</v>
      </c>
      <c r="M22" s="35">
        <f>TRE!M$3</f>
        <v>4164.9183976991799</v>
      </c>
      <c r="N22" s="35">
        <f>TRE!N$3</f>
        <v>4285.7556512171113</v>
      </c>
      <c r="O22" s="35">
        <f>TRE!O$3</f>
        <v>4321.6218782641727</v>
      </c>
      <c r="P22" s="35">
        <f>TRE!P$3</f>
        <v>4367.1145185901978</v>
      </c>
      <c r="Q22" s="35">
        <f>TRE!Q$3</f>
        <v>4152.7871115389507</v>
      </c>
    </row>
    <row r="23" spans="1:17" x14ac:dyDescent="0.25">
      <c r="A23" s="18" t="s">
        <v>52</v>
      </c>
      <c r="B23" s="35">
        <f>MAE!B$3</f>
        <v>14929.341740821499</v>
      </c>
      <c r="C23" s="35">
        <f>MAE!C$3</f>
        <v>15572.368192904783</v>
      </c>
      <c r="D23" s="35">
        <f>MAE!D$3</f>
        <v>15538.996465784447</v>
      </c>
      <c r="E23" s="35">
        <f>MAE!E$3</f>
        <v>15524.841915085817</v>
      </c>
      <c r="F23" s="35">
        <f>MAE!F$3</f>
        <v>15907.201212648097</v>
      </c>
      <c r="G23" s="35">
        <f>MAE!G$3</f>
        <v>16328.797616839258</v>
      </c>
      <c r="H23" s="35">
        <f>MAE!H$3</f>
        <v>17926.032116226073</v>
      </c>
      <c r="I23" s="35">
        <f>MAE!I$3</f>
        <v>18803.737534568005</v>
      </c>
      <c r="J23" s="35">
        <f>MAE!J$3</f>
        <v>19262.601216136965</v>
      </c>
      <c r="K23" s="35">
        <f>MAE!K$3</f>
        <v>17561.073933725711</v>
      </c>
      <c r="L23" s="35">
        <f>MAE!L$3</f>
        <v>17672.699999999997</v>
      </c>
      <c r="M23" s="35">
        <f>MAE!M$3</f>
        <v>19089.324232485298</v>
      </c>
      <c r="N23" s="35">
        <f>MAE!N$3</f>
        <v>19610.254232380365</v>
      </c>
      <c r="O23" s="35">
        <f>MAE!O$3</f>
        <v>19570.885955749691</v>
      </c>
      <c r="P23" s="35">
        <f>MAE!P$3</f>
        <v>19264.207823141911</v>
      </c>
      <c r="Q23" s="35">
        <f>MAE!Q$3</f>
        <v>19361.661550756489</v>
      </c>
    </row>
    <row r="24" spans="1:17" x14ac:dyDescent="0.25">
      <c r="A24" s="18" t="s">
        <v>51</v>
      </c>
      <c r="B24" s="35">
        <f>TEL!B$3</f>
        <v>1891.920561023042</v>
      </c>
      <c r="C24" s="35">
        <f>TEL!C$3</f>
        <v>1725.022829994567</v>
      </c>
      <c r="D24" s="35">
        <f>TEL!D$3</f>
        <v>1569.5805835458818</v>
      </c>
      <c r="E24" s="35">
        <f>TEL!E$3</f>
        <v>1370.7091237579043</v>
      </c>
      <c r="F24" s="35">
        <f>TEL!F$3</f>
        <v>1452.3913019248557</v>
      </c>
      <c r="G24" s="35">
        <f>TEL!G$3</f>
        <v>1333.2169396462359</v>
      </c>
      <c r="H24" s="35">
        <f>TEL!H$3</f>
        <v>1336.321718571138</v>
      </c>
      <c r="I24" s="35">
        <f>TEL!I$3</f>
        <v>1258.6943769379031</v>
      </c>
      <c r="J24" s="35">
        <f>TEL!J$3</f>
        <v>1147.6135112610991</v>
      </c>
      <c r="K24" s="35">
        <f>TEL!K$3</f>
        <v>1029.6903974844795</v>
      </c>
      <c r="L24" s="35">
        <f>TEL!L$3</f>
        <v>1096.0999999999999</v>
      </c>
      <c r="M24" s="35">
        <f>TEL!M$3</f>
        <v>1083.0403136049797</v>
      </c>
      <c r="N24" s="35">
        <f>TEL!N$3</f>
        <v>992.51008628843897</v>
      </c>
      <c r="O24" s="35">
        <f>TEL!O$3</f>
        <v>951.09676194093629</v>
      </c>
      <c r="P24" s="35">
        <f>TEL!P$3</f>
        <v>963.19178235140873</v>
      </c>
      <c r="Q24" s="35">
        <f>TEL!Q$3</f>
        <v>903.15491218192051</v>
      </c>
    </row>
    <row r="25" spans="1:17" x14ac:dyDescent="0.25">
      <c r="A25" s="18" t="s">
        <v>50</v>
      </c>
      <c r="B25" s="35">
        <f>WWP!B$3</f>
        <v>2007.1895810006483</v>
      </c>
      <c r="C25" s="35">
        <f>WWP!C$3</f>
        <v>2041.868476112312</v>
      </c>
      <c r="D25" s="35">
        <f>WWP!D$3</f>
        <v>2011.0715878807289</v>
      </c>
      <c r="E25" s="35">
        <f>WWP!E$3</f>
        <v>2023.7127371273712</v>
      </c>
      <c r="F25" s="35">
        <f>WWP!F$3</f>
        <v>2083.79309191828</v>
      </c>
      <c r="G25" s="35">
        <f>WWP!G$3</f>
        <v>1987.0584769158584</v>
      </c>
      <c r="H25" s="35">
        <f>WWP!H$3</f>
        <v>2263.9692745498696</v>
      </c>
      <c r="I25" s="35">
        <f>WWP!I$3</f>
        <v>2447.4147322550912</v>
      </c>
      <c r="J25" s="35">
        <f>WWP!J$3</f>
        <v>2185.5483419587827</v>
      </c>
      <c r="K25" s="35">
        <f>WWP!K$3</f>
        <v>1907.9053454809321</v>
      </c>
      <c r="L25" s="35">
        <f>WWP!L$3</f>
        <v>2049.9</v>
      </c>
      <c r="M25" s="35">
        <f>WWP!M$3</f>
        <v>2052.5170148430498</v>
      </c>
      <c r="N25" s="35">
        <f>WWP!N$3</f>
        <v>1964.0754396463526</v>
      </c>
      <c r="O25" s="35">
        <f>WWP!O$3</f>
        <v>1954.5152407178807</v>
      </c>
      <c r="P25" s="35">
        <f>WWP!P$3</f>
        <v>1949.0863076407759</v>
      </c>
      <c r="Q25" s="35">
        <f>WWP!Q$3</f>
        <v>2079.3904498973789</v>
      </c>
    </row>
    <row r="26" spans="1:17" x14ac:dyDescent="0.25">
      <c r="A26" s="16" t="s">
        <v>49</v>
      </c>
      <c r="B26" s="34">
        <f>OIS!B$3</f>
        <v>4606.2820437267965</v>
      </c>
      <c r="C26" s="34">
        <f>OIS!C$3</f>
        <v>4645.759400755991</v>
      </c>
      <c r="D26" s="34">
        <f>OIS!D$3</f>
        <v>4761.8121718841148</v>
      </c>
      <c r="E26" s="34">
        <f>OIS!E$3</f>
        <v>4333.5591689250223</v>
      </c>
      <c r="F26" s="34">
        <f>OIS!F$3</f>
        <v>4450.7974721637074</v>
      </c>
      <c r="G26" s="34">
        <f>OIS!G$3</f>
        <v>4404.1552546293769</v>
      </c>
      <c r="H26" s="34">
        <f>OIS!H$3</f>
        <v>4686.8079552384115</v>
      </c>
      <c r="I26" s="34">
        <f>OIS!I$3</f>
        <v>4972.3455962457047</v>
      </c>
      <c r="J26" s="34">
        <f>OIS!J$3</f>
        <v>4768.7590670109985</v>
      </c>
      <c r="K26" s="34">
        <f>OIS!K$3</f>
        <v>4238.0875594614208</v>
      </c>
      <c r="L26" s="34">
        <f>OIS!L$3</f>
        <v>4431.2</v>
      </c>
      <c r="M26" s="34">
        <f>OIS!M$3</f>
        <v>4639.8565926976526</v>
      </c>
      <c r="N26" s="34">
        <f>OIS!N$3</f>
        <v>4526.8613786846327</v>
      </c>
      <c r="O26" s="34">
        <f>OIS!O$3</f>
        <v>4607.6346026018418</v>
      </c>
      <c r="P26" s="34">
        <f>OIS!P$3</f>
        <v>4767.3899289143628</v>
      </c>
      <c r="Q26" s="34">
        <f>OIS!Q$3</f>
        <v>4607.7701291388921</v>
      </c>
    </row>
    <row r="27" spans="1:17" x14ac:dyDescent="0.25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</row>
    <row r="28" spans="1:17" x14ac:dyDescent="0.25">
      <c r="A28" s="31" t="s">
        <v>77</v>
      </c>
      <c r="B28" s="70"/>
      <c r="C28" s="70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</row>
    <row r="29" spans="1:17" x14ac:dyDescent="0.25">
      <c r="A29" s="50" t="s">
        <v>69</v>
      </c>
      <c r="B29" s="38">
        <f>ISI!B25+NFM!B43+CHI!B32+NMM!B31+PPA!B32+FBT!B12+TRE!B12+MAE!B12+TEL!B12+WWP!B12+OIS!B12</f>
        <v>7298.9753358133266</v>
      </c>
      <c r="C29" s="38">
        <f>ISI!C25+NFM!C43+CHI!C32+NMM!C31+PPA!C32+FBT!C12+TRE!C12+MAE!C12+TEL!C12+WWP!C12+OIS!C12</f>
        <v>7484.780160000003</v>
      </c>
      <c r="D29" s="38">
        <f>ISI!D25+NFM!D43+CHI!D32+NMM!D31+PPA!D32+FBT!D12+TRE!D12+MAE!D12+TEL!D12+WWP!D12+OIS!D12</f>
        <v>7477.9928899999995</v>
      </c>
      <c r="E29" s="38">
        <f>ISI!E25+NFM!E43+CHI!E32+NMM!E31+PPA!E32+FBT!E12+TRE!E12+MAE!E12+TEL!E12+WWP!E12+OIS!E12</f>
        <v>7807.3419599999997</v>
      </c>
      <c r="F29" s="38">
        <f>ISI!F25+NFM!F43+CHI!F32+NMM!F31+PPA!F32+FBT!F12+TRE!F12+MAE!F12+TEL!F12+WWP!F12+OIS!F12</f>
        <v>8174.1057399999981</v>
      </c>
      <c r="G29" s="38">
        <f>ISI!G25+NFM!G43+CHI!G32+NMM!G31+PPA!G32+FBT!G12+TRE!G12+MAE!G12+TEL!G12+WWP!G12+OIS!G12</f>
        <v>8740.3481470334136</v>
      </c>
      <c r="H29" s="38">
        <f>ISI!H25+NFM!H43+CHI!H32+NMM!H31+PPA!H32+FBT!H12+TRE!H12+MAE!H12+TEL!H12+WWP!H12+OIS!H12</f>
        <v>8843.698190000001</v>
      </c>
      <c r="I29" s="38">
        <f>ISI!I25+NFM!I43+CHI!I32+NMM!I31+PPA!I32+FBT!I12+TRE!I12+MAE!I12+TEL!I12+WWP!I12+OIS!I12</f>
        <v>9022.8674300000002</v>
      </c>
      <c r="J29" s="38">
        <f>ISI!J25+NFM!J43+CHI!J32+NMM!J31+PPA!J32+FBT!J12+TRE!J12+MAE!J12+TEL!J12+WWP!J12+OIS!J12</f>
        <v>9235.4981299999999</v>
      </c>
      <c r="K29" s="38">
        <f>ISI!K25+NFM!K43+CHI!K32+NMM!K31+PPA!K32+FBT!K12+TRE!K12+MAE!K12+TEL!K12+WWP!K12+OIS!K12</f>
        <v>8496.4435400000002</v>
      </c>
      <c r="L29" s="38">
        <f>ISI!L25+NFM!L43+CHI!L32+NMM!L31+PPA!L32+FBT!L12+TRE!L12+MAE!L12+TEL!L12+WWP!L12+OIS!L12</f>
        <v>9238.2425067671793</v>
      </c>
      <c r="M29" s="38">
        <f>ISI!M25+NFM!M43+CHI!M32+NMM!M31+PPA!M32+FBT!M12+TRE!M12+MAE!M12+TEL!M12+WWP!M12+OIS!M12</f>
        <v>9290.1209171991559</v>
      </c>
      <c r="N29" s="38">
        <f>ISI!N25+NFM!N43+CHI!N32+NMM!N31+PPA!N32+FBT!N12+TRE!N12+MAE!N12+TEL!N12+WWP!N12+OIS!N12</f>
        <v>9120.249870672842</v>
      </c>
      <c r="O29" s="38">
        <f>ISI!O25+NFM!O43+CHI!O32+NMM!O31+PPA!O32+FBT!O12+TRE!O12+MAE!O12+TEL!O12+WWP!O12+OIS!O12</f>
        <v>9330.9582470300284</v>
      </c>
      <c r="P29" s="38">
        <f>ISI!P25+NFM!P43+CHI!P32+NMM!P31+PPA!P32+FBT!P12+TRE!P12+MAE!P12+TEL!P12+WWP!P12+OIS!P12</f>
        <v>9065.5032006677156</v>
      </c>
      <c r="Q29" s="38">
        <f>ISI!Q25+NFM!Q43+CHI!Q32+NMM!Q31+PPA!Q32+FBT!Q12+TRE!Q12+MAE!Q12+TEL!Q12+WWP!Q12+OIS!Q12</f>
        <v>9117.4324462696277</v>
      </c>
    </row>
    <row r="30" spans="1:17" x14ac:dyDescent="0.25">
      <c r="A30" s="69" t="s">
        <v>33</v>
      </c>
      <c r="B30" s="68">
        <f t="shared" ref="B30:Q30" si="0">B31+B32</f>
        <v>1156.6241521972165</v>
      </c>
      <c r="C30" s="68">
        <f t="shared" si="0"/>
        <v>1102.3050900000001</v>
      </c>
      <c r="D30" s="68">
        <f t="shared" si="0"/>
        <v>1204.0058599999998</v>
      </c>
      <c r="E30" s="68">
        <f t="shared" si="0"/>
        <v>1133.10778</v>
      </c>
      <c r="F30" s="68">
        <f t="shared" si="0"/>
        <v>1099.1471799999999</v>
      </c>
      <c r="G30" s="68">
        <f t="shared" si="0"/>
        <v>1280.7874393637483</v>
      </c>
      <c r="H30" s="68">
        <f t="shared" si="0"/>
        <v>1349.9663999999998</v>
      </c>
      <c r="I30" s="68">
        <f t="shared" si="0"/>
        <v>1350.4791599999999</v>
      </c>
      <c r="J30" s="68">
        <f t="shared" si="0"/>
        <v>1397.9935300000002</v>
      </c>
      <c r="K30" s="68">
        <f t="shared" si="0"/>
        <v>1094.8970099999999</v>
      </c>
      <c r="L30" s="68">
        <f t="shared" si="0"/>
        <v>1189.4287092614286</v>
      </c>
      <c r="M30" s="68">
        <f t="shared" si="0"/>
        <v>1179.4417713568566</v>
      </c>
      <c r="N30" s="68">
        <f t="shared" si="0"/>
        <v>1163.3321307002593</v>
      </c>
      <c r="O30" s="68">
        <f t="shared" si="0"/>
        <v>1244.9150013983585</v>
      </c>
      <c r="P30" s="68">
        <f t="shared" si="0"/>
        <v>1244.1803427157372</v>
      </c>
      <c r="Q30" s="68">
        <f t="shared" si="0"/>
        <v>1428.2709362812736</v>
      </c>
    </row>
    <row r="31" spans="1:17" x14ac:dyDescent="0.25">
      <c r="A31" s="53" t="s">
        <v>48</v>
      </c>
      <c r="B31" s="51">
        <f>ISI!B27+NFM!B44+CHI!B33+NMM!B32+PPA!B33+FBT!B13+TRE!B13+MAE!B13+TEL!B13+WWP!B13+OIS!B13</f>
        <v>270.15363476445583</v>
      </c>
      <c r="C31" s="51">
        <f>ISI!C27+NFM!C44+CHI!C33+NMM!C32+PPA!C33+FBT!C13+TRE!C13+MAE!C13+TEL!C13+WWP!C13+OIS!C13</f>
        <v>270.05156999999997</v>
      </c>
      <c r="D31" s="51">
        <f>ISI!D27+NFM!D44+CHI!D33+NMM!D32+PPA!D33+FBT!D13+TRE!D13+MAE!D13+TEL!D13+WWP!D13+OIS!D13</f>
        <v>273.13283999999999</v>
      </c>
      <c r="E31" s="51">
        <f>ISI!E27+NFM!E44+CHI!E33+NMM!E32+PPA!E33+FBT!E13+TRE!E13+MAE!E13+TEL!E13+WWP!E13+OIS!E13</f>
        <v>235.69730000000001</v>
      </c>
      <c r="F31" s="51">
        <f>ISI!F27+NFM!F44+CHI!F33+NMM!F32+PPA!F33+FBT!F13+TRE!F13+MAE!F13+TEL!F13+WWP!F13+OIS!F13</f>
        <v>248.79873999999995</v>
      </c>
      <c r="G31" s="51">
        <f>ISI!G27+NFM!G44+CHI!G33+NMM!G32+PPA!G33+FBT!G13+TRE!G13+MAE!G13+TEL!G13+WWP!G13+OIS!G13</f>
        <v>265.4056641808188</v>
      </c>
      <c r="H31" s="51">
        <f>ISI!H27+NFM!H44+CHI!H33+NMM!H32+PPA!H33+FBT!H13+TRE!H13+MAE!H13+TEL!H13+WWP!H13+OIS!H13</f>
        <v>283.83507999999983</v>
      </c>
      <c r="I31" s="51">
        <f>ISI!I27+NFM!I44+CHI!I33+NMM!I32+PPA!I33+FBT!I13+TRE!I13+MAE!I13+TEL!I13+WWP!I13+OIS!I13</f>
        <v>350.67993000000001</v>
      </c>
      <c r="J31" s="51">
        <f>ISI!J27+NFM!J44+CHI!J33+NMM!J32+PPA!J33+FBT!J13+TRE!J13+MAE!J13+TEL!J13+WWP!J13+OIS!J13</f>
        <v>442.39067000000017</v>
      </c>
      <c r="K31" s="51">
        <f>ISI!K27+NFM!K44+CHI!K33+NMM!K32+PPA!K33+FBT!K13+TRE!K13+MAE!K13+TEL!K13+WWP!K13+OIS!K13</f>
        <v>309.62865999999991</v>
      </c>
      <c r="L31" s="51">
        <f>ISI!L27+NFM!L44+CHI!L33+NMM!L32+PPA!L33+FBT!L13+TRE!L13+MAE!L13+TEL!L13+WWP!L13+OIS!L13</f>
        <v>297.0550356375511</v>
      </c>
      <c r="M31" s="51">
        <f>ISI!M27+NFM!M44+CHI!M33+NMM!M32+PPA!M33+FBT!M13+TRE!M13+MAE!M13+TEL!M13+WWP!M13+OIS!M13</f>
        <v>304.84165449517712</v>
      </c>
      <c r="N31" s="51">
        <f>ISI!N27+NFM!N44+CHI!N33+NMM!N32+PPA!N33+FBT!N13+TRE!N13+MAE!N13+TEL!N13+WWP!N13+OIS!N13</f>
        <v>282.61257144457994</v>
      </c>
      <c r="O31" s="51">
        <f>ISI!O27+NFM!O44+CHI!O33+NMM!O32+PPA!O33+FBT!O13+TRE!O13+MAE!O13+TEL!O13+WWP!O13+OIS!O13</f>
        <v>345.52606952616054</v>
      </c>
      <c r="P31" s="51">
        <f>ISI!P27+NFM!P44+CHI!P33+NMM!P32+PPA!P33+FBT!P13+TRE!P13+MAE!P13+TEL!P13+WWP!P13+OIS!P13</f>
        <v>372.66450659615231</v>
      </c>
      <c r="Q31" s="51">
        <f>ISI!Q27+NFM!Q44+CHI!Q33+NMM!Q32+PPA!Q33+FBT!Q13+TRE!Q13+MAE!Q13+TEL!Q13+WWP!Q13+OIS!Q13</f>
        <v>663.76112610003804</v>
      </c>
    </row>
    <row r="32" spans="1:17" x14ac:dyDescent="0.25">
      <c r="A32" s="53" t="s">
        <v>47</v>
      </c>
      <c r="B32" s="51">
        <f>ISI!B28</f>
        <v>886.47051743276063</v>
      </c>
      <c r="C32" s="51">
        <f>ISI!C28</f>
        <v>832.25352000000009</v>
      </c>
      <c r="D32" s="51">
        <f>ISI!D28</f>
        <v>930.87301999999988</v>
      </c>
      <c r="E32" s="51">
        <f>ISI!E28</f>
        <v>897.41048000000001</v>
      </c>
      <c r="F32" s="51">
        <f>ISI!F28</f>
        <v>850.34843999999998</v>
      </c>
      <c r="G32" s="51">
        <f>ISI!G28</f>
        <v>1015.3817751829295</v>
      </c>
      <c r="H32" s="51">
        <f>ISI!H28</f>
        <v>1066.13132</v>
      </c>
      <c r="I32" s="51">
        <f>ISI!I28</f>
        <v>999.79922999999997</v>
      </c>
      <c r="J32" s="51">
        <f>ISI!J28</f>
        <v>955.60285999999996</v>
      </c>
      <c r="K32" s="51">
        <f>ISI!K28</f>
        <v>785.26834999999994</v>
      </c>
      <c r="L32" s="51">
        <f>ISI!L28</f>
        <v>892.37367362387738</v>
      </c>
      <c r="M32" s="51">
        <f>ISI!M28</f>
        <v>874.60011686167957</v>
      </c>
      <c r="N32" s="51">
        <f>ISI!N28</f>
        <v>880.71955925567943</v>
      </c>
      <c r="O32" s="51">
        <f>ISI!O28</f>
        <v>899.3889318721981</v>
      </c>
      <c r="P32" s="51">
        <f>ISI!P28</f>
        <v>871.51583611958495</v>
      </c>
      <c r="Q32" s="51">
        <f>ISI!Q28</f>
        <v>764.50981018123559</v>
      </c>
    </row>
    <row r="33" spans="1:17" x14ac:dyDescent="0.25">
      <c r="A33" s="67" t="s">
        <v>32</v>
      </c>
      <c r="B33" s="66">
        <f t="shared" ref="B33:Q33" si="1">SUM(B34:B38)</f>
        <v>792.72571210944272</v>
      </c>
      <c r="C33" s="66">
        <f t="shared" si="1"/>
        <v>844.81266000000301</v>
      </c>
      <c r="D33" s="66">
        <f t="shared" si="1"/>
        <v>682.48866999999939</v>
      </c>
      <c r="E33" s="66">
        <f t="shared" si="1"/>
        <v>838.74893999999995</v>
      </c>
      <c r="F33" s="66">
        <f t="shared" si="1"/>
        <v>1027.3667599999999</v>
      </c>
      <c r="G33" s="66">
        <f t="shared" si="1"/>
        <v>1040.2928995705445</v>
      </c>
      <c r="H33" s="66">
        <f t="shared" si="1"/>
        <v>997.81778000000043</v>
      </c>
      <c r="I33" s="66">
        <f t="shared" si="1"/>
        <v>983.46491000000015</v>
      </c>
      <c r="J33" s="66">
        <f t="shared" si="1"/>
        <v>933.79835999999978</v>
      </c>
      <c r="K33" s="66">
        <f t="shared" si="1"/>
        <v>763.0367</v>
      </c>
      <c r="L33" s="66">
        <f t="shared" si="1"/>
        <v>858.6838951919583</v>
      </c>
      <c r="M33" s="66">
        <f t="shared" si="1"/>
        <v>795.66960667234844</v>
      </c>
      <c r="N33" s="66">
        <f t="shared" si="1"/>
        <v>764.00445634252196</v>
      </c>
      <c r="O33" s="66">
        <f t="shared" si="1"/>
        <v>732.54386846140596</v>
      </c>
      <c r="P33" s="66">
        <f t="shared" si="1"/>
        <v>669.27774267550978</v>
      </c>
      <c r="Q33" s="66">
        <f t="shared" si="1"/>
        <v>580.17358106719189</v>
      </c>
    </row>
    <row r="34" spans="1:17" x14ac:dyDescent="0.25">
      <c r="A34" s="53" t="s">
        <v>31</v>
      </c>
      <c r="B34" s="51">
        <f>ISI!B30+NFM!B46+CHI!B35+NMM!B34+PPA!B35+FBT!B15+TRE!B15+MAE!B15+TEL!B15+WWP!B15+OIS!B15</f>
        <v>1.7675358153647935</v>
      </c>
      <c r="C34" s="51">
        <f>ISI!C30+NFM!C46+CHI!C35+NMM!C34+PPA!C35+FBT!C15+TRE!C15+MAE!C15+TEL!C15+WWP!C15+OIS!C15</f>
        <v>0.60014999999999996</v>
      </c>
      <c r="D34" s="51">
        <f>ISI!D30+NFM!D46+CHI!D35+NMM!D34+PPA!D35+FBT!D15+TRE!D15+MAE!D15+TEL!D15+WWP!D15+OIS!D15</f>
        <v>1.7</v>
      </c>
      <c r="E34" s="51">
        <f>ISI!E30+NFM!E46+CHI!E35+NMM!E34+PPA!E35+FBT!E15+TRE!E15+MAE!E15+TEL!E15+WWP!E15+OIS!E15</f>
        <v>1.7003900000000001</v>
      </c>
      <c r="F34" s="51">
        <f>ISI!F30+NFM!F46+CHI!F35+NMM!F34+PPA!F35+FBT!F15+TRE!F15+MAE!F15+TEL!F15+WWP!F15+OIS!F15</f>
        <v>2</v>
      </c>
      <c r="G34" s="51">
        <f>ISI!G30+NFM!G46+CHI!G35+NMM!G34+PPA!G35+FBT!G15+TRE!G15+MAE!G15+TEL!G15+WWP!G15+OIS!G15</f>
        <v>1.45695996942773</v>
      </c>
      <c r="H34" s="51">
        <f>ISI!H30+NFM!H46+CHI!H35+NMM!H34+PPA!H35+FBT!H15+TRE!H15+MAE!H15+TEL!H15+WWP!H15+OIS!H15</f>
        <v>1.5</v>
      </c>
      <c r="I34" s="51">
        <f>ISI!I30+NFM!I46+CHI!I35+NMM!I34+PPA!I35+FBT!I15+TRE!I15+MAE!I15+TEL!I15+WWP!I15+OIS!I15</f>
        <v>1.5</v>
      </c>
      <c r="J34" s="51">
        <f>ISI!J30+NFM!J46+CHI!J35+NMM!J34+PPA!J35+FBT!J15+TRE!J15+MAE!J15+TEL!J15+WWP!J15+OIS!J15</f>
        <v>1.5</v>
      </c>
      <c r="K34" s="51">
        <f>ISI!K30+NFM!K46+CHI!K35+NMM!K34+PPA!K35+FBT!K15+TRE!K15+MAE!K15+TEL!K15+WWP!K15+OIS!K15</f>
        <v>1.4997400000000001</v>
      </c>
      <c r="L34" s="51">
        <f>ISI!L30+NFM!L46+CHI!L35+NMM!L34+PPA!L35+FBT!L15+TRE!L15+MAE!L15+TEL!L15+WWP!L15+OIS!L15</f>
        <v>2.9379200354981649</v>
      </c>
      <c r="M34" s="51">
        <f>ISI!M30+NFM!M46+CHI!M35+NMM!M34+PPA!M35+FBT!M15+TRE!M15+MAE!M15+TEL!M15+WWP!M15+OIS!M15</f>
        <v>1.5286137384159699</v>
      </c>
      <c r="N34" s="51">
        <f>ISI!N30+NFM!N46+CHI!N35+NMM!N34+PPA!N35+FBT!N15+TRE!N15+MAE!N15+TEL!N15+WWP!N15+OIS!N15</f>
        <v>2.2690360179612101</v>
      </c>
      <c r="O34" s="51">
        <f>ISI!O30+NFM!O46+CHI!O35+NMM!O34+PPA!O35+FBT!O15+TRE!O15+MAE!O15+TEL!O15+WWP!O15+OIS!O15</f>
        <v>2.2929206076239601</v>
      </c>
      <c r="P34" s="51">
        <f>ISI!P30+NFM!P46+CHI!P35+NMM!P34+PPA!P35+FBT!P15+TRE!P15+MAE!P15+TEL!P15+WWP!P15+OIS!P15</f>
        <v>0.71653768988249</v>
      </c>
      <c r="Q34" s="51">
        <f>ISI!Q30+NFM!Q46+CHI!Q35+NMM!Q34+PPA!Q35+FBT!Q15+TRE!Q15+MAE!Q15+TEL!Q15+WWP!Q15+OIS!Q15</f>
        <v>0</v>
      </c>
    </row>
    <row r="35" spans="1:17" x14ac:dyDescent="0.25">
      <c r="A35" s="53" t="s">
        <v>30</v>
      </c>
      <c r="B35" s="51">
        <f>ISI!B31+NFM!B47+CHI!B36+NMM!B35+PPA!B36+FBT!B16+TRE!B16+MAE!B16+TEL!B16+WWP!B16+OIS!B16</f>
        <v>61.528206312144761</v>
      </c>
      <c r="C35" s="51">
        <f>ISI!C31+NFM!C47+CHI!C36+NMM!C35+PPA!C36+FBT!C16+TRE!C16+MAE!C16+TEL!C16+WWP!C16+OIS!C16</f>
        <v>51.601000000002124</v>
      </c>
      <c r="D35" s="51">
        <f>ISI!D31+NFM!D47+CHI!D36+NMM!D35+PPA!D36+FBT!D16+TRE!D16+MAE!D16+TEL!D16+WWP!D16+OIS!D16</f>
        <v>44.999099999998599</v>
      </c>
      <c r="E35" s="51">
        <f>ISI!E31+NFM!E47+CHI!E36+NMM!E35+PPA!E36+FBT!E16+TRE!E16+MAE!E16+TEL!E16+WWP!E16+OIS!E16</f>
        <v>43.899799999999999</v>
      </c>
      <c r="F35" s="51">
        <f>ISI!F31+NFM!F47+CHI!F36+NMM!F35+PPA!F36+FBT!F16+TRE!F16+MAE!F16+TEL!F16+WWP!F16+OIS!F16</f>
        <v>31.898030000000006</v>
      </c>
      <c r="G35" s="51">
        <f>ISI!G31+NFM!G47+CHI!G36+NMM!G35+PPA!G36+FBT!G16+TRE!G16+MAE!G16+TEL!G16+WWP!G16+OIS!G16</f>
        <v>36.257434536911404</v>
      </c>
      <c r="H35" s="51">
        <f>ISI!H31+NFM!H47+CHI!H36+NMM!H35+PPA!H36+FBT!H16+TRE!H16+MAE!H16+TEL!H16+WWP!H16+OIS!H16</f>
        <v>46.123019999999997</v>
      </c>
      <c r="I35" s="51">
        <f>ISI!I31+NFM!I47+CHI!I36+NMM!I35+PPA!I36+FBT!I16+TRE!I16+MAE!I16+TEL!I16+WWP!I16+OIS!I16</f>
        <v>39.574310000000018</v>
      </c>
      <c r="J35" s="51">
        <f>ISI!J31+NFM!J47+CHI!J36+NMM!J35+PPA!J36+FBT!J16+TRE!J16+MAE!J16+TEL!J16+WWP!J16+OIS!J16</f>
        <v>39.572879999999998</v>
      </c>
      <c r="K35" s="51">
        <f>ISI!K31+NFM!K47+CHI!K36+NMM!K35+PPA!K36+FBT!K16+TRE!K16+MAE!K16+TEL!K16+WWP!K16+OIS!K16</f>
        <v>43.899889999999999</v>
      </c>
      <c r="L35" s="51">
        <f>ISI!L31+NFM!L47+CHI!L36+NMM!L35+PPA!L36+FBT!L16+TRE!L16+MAE!L16+TEL!L16+WWP!L16+OIS!L16</f>
        <v>48.342115706319696</v>
      </c>
      <c r="M35" s="51">
        <f>ISI!M31+NFM!M47+CHI!M36+NMM!M35+PPA!M36+FBT!M16+TRE!M16+MAE!M16+TEL!M16+WWP!M16+OIS!M16</f>
        <v>46.145244881305544</v>
      </c>
      <c r="N35" s="51">
        <f>ISI!N31+NFM!N47+CHI!N36+NMM!N35+PPA!N36+FBT!N16+TRE!N16+MAE!N16+TEL!N16+WWP!N16+OIS!N16</f>
        <v>45.173796147221793</v>
      </c>
      <c r="O35" s="51">
        <f>ISI!O31+NFM!O47+CHI!O36+NMM!O35+PPA!O36+FBT!O16+TRE!O16+MAE!O16+TEL!O16+WWP!O16+OIS!O16</f>
        <v>41.868895904019809</v>
      </c>
      <c r="P35" s="51">
        <f>ISI!P31+NFM!P47+CHI!P36+NMM!P35+PPA!P36+FBT!P16+TRE!P16+MAE!P16+TEL!P16+WWP!P16+OIS!P16</f>
        <v>37.45099961823081</v>
      </c>
      <c r="Q35" s="51">
        <f>ISI!Q31+NFM!Q47+CHI!Q36+NMM!Q35+PPA!Q36+FBT!Q16+TRE!Q16+MAE!Q16+TEL!Q16+WWP!Q16+OIS!Q16</f>
        <v>39.650199799368671</v>
      </c>
    </row>
    <row r="36" spans="1:17" x14ac:dyDescent="0.25">
      <c r="A36" s="53" t="s">
        <v>76</v>
      </c>
      <c r="B36" s="51">
        <f>ISI!B32+NFM!B48+CHI!B37+NMM!B36+PPA!B37+FBT!B17+TRE!B17+MAE!B17+TEL!B17+WWP!B17+OIS!B17</f>
        <v>213.65420021101181</v>
      </c>
      <c r="C36" s="51">
        <f>ISI!C32+NFM!C48+CHI!C37+NMM!C36+PPA!C37+FBT!C17+TRE!C17+MAE!C17+TEL!C17+WWP!C17+OIS!C17</f>
        <v>280.10441000000083</v>
      </c>
      <c r="D36" s="51">
        <f>ISI!D32+NFM!D48+CHI!D37+NMM!D36+PPA!D37+FBT!D17+TRE!D17+MAE!D17+TEL!D17+WWP!D17+OIS!D17</f>
        <v>227.99727000000075</v>
      </c>
      <c r="E36" s="51">
        <f>ISI!E32+NFM!E48+CHI!E37+NMM!E36+PPA!E37+FBT!E17+TRE!E17+MAE!E17+TEL!E17+WWP!E17+OIS!E17</f>
        <v>347.58968000000004</v>
      </c>
      <c r="F36" s="51">
        <f>ISI!F32+NFM!F48+CHI!F37+NMM!F36+PPA!F37+FBT!F17+TRE!F17+MAE!F17+TEL!F17+WWP!F17+OIS!F17</f>
        <v>477.38713000000007</v>
      </c>
      <c r="G36" s="51">
        <f>ISI!G32+NFM!G48+CHI!G37+NMM!G36+PPA!G37+FBT!G17+TRE!G17+MAE!G17+TEL!G17+WWP!G17+OIS!G17</f>
        <v>461.98787713589172</v>
      </c>
      <c r="H36" s="51">
        <f>ISI!H32+NFM!H48+CHI!H37+NMM!H36+PPA!H37+FBT!H17+TRE!H17+MAE!H17+TEL!H17+WWP!H17+OIS!H17</f>
        <v>437.49919000000045</v>
      </c>
      <c r="I36" s="51">
        <f>ISI!I32+NFM!I48+CHI!I37+NMM!I36+PPA!I37+FBT!I17+TRE!I17+MAE!I17+TEL!I17+WWP!I17+OIS!I17</f>
        <v>419.0605599999999</v>
      </c>
      <c r="J36" s="51">
        <f>ISI!J32+NFM!J48+CHI!J37+NMM!J36+PPA!J37+FBT!J17+TRE!J17+MAE!J17+TEL!J17+WWP!J17+OIS!J17</f>
        <v>417.06193999999959</v>
      </c>
      <c r="K36" s="51">
        <f>ISI!K32+NFM!K48+CHI!K37+NMM!K36+PPA!K37+FBT!K17+TRE!K17+MAE!K17+TEL!K17+WWP!K17+OIS!K17</f>
        <v>394.60051999999996</v>
      </c>
      <c r="L36" s="51">
        <f>ISI!L32+NFM!L48+CHI!L37+NMM!L36+PPA!L37+FBT!L17+TRE!L17+MAE!L17+TEL!L17+WWP!L17+OIS!L17</f>
        <v>375.17796393848312</v>
      </c>
      <c r="M36" s="51">
        <f>ISI!M32+NFM!M48+CHI!M37+NMM!M36+PPA!M37+FBT!M17+TRE!M17+MAE!M17+TEL!M17+WWP!M17+OIS!M17</f>
        <v>376.51860764589583</v>
      </c>
      <c r="N36" s="51">
        <f>ISI!N32+NFM!N48+CHI!N37+NMM!N36+PPA!N37+FBT!N17+TRE!N17+MAE!N17+TEL!N17+WWP!N17+OIS!N17</f>
        <v>378.76162609737548</v>
      </c>
      <c r="O36" s="51">
        <f>ISI!O32+NFM!O48+CHI!O37+NMM!O36+PPA!O37+FBT!O17+TRE!O17+MAE!O17+TEL!O17+WWP!O17+OIS!O17</f>
        <v>364.53964432829798</v>
      </c>
      <c r="P36" s="51">
        <f>ISI!P32+NFM!P48+CHI!P37+NMM!P36+PPA!P37+FBT!P17+TRE!P17+MAE!P17+TEL!P17+WWP!P17+OIS!P17</f>
        <v>353.44257334925169</v>
      </c>
      <c r="Q36" s="51">
        <f>ISI!Q32+NFM!Q48+CHI!Q37+NMM!Q36+PPA!Q37+FBT!Q17+TRE!Q17+MAE!Q17+TEL!Q17+WWP!Q17+OIS!Q17</f>
        <v>362.57301511374862</v>
      </c>
    </row>
    <row r="37" spans="1:17" x14ac:dyDescent="0.25">
      <c r="A37" s="53" t="s">
        <v>29</v>
      </c>
      <c r="B37" s="51">
        <f>ISI!B33+NFM!B49+CHI!B38+NMM!B37+PPA!B38+FBT!B18+TRE!B18+MAE!B18+TEL!B18+WWP!B18+OIS!B18</f>
        <v>495.27955903125792</v>
      </c>
      <c r="C37" s="51">
        <f>ISI!C33+NFM!C49+CHI!C38+NMM!C37+PPA!C38+FBT!C18+TRE!C18+MAE!C18+TEL!C18+WWP!C18+OIS!C18</f>
        <v>494.20748999999995</v>
      </c>
      <c r="D37" s="51">
        <f>ISI!D33+NFM!D49+CHI!D38+NMM!D37+PPA!D38+FBT!D18+TRE!D18+MAE!D18+TEL!D18+WWP!D18+OIS!D18</f>
        <v>356.29247000000004</v>
      </c>
      <c r="E37" s="51">
        <f>ISI!E33+NFM!E49+CHI!E38+NMM!E37+PPA!E38+FBT!E18+TRE!E18+MAE!E18+TEL!E18+WWP!E18+OIS!E18</f>
        <v>392.55807999999985</v>
      </c>
      <c r="F37" s="51">
        <f>ISI!F33+NFM!F49+CHI!F38+NMM!F37+PPA!F38+FBT!F18+TRE!F18+MAE!F18+TEL!F18+WWP!F18+OIS!F18</f>
        <v>439.88166999999993</v>
      </c>
      <c r="G37" s="51">
        <f>ISI!G33+NFM!G49+CHI!G38+NMM!G37+PPA!G38+FBT!G18+TRE!G18+MAE!G18+TEL!G18+WWP!G18+OIS!G18</f>
        <v>484.64621946234649</v>
      </c>
      <c r="H37" s="51">
        <f>ISI!H33+NFM!H49+CHI!H38+NMM!H37+PPA!H38+FBT!H18+TRE!H18+MAE!H18+TEL!H18+WWP!H18+OIS!H18</f>
        <v>471.09476999999998</v>
      </c>
      <c r="I37" s="51">
        <f>ISI!I33+NFM!I49+CHI!I38+NMM!I37+PPA!I38+FBT!I18+TRE!I18+MAE!I18+TEL!I18+WWP!I18+OIS!I18</f>
        <v>484.67309000000012</v>
      </c>
      <c r="J37" s="51">
        <f>ISI!J33+NFM!J49+CHI!J38+NMM!J37+PPA!J38+FBT!J18+TRE!J18+MAE!J18+TEL!J18+WWP!J18+OIS!J18</f>
        <v>429.78028000000006</v>
      </c>
      <c r="K37" s="51">
        <f>ISI!K33+NFM!K49+CHI!K38+NMM!K37+PPA!K38+FBT!K18+TRE!K18+MAE!K18+TEL!K18+WWP!K18+OIS!K18</f>
        <v>285.59938000000005</v>
      </c>
      <c r="L37" s="51">
        <f>ISI!L33+NFM!L49+CHI!L38+NMM!L37+PPA!L38+FBT!L18+TRE!L18+MAE!L18+TEL!L18+WWP!L18+OIS!L18</f>
        <v>379.80973980985596</v>
      </c>
      <c r="M37" s="51">
        <f>ISI!M33+NFM!M49+CHI!M38+NMM!M37+PPA!M38+FBT!M18+TRE!M18+MAE!M18+TEL!M18+WWP!M18+OIS!M18</f>
        <v>307.34679224026979</v>
      </c>
      <c r="N37" s="51">
        <f>ISI!N33+NFM!N49+CHI!N38+NMM!N37+PPA!N38+FBT!N18+TRE!N18+MAE!N18+TEL!N18+WWP!N18+OIS!N18</f>
        <v>279.00366147847006</v>
      </c>
      <c r="O37" s="51">
        <f>ISI!O33+NFM!O49+CHI!O38+NMM!O37+PPA!O38+FBT!O18+TRE!O18+MAE!O18+TEL!O18+WWP!O18+OIS!O18</f>
        <v>276.39270420256719</v>
      </c>
      <c r="P37" s="51">
        <f>ISI!P33+NFM!P49+CHI!P38+NMM!P37+PPA!P38+FBT!P18+TRE!P18+MAE!P18+TEL!P18+WWP!P18+OIS!P18</f>
        <v>232.63590957239614</v>
      </c>
      <c r="Q37" s="51">
        <f>ISI!Q33+NFM!Q49+CHI!Q38+NMM!Q37+PPA!Q38+FBT!Q18+TRE!Q18+MAE!Q18+TEL!Q18+WWP!Q18+OIS!Q18</f>
        <v>134.40042049840176</v>
      </c>
    </row>
    <row r="38" spans="1:17" x14ac:dyDescent="0.25">
      <c r="A38" s="53" t="s">
        <v>28</v>
      </c>
      <c r="B38" s="51">
        <f>ISI!B34+NFM!B50+CHI!B39+NMM!B38+PPA!B39+FBT!B19+TRE!B19+MAE!B19+TEL!B19+WWP!B19+OIS!B19</f>
        <v>20.496210739663418</v>
      </c>
      <c r="C38" s="51">
        <f>ISI!C34+NFM!C50+CHI!C39+NMM!C38+PPA!C39+FBT!C19+TRE!C19+MAE!C19+TEL!C19+WWP!C19+OIS!C19</f>
        <v>18.299609999999998</v>
      </c>
      <c r="D38" s="51">
        <f>ISI!D34+NFM!D50+CHI!D39+NMM!D38+PPA!D39+FBT!D19+TRE!D19+MAE!D19+TEL!D19+WWP!D19+OIS!D19</f>
        <v>51.499829999999996</v>
      </c>
      <c r="E38" s="51">
        <f>ISI!E34+NFM!E50+CHI!E39+NMM!E38+PPA!E39+FBT!E19+TRE!E19+MAE!E19+TEL!E19+WWP!E19+OIS!E19</f>
        <v>53.000990000000002</v>
      </c>
      <c r="F38" s="51">
        <f>ISI!F34+NFM!F50+CHI!F39+NMM!F38+PPA!F39+FBT!F19+TRE!F19+MAE!F19+TEL!F19+WWP!F19+OIS!F19</f>
        <v>76.199929999999995</v>
      </c>
      <c r="G38" s="51">
        <f>ISI!G34+NFM!G50+CHI!G39+NMM!G38+PPA!G39+FBT!G19+TRE!G19+MAE!G19+TEL!G19+WWP!G19+OIS!G19</f>
        <v>55.944408465967236</v>
      </c>
      <c r="H38" s="51">
        <f>ISI!H34+NFM!H50+CHI!H39+NMM!H38+PPA!H39+FBT!H19+TRE!H19+MAE!H19+TEL!H19+WWP!H19+OIS!H19</f>
        <v>41.6008</v>
      </c>
      <c r="I38" s="51">
        <f>ISI!I34+NFM!I50+CHI!I39+NMM!I38+PPA!I39+FBT!I19+TRE!I19+MAE!I19+TEL!I19+WWP!I19+OIS!I19</f>
        <v>38.656949999999995</v>
      </c>
      <c r="J38" s="51">
        <f>ISI!J34+NFM!J50+CHI!J39+NMM!J38+PPA!J39+FBT!J19+TRE!J19+MAE!J19+TEL!J19+WWP!J19+OIS!J19</f>
        <v>45.883260000000007</v>
      </c>
      <c r="K38" s="51">
        <f>ISI!K34+NFM!K50+CHI!K39+NMM!K38+PPA!K39+FBT!K19+TRE!K19+MAE!K19+TEL!K19+WWP!K19+OIS!K19</f>
        <v>37.437169999999995</v>
      </c>
      <c r="L38" s="51">
        <f>ISI!L34+NFM!L50+CHI!L39+NMM!L38+PPA!L39+FBT!L19+TRE!L19+MAE!L19+TEL!L19+WWP!L19+OIS!L19</f>
        <v>52.416155701801372</v>
      </c>
      <c r="M38" s="51">
        <f>ISI!M34+NFM!M50+CHI!M39+NMM!M38+PPA!M39+FBT!M19+TRE!M19+MAE!M19+TEL!M19+WWP!M19+OIS!M19</f>
        <v>64.13034816646136</v>
      </c>
      <c r="N38" s="51">
        <f>ISI!N34+NFM!N50+CHI!N39+NMM!N38+PPA!N39+FBT!N19+TRE!N19+MAE!N19+TEL!N19+WWP!N19+OIS!N19</f>
        <v>58.796336601493408</v>
      </c>
      <c r="O38" s="51">
        <f>ISI!O34+NFM!O50+CHI!O39+NMM!O38+PPA!O39+FBT!O19+TRE!O19+MAE!O19+TEL!O19+WWP!O19+OIS!O19</f>
        <v>47.449703418896959</v>
      </c>
      <c r="P38" s="51">
        <f>ISI!P34+NFM!P50+CHI!P39+NMM!P38+PPA!P39+FBT!P19+TRE!P19+MAE!P19+TEL!P19+WWP!P19+OIS!P19</f>
        <v>45.031722445748628</v>
      </c>
      <c r="Q38" s="51">
        <f>ISI!Q34+NFM!Q50+CHI!Q39+NMM!Q38+PPA!Q39+FBT!Q19+TRE!Q19+MAE!Q19+TEL!Q19+WWP!Q19+OIS!Q19</f>
        <v>43.54994565567273</v>
      </c>
    </row>
    <row r="39" spans="1:17" x14ac:dyDescent="0.25">
      <c r="A39" s="67" t="s">
        <v>75</v>
      </c>
      <c r="B39" s="66">
        <f t="shared" ref="B39:Q39" si="2">B40+B41</f>
        <v>2610.4070061065995</v>
      </c>
      <c r="C39" s="66">
        <f t="shared" si="2"/>
        <v>2621.3476900000001</v>
      </c>
      <c r="D39" s="66">
        <f t="shared" si="2"/>
        <v>2746.2067500000003</v>
      </c>
      <c r="E39" s="66">
        <f t="shared" si="2"/>
        <v>2814.0990800000004</v>
      </c>
      <c r="F39" s="66">
        <f t="shared" si="2"/>
        <v>2751.759129999999</v>
      </c>
      <c r="G39" s="66">
        <f t="shared" si="2"/>
        <v>2967.37952840959</v>
      </c>
      <c r="H39" s="66">
        <f t="shared" si="2"/>
        <v>2879.9801399999997</v>
      </c>
      <c r="I39" s="66">
        <f t="shared" si="2"/>
        <v>2896.0129699999998</v>
      </c>
      <c r="J39" s="66">
        <f t="shared" si="2"/>
        <v>3005.80825</v>
      </c>
      <c r="K39" s="66">
        <f t="shared" si="2"/>
        <v>2832.9279899999997</v>
      </c>
      <c r="L39" s="66">
        <f t="shared" si="2"/>
        <v>3134.7396930148861</v>
      </c>
      <c r="M39" s="66">
        <f t="shared" si="2"/>
        <v>3218.7456646412011</v>
      </c>
      <c r="N39" s="66">
        <f t="shared" si="2"/>
        <v>3205.5835192054155</v>
      </c>
      <c r="O39" s="66">
        <f t="shared" si="2"/>
        <v>3237.2190565123005</v>
      </c>
      <c r="P39" s="66">
        <f t="shared" si="2"/>
        <v>3086.9724493410386</v>
      </c>
      <c r="Q39" s="66">
        <f t="shared" si="2"/>
        <v>3033.2733886444639</v>
      </c>
    </row>
    <row r="40" spans="1:17" x14ac:dyDescent="0.25">
      <c r="A40" s="53" t="s">
        <v>66</v>
      </c>
      <c r="B40" s="51">
        <f>ISI!B36+NFM!B52+CHI!B41+NMM!B40+PPA!B41+FBT!B21+TRE!B21+MAE!B21+TEL!B21+WWP!B21+OIS!B21</f>
        <v>2106.1555491466293</v>
      </c>
      <c r="C40" s="51">
        <f>ISI!C36+NFM!C52+CHI!C41+NMM!C40+PPA!C41+FBT!C21+TRE!C21+MAE!C21+TEL!C21+WWP!C21+OIS!C21</f>
        <v>2183.7476900000001</v>
      </c>
      <c r="D40" s="51">
        <f>ISI!D36+NFM!D52+CHI!D41+NMM!D40+PPA!D41+FBT!D21+TRE!D21+MAE!D21+TEL!D21+WWP!D21+OIS!D21</f>
        <v>2294.9067500000001</v>
      </c>
      <c r="E40" s="51">
        <f>ISI!E36+NFM!E52+CHI!E41+NMM!E40+PPA!E41+FBT!E21+TRE!E21+MAE!E21+TEL!E21+WWP!E21+OIS!E21</f>
        <v>2313.8246600000002</v>
      </c>
      <c r="F40" s="51">
        <f>ISI!F36+NFM!F52+CHI!F41+NMM!F40+PPA!F41+FBT!F21+TRE!F21+MAE!F21+TEL!F21+WWP!F21+OIS!F21</f>
        <v>2293.0120399999992</v>
      </c>
      <c r="G40" s="51">
        <f>ISI!G36+NFM!G52+CHI!G41+NMM!G40+PPA!G41+FBT!G21+TRE!G21+MAE!G21+TEL!G21+WWP!G21+OIS!G21</f>
        <v>2435.780216285772</v>
      </c>
      <c r="H40" s="51">
        <f>ISI!H36+NFM!H52+CHI!H41+NMM!H40+PPA!H41+FBT!H21+TRE!H21+MAE!H21+TEL!H21+WWP!H21+OIS!H21</f>
        <v>2348.1801399999999</v>
      </c>
      <c r="I40" s="51">
        <f>ISI!I36+NFM!I52+CHI!I41+NMM!I40+PPA!I41+FBT!I21+TRE!I21+MAE!I21+TEL!I21+WWP!I21+OIS!I21</f>
        <v>2353.2905499999997</v>
      </c>
      <c r="J40" s="51">
        <f>ISI!J36+NFM!J52+CHI!J41+NMM!J40+PPA!J41+FBT!J21+TRE!J21+MAE!J21+TEL!J21+WWP!J21+OIS!J21</f>
        <v>2422.40825</v>
      </c>
      <c r="K40" s="51">
        <f>ISI!K36+NFM!K52+CHI!K41+NMM!K40+PPA!K41+FBT!K21+TRE!K21+MAE!K21+TEL!K21+WWP!K21+OIS!K21</f>
        <v>2386.9835999999996</v>
      </c>
      <c r="L40" s="51">
        <f>ISI!L36+NFM!L52+CHI!L41+NMM!L40+PPA!L41+FBT!L21+TRE!L21+MAE!L21+TEL!L21+WWP!L21+OIS!L21</f>
        <v>2598.1810279826891</v>
      </c>
      <c r="M40" s="51">
        <f>ISI!M36+NFM!M52+CHI!M41+NMM!M40+PPA!M41+FBT!M21+TRE!M21+MAE!M21+TEL!M21+WWP!M21+OIS!M21</f>
        <v>2668.0777520232859</v>
      </c>
      <c r="N40" s="51">
        <f>ISI!N36+NFM!N52+CHI!N41+NMM!N40+PPA!N41+FBT!N21+TRE!N21+MAE!N21+TEL!N21+WWP!N21+OIS!N21</f>
        <v>2664.9883833628255</v>
      </c>
      <c r="O40" s="51">
        <f>ISI!O36+NFM!O52+CHI!O41+NMM!O40+PPA!O41+FBT!O21+TRE!O21+MAE!O21+TEL!O21+WWP!O21+OIS!O21</f>
        <v>2680.5648098322581</v>
      </c>
      <c r="P40" s="51">
        <f>ISI!P36+NFM!P52+CHI!P41+NMM!P40+PPA!P41+FBT!P21+TRE!P21+MAE!P21+TEL!P21+WWP!P21+OIS!P21</f>
        <v>2556.1696962409342</v>
      </c>
      <c r="Q40" s="51">
        <f>ISI!Q36+NFM!Q52+CHI!Q41+NMM!Q40+PPA!Q41+FBT!Q21+TRE!Q21+MAE!Q21+TEL!Q21+WWP!Q21+OIS!Q21</f>
        <v>2540.8209189778931</v>
      </c>
    </row>
    <row r="41" spans="1:17" x14ac:dyDescent="0.25">
      <c r="A41" s="53" t="s">
        <v>25</v>
      </c>
      <c r="B41" s="51">
        <f>ISI!B37+NFM!B53+CHI!B42+NMM!B41+PPA!B42+FBT!B22+TRE!B22+MAE!B22+TEL!B22+WWP!B22+OIS!B22</f>
        <v>504.25145695997037</v>
      </c>
      <c r="C41" s="51">
        <f>ISI!C37+NFM!C53+CHI!C42+NMM!C41+PPA!C42+FBT!C22+TRE!C22+MAE!C22+TEL!C22+WWP!C22+OIS!C22</f>
        <v>437.6</v>
      </c>
      <c r="D41" s="51">
        <f>ISI!D37+NFM!D53+CHI!D42+NMM!D41+PPA!D42+FBT!D22+TRE!D22+MAE!D22+TEL!D22+WWP!D22+OIS!D22</f>
        <v>451.29999999999995</v>
      </c>
      <c r="E41" s="51">
        <f>ISI!E37+NFM!E53+CHI!E42+NMM!E41+PPA!E42+FBT!E22+TRE!E22+MAE!E22+TEL!E22+WWP!E22+OIS!E22</f>
        <v>500.27442000000002</v>
      </c>
      <c r="F41" s="51">
        <f>ISI!F37+NFM!F53+CHI!F42+NMM!F41+PPA!F42+FBT!F22+TRE!F22+MAE!F22+TEL!F22+WWP!F22+OIS!F22</f>
        <v>458.74708999999996</v>
      </c>
      <c r="G41" s="51">
        <f>ISI!G37+NFM!G53+CHI!G42+NMM!G41+PPA!G42+FBT!G22+TRE!G22+MAE!G22+TEL!G22+WWP!G22+OIS!G22</f>
        <v>531.59931212381798</v>
      </c>
      <c r="H41" s="51">
        <f>ISI!H37+NFM!H53+CHI!H42+NMM!H41+PPA!H42+FBT!H22+TRE!H22+MAE!H22+TEL!H22+WWP!H22+OIS!H22</f>
        <v>531.79999999999995</v>
      </c>
      <c r="I41" s="51">
        <f>ISI!I37+NFM!I53+CHI!I42+NMM!I41+PPA!I42+FBT!I22+TRE!I22+MAE!I22+TEL!I22+WWP!I22+OIS!I22</f>
        <v>542.72242000000006</v>
      </c>
      <c r="J41" s="51">
        <f>ISI!J37+NFM!J53+CHI!J42+NMM!J41+PPA!J42+FBT!J22+TRE!J22+MAE!J22+TEL!J22+WWP!J22+OIS!J22</f>
        <v>583.4</v>
      </c>
      <c r="K41" s="51">
        <f>ISI!K37+NFM!K53+CHI!K42+NMM!K41+PPA!K42+FBT!K22+TRE!K22+MAE!K22+TEL!K22+WWP!K22+OIS!K22</f>
        <v>445.94439</v>
      </c>
      <c r="L41" s="51">
        <f>ISI!L37+NFM!L53+CHI!L42+NMM!L41+PPA!L42+FBT!L22+TRE!L22+MAE!L22+TEL!L22+WWP!L22+OIS!L22</f>
        <v>536.55866503219727</v>
      </c>
      <c r="M41" s="51">
        <f>ISI!M37+NFM!M53+CHI!M42+NMM!M41+PPA!M42+FBT!M22+TRE!M22+MAE!M22+TEL!M22+WWP!M22+OIS!M22</f>
        <v>550.66791261791514</v>
      </c>
      <c r="N41" s="51">
        <f>ISI!N37+NFM!N53+CHI!N42+NMM!N41+PPA!N42+FBT!N22+TRE!N22+MAE!N22+TEL!N22+WWP!N22+OIS!N22</f>
        <v>540.59513584259025</v>
      </c>
      <c r="O41" s="51">
        <f>ISI!O37+NFM!O53+CHI!O42+NMM!O41+PPA!O42+FBT!O22+TRE!O22+MAE!O22+TEL!O22+WWP!O22+OIS!O22</f>
        <v>556.65424668004255</v>
      </c>
      <c r="P41" s="51">
        <f>ISI!P37+NFM!P53+CHI!P42+NMM!P41+PPA!P42+FBT!P22+TRE!P22+MAE!P22+TEL!P22+WWP!P22+OIS!P22</f>
        <v>530.80275310010461</v>
      </c>
      <c r="Q41" s="51">
        <f>ISI!Q37+NFM!Q53+CHI!Q42+NMM!Q41+PPA!Q42+FBT!Q22+TRE!Q22+MAE!Q22+TEL!Q22+WWP!Q22+OIS!Q22</f>
        <v>492.45246966657101</v>
      </c>
    </row>
    <row r="42" spans="1:17" x14ac:dyDescent="0.25">
      <c r="A42" s="67" t="s">
        <v>24</v>
      </c>
      <c r="B42" s="66">
        <f t="shared" ref="B42:Q42" si="3">SUM(B43:B47)</f>
        <v>838.99398108340347</v>
      </c>
      <c r="C42" s="66">
        <f t="shared" si="3"/>
        <v>931.00554999999997</v>
      </c>
      <c r="D42" s="66">
        <f t="shared" si="3"/>
        <v>848.90499</v>
      </c>
      <c r="E42" s="66">
        <f t="shared" si="3"/>
        <v>957.38060000000019</v>
      </c>
      <c r="F42" s="66">
        <f t="shared" si="3"/>
        <v>1025.4928700000003</v>
      </c>
      <c r="G42" s="66">
        <f t="shared" si="3"/>
        <v>1124.8941452031909</v>
      </c>
      <c r="H42" s="66">
        <f t="shared" si="3"/>
        <v>1190.10024</v>
      </c>
      <c r="I42" s="66">
        <f t="shared" si="3"/>
        <v>1358.1993399999999</v>
      </c>
      <c r="J42" s="66">
        <f t="shared" si="3"/>
        <v>1498.7035399999995</v>
      </c>
      <c r="K42" s="66">
        <f t="shared" si="3"/>
        <v>1526.4377800000002</v>
      </c>
      <c r="L42" s="66">
        <f t="shared" si="3"/>
        <v>1595.9837878335361</v>
      </c>
      <c r="M42" s="66">
        <f t="shared" si="3"/>
        <v>1586.3456403778309</v>
      </c>
      <c r="N42" s="66">
        <f t="shared" si="3"/>
        <v>1448.1466684440497</v>
      </c>
      <c r="O42" s="66">
        <f t="shared" si="3"/>
        <v>1556.2945903098569</v>
      </c>
      <c r="P42" s="66">
        <f t="shared" si="3"/>
        <v>1476.0444717505125</v>
      </c>
      <c r="Q42" s="66">
        <f t="shared" si="3"/>
        <v>1435.8463832116374</v>
      </c>
    </row>
    <row r="43" spans="1:17" x14ac:dyDescent="0.25">
      <c r="A43" s="53" t="s">
        <v>23</v>
      </c>
      <c r="B43" s="51">
        <f>ISI!B39+NFM!B55+CHI!B44+NMM!B43+PPA!B44+FBT!B24+TRE!B24+MAE!B24+TEL!B24+WWP!B24+OIS!B24</f>
        <v>826.95614789337765</v>
      </c>
      <c r="C43" s="51">
        <f>ISI!C39+NFM!C55+CHI!C44+NMM!C43+PPA!C44+FBT!C24+TRE!C24+MAE!C24+TEL!C24+WWP!C24+OIS!C24</f>
        <v>921.60520999999994</v>
      </c>
      <c r="D43" s="51">
        <f>ISI!D39+NFM!D55+CHI!D44+NMM!D43+PPA!D44+FBT!D24+TRE!D24+MAE!D24+TEL!D24+WWP!D24+OIS!D24</f>
        <v>841.00500999999997</v>
      </c>
      <c r="E43" s="51">
        <f>ISI!E39+NFM!E55+CHI!E44+NMM!E43+PPA!E44+FBT!E24+TRE!E24+MAE!E24+TEL!E24+WWP!E24+OIS!E24</f>
        <v>949.78037000000018</v>
      </c>
      <c r="F43" s="51">
        <f>ISI!F39+NFM!F55+CHI!F44+NMM!F43+PPA!F44+FBT!F24+TRE!F24+MAE!F24+TEL!F24+WWP!F24+OIS!F24</f>
        <v>1016.8932100000002</v>
      </c>
      <c r="G43" s="51">
        <f>ISI!G39+NFM!G55+CHI!G44+NMM!G43+PPA!G44+FBT!G24+TRE!G24+MAE!G24+TEL!G24+WWP!G24+OIS!G24</f>
        <v>1104.2100859482769</v>
      </c>
      <c r="H43" s="51">
        <f>ISI!H39+NFM!H55+CHI!H44+NMM!H43+PPA!H44+FBT!H24+TRE!H24+MAE!H24+TEL!H24+WWP!H24+OIS!H24</f>
        <v>1163.0958000000001</v>
      </c>
      <c r="I43" s="51">
        <f>ISI!I39+NFM!I55+CHI!I44+NMM!I43+PPA!I44+FBT!I24+TRE!I24+MAE!I24+TEL!I24+WWP!I24+OIS!I24</f>
        <v>1326.50451</v>
      </c>
      <c r="J43" s="51">
        <f>ISI!J39+NFM!J55+CHI!J44+NMM!J43+PPA!J44+FBT!J24+TRE!J24+MAE!J24+TEL!J24+WWP!J24+OIS!J24</f>
        <v>1467.2044499999997</v>
      </c>
      <c r="K43" s="51">
        <f>ISI!K39+NFM!K55+CHI!K44+NMM!K43+PPA!K44+FBT!K24+TRE!K24+MAE!K24+TEL!K24+WWP!K24+OIS!K24</f>
        <v>1491.0413800000001</v>
      </c>
      <c r="L43" s="51">
        <f>ISI!L39+NFM!L55+CHI!L44+NMM!L43+PPA!L44+FBT!L24+TRE!L24+MAE!L24+TEL!L24+WWP!L24+OIS!L24</f>
        <v>1562.3783982115394</v>
      </c>
      <c r="M43" s="51">
        <f>ISI!M39+NFM!M55+CHI!M44+NMM!M43+PPA!M44+FBT!M24+TRE!M24+MAE!M24+TEL!M24+WWP!M24+OIS!M24</f>
        <v>1542.8521230112183</v>
      </c>
      <c r="N43" s="51">
        <f>ISI!N39+NFM!N55+CHI!N44+NMM!N43+PPA!N44+FBT!N24+TRE!N24+MAE!N24+TEL!N24+WWP!N24+OIS!N24</f>
        <v>1391.8988383734666</v>
      </c>
      <c r="O43" s="51">
        <f>ISI!O39+NFM!O55+CHI!O44+NMM!O43+PPA!O44+FBT!O24+TRE!O24+MAE!O24+TEL!O24+WWP!O24+OIS!O24</f>
        <v>1495.7233253751226</v>
      </c>
      <c r="P43" s="51">
        <f>ISI!P39+NFM!P55+CHI!P44+NMM!P43+PPA!P44+FBT!P24+TRE!P24+MAE!P24+TEL!P24+WWP!P24+OIS!P24</f>
        <v>1417.8847807394675</v>
      </c>
      <c r="Q43" s="51">
        <f>ISI!Q39+NFM!Q55+CHI!Q44+NMM!Q43+PPA!Q44+FBT!Q24+TRE!Q24+MAE!Q24+TEL!Q24+WWP!Q24+OIS!Q24</f>
        <v>1380.0515907136707</v>
      </c>
    </row>
    <row r="44" spans="1:17" x14ac:dyDescent="0.25">
      <c r="A44" s="53" t="s">
        <v>74</v>
      </c>
      <c r="B44" s="51">
        <f>ISI!B40+NFM!B56+CHI!B45+NMM!B44+PPA!B45+FBT!B25+TRE!B25+MAE!B25+TEL!B25+WWP!B25+OIS!B25</f>
        <v>12.0378331900258</v>
      </c>
      <c r="C44" s="51">
        <f>ISI!C40+NFM!C56+CHI!C45+NMM!C44+PPA!C45+FBT!C25+TRE!C25+MAE!C25+TEL!C25+WWP!C25+OIS!C25</f>
        <v>9.4003399999999999</v>
      </c>
      <c r="D44" s="51">
        <f>ISI!D40+NFM!D56+CHI!D45+NMM!D44+PPA!D45+FBT!D25+TRE!D25+MAE!D25+TEL!D25+WWP!D25+OIS!D25</f>
        <v>7.8999800000000002</v>
      </c>
      <c r="E44" s="51">
        <f>ISI!E40+NFM!E56+CHI!E45+NMM!E44+PPA!E45+FBT!E25+TRE!E25+MAE!E25+TEL!E25+WWP!E25+OIS!E25</f>
        <v>7.6002299999999998</v>
      </c>
      <c r="F44" s="51">
        <f>ISI!F40+NFM!F56+CHI!F45+NMM!F44+PPA!F45+FBT!F25+TRE!F25+MAE!F25+TEL!F25+WWP!F25+OIS!F25</f>
        <v>8.5996600000000001</v>
      </c>
      <c r="G44" s="51">
        <f>ISI!G40+NFM!G56+CHI!G45+NMM!G44+PPA!G45+FBT!G25+TRE!G25+MAE!G25+TEL!G25+WWP!G25+OIS!G25</f>
        <v>18.94047960256043</v>
      </c>
      <c r="H44" s="51">
        <f>ISI!H40+NFM!H56+CHI!H45+NMM!H44+PPA!H45+FBT!H25+TRE!H25+MAE!H25+TEL!H25+WWP!H25+OIS!H25</f>
        <v>13.899949999999999</v>
      </c>
      <c r="I44" s="51">
        <f>ISI!I40+NFM!I56+CHI!I45+NMM!I44+PPA!I45+FBT!I25+TRE!I25+MAE!I25+TEL!I25+WWP!I25+OIS!I25</f>
        <v>16.799479999999999</v>
      </c>
      <c r="J44" s="51">
        <f>ISI!J40+NFM!J56+CHI!J45+NMM!J44+PPA!J45+FBT!J25+TRE!J25+MAE!J25+TEL!J25+WWP!J25+OIS!J25</f>
        <v>15.799560000000001</v>
      </c>
      <c r="K44" s="51">
        <f>ISI!K40+NFM!K56+CHI!K45+NMM!K44+PPA!K45+FBT!K25+TRE!K25+MAE!K25+TEL!K25+WWP!K25+OIS!K25</f>
        <v>15.3</v>
      </c>
      <c r="L44" s="51">
        <f>ISI!L40+NFM!L56+CHI!L45+NMM!L44+PPA!L45+FBT!L25+TRE!L25+MAE!L25+TEL!L25+WWP!L25+OIS!L25</f>
        <v>15.238265263057862</v>
      </c>
      <c r="M44" s="51">
        <f>ISI!M40+NFM!M56+CHI!M45+NMM!M44+PPA!M45+FBT!M25+TRE!M25+MAE!M25+TEL!M25+WWP!M25+OIS!M25</f>
        <v>24.266768927408815</v>
      </c>
      <c r="N44" s="51">
        <f>ISI!N40+NFM!N56+CHI!N45+NMM!N44+PPA!N45+FBT!N25+TRE!N25+MAE!N25+TEL!N25+WWP!N25+OIS!N25</f>
        <v>36.137354335101179</v>
      </c>
      <c r="O44" s="51">
        <f>ISI!O40+NFM!O56+CHI!O45+NMM!O44+PPA!O45+FBT!O25+TRE!O25+MAE!O25+TEL!O25+WWP!O25+OIS!O25</f>
        <v>41.917417186506121</v>
      </c>
      <c r="P44" s="51">
        <f>ISI!P40+NFM!P56+CHI!P45+NMM!P44+PPA!P45+FBT!P25+TRE!P25+MAE!P25+TEL!P25+WWP!P25+OIS!P25</f>
        <v>38.669175313617494</v>
      </c>
      <c r="Q44" s="51">
        <f>ISI!Q40+NFM!Q56+CHI!Q45+NMM!Q44+PPA!Q45+FBT!Q25+TRE!Q25+MAE!Q25+TEL!Q25+WWP!Q25+OIS!Q25</f>
        <v>35.420846469857509</v>
      </c>
    </row>
    <row r="45" spans="1:17" x14ac:dyDescent="0.25">
      <c r="A45" s="53" t="s">
        <v>73</v>
      </c>
      <c r="B45" s="51">
        <f>ISI!B41+NFM!B57+CHI!B46+NMM!B45+PPA!B46+FBT!B26+TRE!B26+MAE!B26+TEL!B26+WWP!B26+OIS!B26</f>
        <v>0</v>
      </c>
      <c r="C45" s="51">
        <f>ISI!C41+NFM!C57+CHI!C46+NMM!C45+PPA!C46+FBT!C26+TRE!C26+MAE!C26+TEL!C26+WWP!C26+OIS!C26</f>
        <v>0</v>
      </c>
      <c r="D45" s="51">
        <f>ISI!D41+NFM!D57+CHI!D46+NMM!D45+PPA!D46+FBT!D26+TRE!D26+MAE!D26+TEL!D26+WWP!D26+OIS!D26</f>
        <v>0</v>
      </c>
      <c r="E45" s="51">
        <f>ISI!E41+NFM!E57+CHI!E46+NMM!E45+PPA!E46+FBT!E26+TRE!E26+MAE!E26+TEL!E26+WWP!E26+OIS!E26</f>
        <v>0</v>
      </c>
      <c r="F45" s="51">
        <f>ISI!F41+NFM!F57+CHI!F46+NMM!F45+PPA!F46+FBT!F26+TRE!F26+MAE!F26+TEL!F26+WWP!F26+OIS!F26</f>
        <v>0</v>
      </c>
      <c r="G45" s="51">
        <f>ISI!G41+NFM!G57+CHI!G46+NMM!G45+PPA!G46+FBT!G26+TRE!G26+MAE!G26+TEL!G26+WWP!G26+OIS!G26</f>
        <v>1.7435796523537874</v>
      </c>
      <c r="H45" s="51">
        <f>ISI!H41+NFM!H57+CHI!H46+NMM!H45+PPA!H46+FBT!H26+TRE!H26+MAE!H26+TEL!H26+WWP!H26+OIS!H26</f>
        <v>13.104489999999998</v>
      </c>
      <c r="I45" s="51">
        <f>ISI!I41+NFM!I57+CHI!I46+NMM!I45+PPA!I46+FBT!I26+TRE!I26+MAE!I26+TEL!I26+WWP!I26+OIS!I26</f>
        <v>14.895350000000064</v>
      </c>
      <c r="J45" s="51">
        <f>ISI!J41+NFM!J57+CHI!J46+NMM!J45+PPA!J46+FBT!J26+TRE!J26+MAE!J26+TEL!J26+WWP!J26+OIS!J26</f>
        <v>15.699529999999982</v>
      </c>
      <c r="K45" s="51">
        <f>ISI!K41+NFM!K57+CHI!K46+NMM!K45+PPA!K46+FBT!K26+TRE!K26+MAE!K26+TEL!K26+WWP!K26+OIS!K26</f>
        <v>20.096400000000017</v>
      </c>
      <c r="L45" s="51">
        <f>ISI!L41+NFM!L57+CHI!L46+NMM!L45+PPA!L46+FBT!L26+TRE!L26+MAE!L26+TEL!L26+WWP!L26+OIS!L26</f>
        <v>18.367124358938781</v>
      </c>
      <c r="M45" s="51">
        <f>ISI!M41+NFM!M57+CHI!M46+NMM!M45+PPA!M46+FBT!M26+TRE!M26+MAE!M26+TEL!M26+WWP!M26+OIS!M26</f>
        <v>19.226748439203959</v>
      </c>
      <c r="N45" s="51">
        <f>ISI!N41+NFM!N57+CHI!N46+NMM!N45+PPA!N46+FBT!N26+TRE!N26+MAE!N26+TEL!N26+WWP!N26+OIS!N26</f>
        <v>20.110475735481941</v>
      </c>
      <c r="O45" s="51">
        <f>ISI!O41+NFM!O57+CHI!O46+NMM!O45+PPA!O46+FBT!O26+TRE!O26+MAE!O26+TEL!O26+WWP!O26+OIS!O26</f>
        <v>18.653847748228202</v>
      </c>
      <c r="P45" s="51">
        <f>ISI!P41+NFM!P57+CHI!P46+NMM!P45+PPA!P46+FBT!P26+TRE!P26+MAE!P26+TEL!P26+WWP!P26+OIS!P26</f>
        <v>19.490515697427668</v>
      </c>
      <c r="Q45" s="51">
        <f>ISI!Q41+NFM!Q57+CHI!Q46+NMM!Q45+PPA!Q46+FBT!Q26+TRE!Q26+MAE!Q26+TEL!Q26+WWP!Q26+OIS!Q26</f>
        <v>20.373946028109231</v>
      </c>
    </row>
    <row r="46" spans="1:17" x14ac:dyDescent="0.25">
      <c r="A46" s="53" t="s">
        <v>72</v>
      </c>
      <c r="B46" s="51">
        <f>ISI!B42+NFM!B58+CHI!B47+NMM!B46+PPA!B47+FBT!B27+TRE!B27+MAE!B27+TEL!B27+WWP!B27+OIS!B27</f>
        <v>0</v>
      </c>
      <c r="C46" s="51">
        <f>ISI!C42+NFM!C58+CHI!C47+NMM!C46+PPA!C47+FBT!C27+TRE!C27+MAE!C27+TEL!C27+WWP!C27+OIS!C27</f>
        <v>0</v>
      </c>
      <c r="D46" s="51">
        <f>ISI!D42+NFM!D58+CHI!D47+NMM!D46+PPA!D47+FBT!D27+TRE!D27+MAE!D27+TEL!D27+WWP!D27+OIS!D27</f>
        <v>0</v>
      </c>
      <c r="E46" s="51">
        <f>ISI!E42+NFM!E58+CHI!E47+NMM!E46+PPA!E47+FBT!E27+TRE!E27+MAE!E27+TEL!E27+WWP!E27+OIS!E27</f>
        <v>0</v>
      </c>
      <c r="F46" s="51">
        <f>ISI!F42+NFM!F58+CHI!F47+NMM!F46+PPA!F47+FBT!F27+TRE!F27+MAE!F27+TEL!F27+WWP!F27+OIS!F27</f>
        <v>0</v>
      </c>
      <c r="G46" s="51">
        <f>ISI!G42+NFM!G58+CHI!G47+NMM!G46+PPA!G47+FBT!G27+TRE!G27+MAE!G27+TEL!G27+WWP!G27+OIS!G27</f>
        <v>0</v>
      </c>
      <c r="H46" s="51">
        <f>ISI!H42+NFM!H58+CHI!H47+NMM!H46+PPA!H47+FBT!H27+TRE!H27+MAE!H27+TEL!H27+WWP!H27+OIS!H27</f>
        <v>0</v>
      </c>
      <c r="I46" s="51">
        <f>ISI!I42+NFM!I58+CHI!I47+NMM!I46+PPA!I47+FBT!I27+TRE!I27+MAE!I27+TEL!I27+WWP!I27+OIS!I27</f>
        <v>0</v>
      </c>
      <c r="J46" s="51">
        <f>ISI!J42+NFM!J58+CHI!J47+NMM!J46+PPA!J47+FBT!J27+TRE!J27+MAE!J27+TEL!J27+WWP!J27+OIS!J27</f>
        <v>0</v>
      </c>
      <c r="K46" s="51">
        <f>ISI!K42+NFM!K58+CHI!K47+NMM!K46+PPA!K47+FBT!K27+TRE!K27+MAE!K27+TEL!K27+WWP!K27+OIS!K27</f>
        <v>0</v>
      </c>
      <c r="L46" s="51">
        <f>ISI!L42+NFM!L58+CHI!L47+NMM!L46+PPA!L47+FBT!L27+TRE!L27+MAE!L27+TEL!L27+WWP!L27+OIS!L27</f>
        <v>0</v>
      </c>
      <c r="M46" s="51">
        <f>ISI!M42+NFM!M58+CHI!M47+NMM!M46+PPA!M47+FBT!M27+TRE!M27+MAE!M27+TEL!M27+WWP!M27+OIS!M27</f>
        <v>0</v>
      </c>
      <c r="N46" s="51">
        <f>ISI!N42+NFM!N58+CHI!N47+NMM!N46+PPA!N47+FBT!N27+TRE!N27+MAE!N27+TEL!N27+WWP!N27+OIS!N27</f>
        <v>0</v>
      </c>
      <c r="O46" s="51">
        <f>ISI!O42+NFM!O58+CHI!O47+NMM!O46+PPA!O47+FBT!O27+TRE!O27+MAE!O27+TEL!O27+WWP!O27+OIS!O27</f>
        <v>0</v>
      </c>
      <c r="P46" s="51">
        <f>ISI!P42+NFM!P58+CHI!P47+NMM!P46+PPA!P47+FBT!P27+TRE!P27+MAE!P27+TEL!P27+WWP!P27+OIS!P27</f>
        <v>0</v>
      </c>
      <c r="Q46" s="51">
        <f>ISI!Q42+NFM!Q58+CHI!Q47+NMM!Q46+PPA!Q47+FBT!Q27+TRE!Q27+MAE!Q27+TEL!Q27+WWP!Q27+OIS!Q27</f>
        <v>0</v>
      </c>
    </row>
    <row r="47" spans="1:17" x14ac:dyDescent="0.25">
      <c r="A47" s="53" t="s">
        <v>71</v>
      </c>
      <c r="B47" s="51">
        <f>ISI!B43+NFM!B59+CHI!B48+NMM!B47+PPA!B48+FBT!B28+TRE!B28+MAE!B28+TEL!B28+WWP!B28+OIS!B28</f>
        <v>0</v>
      </c>
      <c r="C47" s="51">
        <f>ISI!C43+NFM!C59+CHI!C48+NMM!C47+PPA!C48+FBT!C28+TRE!C28+MAE!C28+TEL!C28+WWP!C28+OIS!C28</f>
        <v>0</v>
      </c>
      <c r="D47" s="51">
        <f>ISI!D43+NFM!D59+CHI!D48+NMM!D47+PPA!D48+FBT!D28+TRE!D28+MAE!D28+TEL!D28+WWP!D28+OIS!D28</f>
        <v>0</v>
      </c>
      <c r="E47" s="51">
        <f>ISI!E43+NFM!E59+CHI!E48+NMM!E47+PPA!E48+FBT!E28+TRE!E28+MAE!E28+TEL!E28+WWP!E28+OIS!E28</f>
        <v>0</v>
      </c>
      <c r="F47" s="51">
        <f>ISI!F43+NFM!F59+CHI!F48+NMM!F47+PPA!F48+FBT!F28+TRE!F28+MAE!F28+TEL!F28+WWP!F28+OIS!F28</f>
        <v>0</v>
      </c>
      <c r="G47" s="51">
        <f>ISI!G43+NFM!G59+CHI!G48+NMM!G47+PPA!G48+FBT!G28+TRE!G28+MAE!G28+TEL!G28+WWP!G28+OIS!G28</f>
        <v>0</v>
      </c>
      <c r="H47" s="51">
        <f>ISI!H43+NFM!H59+CHI!H48+NMM!H47+PPA!H48+FBT!H28+TRE!H28+MAE!H28+TEL!H28+WWP!H28+OIS!H28</f>
        <v>0</v>
      </c>
      <c r="I47" s="51">
        <f>ISI!I43+NFM!I59+CHI!I48+NMM!I47+PPA!I48+FBT!I28+TRE!I28+MAE!I28+TEL!I28+WWP!I28+OIS!I28</f>
        <v>0</v>
      </c>
      <c r="J47" s="51">
        <f>ISI!J43+NFM!J59+CHI!J48+NMM!J47+PPA!J48+FBT!J28+TRE!J28+MAE!J28+TEL!J28+WWP!J28+OIS!J28</f>
        <v>0</v>
      </c>
      <c r="K47" s="51">
        <f>ISI!K43+NFM!K59+CHI!K48+NMM!K47+PPA!K48+FBT!K28+TRE!K28+MAE!K28+TEL!K28+WWP!K28+OIS!K28</f>
        <v>0</v>
      </c>
      <c r="L47" s="51">
        <f>ISI!L43+NFM!L59+CHI!L48+NMM!L47+PPA!L48+FBT!L28+TRE!L28+MAE!L28+TEL!L28+WWP!L28+OIS!L28</f>
        <v>0</v>
      </c>
      <c r="M47" s="51">
        <f>ISI!M43+NFM!M59+CHI!M48+NMM!M47+PPA!M48+FBT!M28+TRE!M28+MAE!M28+TEL!M28+WWP!M28+OIS!M28</f>
        <v>0</v>
      </c>
      <c r="N47" s="51">
        <f>ISI!N43+NFM!N59+CHI!N48+NMM!N47+PPA!N48+FBT!N28+TRE!N28+MAE!N28+TEL!N28+WWP!N28+OIS!N28</f>
        <v>0</v>
      </c>
      <c r="O47" s="51">
        <f>ISI!O43+NFM!O59+CHI!O48+NMM!O47+PPA!O48+FBT!O28+TRE!O28+MAE!O28+TEL!O28+WWP!O28+OIS!O28</f>
        <v>0</v>
      </c>
      <c r="P47" s="51">
        <f>ISI!P43+NFM!P59+CHI!P48+NMM!P47+PPA!P48+FBT!P28+TRE!P28+MAE!P28+TEL!P28+WWP!P28+OIS!P28</f>
        <v>0</v>
      </c>
      <c r="Q47" s="51">
        <f>ISI!Q43+NFM!Q59+CHI!Q48+NMM!Q47+PPA!Q48+FBT!Q28+TRE!Q28+MAE!Q28+TEL!Q28+WWP!Q28+OIS!Q28</f>
        <v>0</v>
      </c>
    </row>
    <row r="48" spans="1:17" x14ac:dyDescent="0.25">
      <c r="A48" s="65" t="s">
        <v>22</v>
      </c>
      <c r="B48" s="64">
        <f>ISI!B44+NFM!B60+CHI!B49+NMM!B48+PPA!B49+FBT!B29+TRE!B29+MAE!B29+TEL!B29+WWP!B29+OIS!B29</f>
        <v>121.811407280023</v>
      </c>
      <c r="C48" s="64">
        <f>ISI!C44+NFM!C60+CHI!C49+NMM!C48+PPA!C49+FBT!C29+TRE!C29+MAE!C29+TEL!C29+WWP!C29+OIS!C29</f>
        <v>132.90156000000013</v>
      </c>
      <c r="D48" s="64">
        <f>ISI!D44+NFM!D60+CHI!D49+NMM!D48+PPA!D49+FBT!D29+TRE!D29+MAE!D29+TEL!D29+WWP!D29+OIS!D29</f>
        <v>135.39375000000007</v>
      </c>
      <c r="E48" s="64">
        <f>ISI!E44+NFM!E60+CHI!E49+NMM!E48+PPA!E49+FBT!E29+TRE!E29+MAE!E29+TEL!E29+WWP!E29+OIS!E29</f>
        <v>142.79717999999991</v>
      </c>
      <c r="F48" s="64">
        <f>ISI!F44+NFM!F60+CHI!F49+NMM!F48+PPA!F49+FBT!F29+TRE!F29+MAE!F29+TEL!F29+WWP!F29+OIS!F29</f>
        <v>156.50997000000007</v>
      </c>
      <c r="G48" s="64">
        <f>ISI!G44+NFM!G60+CHI!G49+NMM!G48+PPA!G49+FBT!G29+TRE!G29+MAE!G29+TEL!G29+WWP!G29+OIS!G29</f>
        <v>187.2556200345266</v>
      </c>
      <c r="H48" s="64">
        <f>ISI!H44+NFM!H60+CHI!H49+NMM!H48+PPA!H49+FBT!H29+TRE!H29+MAE!H29+TEL!H29+WWP!H29+OIS!H29</f>
        <v>204.5</v>
      </c>
      <c r="I48" s="64">
        <f>ISI!I44+NFM!I60+CHI!I49+NMM!I48+PPA!I49+FBT!I29+TRE!I29+MAE!I29+TEL!I29+WWP!I29+OIS!I29</f>
        <v>196.00672000000009</v>
      </c>
      <c r="J48" s="64">
        <f>ISI!J44+NFM!J60+CHI!J49+NMM!J48+PPA!J49+FBT!J29+TRE!J29+MAE!J29+TEL!J29+WWP!J29+OIS!J29</f>
        <v>199.09825000000004</v>
      </c>
      <c r="K48" s="64">
        <f>ISI!K44+NFM!K60+CHI!K49+NMM!K48+PPA!K49+FBT!K29+TRE!K29+MAE!K29+TEL!K29+WWP!K29+OIS!K29</f>
        <v>225.59535000000005</v>
      </c>
      <c r="L48" s="64">
        <f>ISI!L44+NFM!L60+CHI!L49+NMM!L48+PPA!L49+FBT!L29+TRE!L29+MAE!L29+TEL!L29+WWP!L29+OIS!L29</f>
        <v>237.98605139963684</v>
      </c>
      <c r="M48" s="64">
        <f>ISI!M44+NFM!M60+CHI!M49+NMM!M48+PPA!M49+FBT!M29+TRE!M29+MAE!M29+TEL!M29+WWP!M29+OIS!M29</f>
        <v>243.6233532268302</v>
      </c>
      <c r="N48" s="64">
        <f>ISI!N44+NFM!N60+CHI!N49+NMM!N48+PPA!N49+FBT!N29+TRE!N29+MAE!N29+TEL!N29+WWP!N29+OIS!N29</f>
        <v>260.67699775024153</v>
      </c>
      <c r="O48" s="64">
        <f>ISI!O44+NFM!O60+CHI!O49+NMM!O48+PPA!O49+FBT!O29+TRE!O29+MAE!O29+TEL!O29+WWP!O29+OIS!O29</f>
        <v>275.55651093914184</v>
      </c>
      <c r="P48" s="64">
        <f>ISI!P44+NFM!P60+CHI!P49+NMM!P48+PPA!P49+FBT!P29+TRE!P29+MAE!P29+TEL!P29+WWP!P29+OIS!P29</f>
        <v>262.70660170058341</v>
      </c>
      <c r="Q48" s="64">
        <f>ISI!Q44+NFM!Q60+CHI!Q49+NMM!Q48+PPA!Q49+FBT!Q29+TRE!Q29+MAE!Q29+TEL!Q29+WWP!Q29+OIS!Q29</f>
        <v>298.67679373268453</v>
      </c>
    </row>
    <row r="49" spans="1:17" x14ac:dyDescent="0.25">
      <c r="A49" s="63" t="s">
        <v>21</v>
      </c>
      <c r="B49" s="62">
        <f>ISI!B45+NFM!B61+CHI!B50+NMM!B49+PPA!B50+FBT!B30+TRE!B30+MAE!B30+TEL!B30+WWP!B30+OIS!B30</f>
        <v>1778.413077036641</v>
      </c>
      <c r="C49" s="62">
        <f>ISI!C45+NFM!C61+CHI!C50+NMM!C49+PPA!C50+FBT!C30+TRE!C30+MAE!C30+TEL!C30+WWP!C30+OIS!C30</f>
        <v>1852.4076100000002</v>
      </c>
      <c r="D49" s="62">
        <f>ISI!D45+NFM!D61+CHI!D50+NMM!D49+PPA!D50+FBT!D30+TRE!D30+MAE!D30+TEL!D30+WWP!D30+OIS!D30</f>
        <v>1860.9928699999998</v>
      </c>
      <c r="E49" s="62">
        <f>ISI!E45+NFM!E61+CHI!E50+NMM!E49+PPA!E50+FBT!E30+TRE!E30+MAE!E30+TEL!E30+WWP!E30+OIS!E30</f>
        <v>1921.2083799999998</v>
      </c>
      <c r="F49" s="62">
        <f>ISI!F45+NFM!F61+CHI!F50+NMM!F49+PPA!F50+FBT!F30+TRE!F30+MAE!F30+TEL!F30+WWP!F30+OIS!F30</f>
        <v>2113.8298300000001</v>
      </c>
      <c r="G49" s="62">
        <f>ISI!G45+NFM!G61+CHI!G50+NMM!G49+PPA!G50+FBT!G30+TRE!G30+MAE!G30+TEL!G30+WWP!G30+OIS!G30</f>
        <v>2139.7385144518125</v>
      </c>
      <c r="H49" s="62">
        <f>ISI!H45+NFM!H61+CHI!H50+NMM!H49+PPA!H50+FBT!H30+TRE!H30+MAE!H30+TEL!H30+WWP!H30+OIS!H30</f>
        <v>2221.3336300000005</v>
      </c>
      <c r="I49" s="62">
        <f>ISI!I45+NFM!I61+CHI!I50+NMM!I49+PPA!I50+FBT!I30+TRE!I30+MAE!I30+TEL!I30+WWP!I30+OIS!I30</f>
        <v>2238.7043300000005</v>
      </c>
      <c r="J49" s="62">
        <f>ISI!J45+NFM!J61+CHI!J50+NMM!J49+PPA!J50+FBT!J30+TRE!J30+MAE!J30+TEL!J30+WWP!J30+OIS!J30</f>
        <v>2200.0962</v>
      </c>
      <c r="K49" s="62">
        <f>ISI!K45+NFM!K61+CHI!K50+NMM!K49+PPA!K50+FBT!K30+TRE!K30+MAE!K30+TEL!K30+WWP!K30+OIS!K30</f>
        <v>2053.54871</v>
      </c>
      <c r="L49" s="62">
        <f>ISI!L45+NFM!L61+CHI!L50+NMM!L49+PPA!L50+FBT!L30+TRE!L30+MAE!L30+TEL!L30+WWP!L30+OIS!L30</f>
        <v>2221.4203700657354</v>
      </c>
      <c r="M49" s="62">
        <f>ISI!M45+NFM!M61+CHI!M50+NMM!M49+PPA!M50+FBT!M30+TRE!M30+MAE!M30+TEL!M30+WWP!M30+OIS!M30</f>
        <v>2266.2948809240888</v>
      </c>
      <c r="N49" s="62">
        <f>ISI!N45+NFM!N61+CHI!N50+NMM!N49+PPA!N50+FBT!N30+TRE!N30+MAE!N30+TEL!N30+WWP!N30+OIS!N30</f>
        <v>2278.5060982303544</v>
      </c>
      <c r="O49" s="62">
        <f>ISI!O45+NFM!O61+CHI!O50+NMM!O49+PPA!O50+FBT!O30+TRE!O30+MAE!O30+TEL!O30+WWP!O30+OIS!O30</f>
        <v>2284.4292194089639</v>
      </c>
      <c r="P49" s="62">
        <f>ISI!P45+NFM!P61+CHI!P50+NMM!P49+PPA!P50+FBT!P30+TRE!P30+MAE!P30+TEL!P30+WWP!P30+OIS!P30</f>
        <v>2326.3215924843344</v>
      </c>
      <c r="Q49" s="62">
        <f>ISI!Q45+NFM!Q61+CHI!Q50+NMM!Q49+PPA!Q50+FBT!Q30+TRE!Q30+MAE!Q30+TEL!Q30+WWP!Q30+OIS!Q30</f>
        <v>2341.1913633323788</v>
      </c>
    </row>
    <row r="50" spans="1:17" x14ac:dyDescent="0.25">
      <c r="A50" s="50" t="s">
        <v>65</v>
      </c>
      <c r="B50" s="38">
        <f t="shared" ref="B50:Q50" si="4">SUM(B51,B54,B60,B64,B68,B72:B77)</f>
        <v>7298.9753358133266</v>
      </c>
      <c r="C50" s="38">
        <f t="shared" si="4"/>
        <v>7484.780160000003</v>
      </c>
      <c r="D50" s="38">
        <f t="shared" si="4"/>
        <v>7477.9928899999995</v>
      </c>
      <c r="E50" s="38">
        <f t="shared" si="4"/>
        <v>7807.3419599999997</v>
      </c>
      <c r="F50" s="38">
        <f t="shared" si="4"/>
        <v>8174.1057399999981</v>
      </c>
      <c r="G50" s="38">
        <f t="shared" si="4"/>
        <v>8740.3481470334136</v>
      </c>
      <c r="H50" s="38">
        <f t="shared" si="4"/>
        <v>8843.698190000001</v>
      </c>
      <c r="I50" s="38">
        <f t="shared" si="4"/>
        <v>9022.8674300000002</v>
      </c>
      <c r="J50" s="38">
        <f t="shared" si="4"/>
        <v>9235.4981299999999</v>
      </c>
      <c r="K50" s="38">
        <f t="shared" si="4"/>
        <v>8496.4435400000002</v>
      </c>
      <c r="L50" s="38">
        <f t="shared" si="4"/>
        <v>9238.2425067671811</v>
      </c>
      <c r="M50" s="38">
        <f t="shared" si="4"/>
        <v>9290.1209171991559</v>
      </c>
      <c r="N50" s="38">
        <f t="shared" si="4"/>
        <v>9120.249870672842</v>
      </c>
      <c r="O50" s="38">
        <f t="shared" si="4"/>
        <v>9330.9582470300284</v>
      </c>
      <c r="P50" s="38">
        <f t="shared" si="4"/>
        <v>9065.5032006677156</v>
      </c>
      <c r="Q50" s="38">
        <f t="shared" si="4"/>
        <v>9117.4324462696277</v>
      </c>
    </row>
    <row r="51" spans="1:17" x14ac:dyDescent="0.25">
      <c r="A51" s="61" t="s">
        <v>13</v>
      </c>
      <c r="B51" s="45">
        <f>ISI!B$46</f>
        <v>2191.8687921345772</v>
      </c>
      <c r="C51" s="45">
        <f>ISI!C$46</f>
        <v>2136.65292</v>
      </c>
      <c r="D51" s="45">
        <f>ISI!D$46</f>
        <v>2142.98758</v>
      </c>
      <c r="E51" s="45">
        <f>ISI!E$46</f>
        <v>2137.8771899999992</v>
      </c>
      <c r="F51" s="45">
        <f>ISI!F$46</f>
        <v>2197.4324599999995</v>
      </c>
      <c r="G51" s="45">
        <f>ISI!G$46</f>
        <v>2474.6542473203372</v>
      </c>
      <c r="H51" s="45">
        <f>ISI!H$46</f>
        <v>2499.6343999999995</v>
      </c>
      <c r="I51" s="45">
        <f>ISI!I$46</f>
        <v>2558.0037600000001</v>
      </c>
      <c r="J51" s="45">
        <f>ISI!J$46</f>
        <v>2681.5168299999996</v>
      </c>
      <c r="K51" s="45">
        <f>ISI!K$46</f>
        <v>2006.2776399999996</v>
      </c>
      <c r="L51" s="45">
        <f>ISI!L$46</f>
        <v>2430.4805303459161</v>
      </c>
      <c r="M51" s="45">
        <f>ISI!M$46</f>
        <v>2468.3527075169382</v>
      </c>
      <c r="N51" s="45">
        <f>ISI!N$46</f>
        <v>2446.2608192500084</v>
      </c>
      <c r="O51" s="45">
        <f>ISI!O$46</f>
        <v>2609.1575748166078</v>
      </c>
      <c r="P51" s="45">
        <f>ISI!P$46</f>
        <v>2543.3120718259624</v>
      </c>
      <c r="Q51" s="45">
        <f>ISI!Q$46</f>
        <v>2510.1037314899422</v>
      </c>
    </row>
    <row r="52" spans="1:17" x14ac:dyDescent="0.25">
      <c r="A52" s="57" t="s">
        <v>46</v>
      </c>
      <c r="B52" s="35">
        <f>ISI!B$47</f>
        <v>2132.5311955255474</v>
      </c>
      <c r="C52" s="35">
        <f>ISI!C$47</f>
        <v>2077.9638620415799</v>
      </c>
      <c r="D52" s="35">
        <f>ISI!D$47</f>
        <v>2074.0537502033344</v>
      </c>
      <c r="E52" s="35">
        <f>ISI!E$47</f>
        <v>2079.6862121574736</v>
      </c>
      <c r="F52" s="35">
        <f>ISI!F$47</f>
        <v>2131.6945092400815</v>
      </c>
      <c r="G52" s="35">
        <f>ISI!G$47</f>
        <v>2408.7088206239364</v>
      </c>
      <c r="H52" s="35">
        <f>ISI!H$47</f>
        <v>2431.5244043772318</v>
      </c>
      <c r="I52" s="35">
        <f>ISI!I$47</f>
        <v>2483.9827502319213</v>
      </c>
      <c r="J52" s="35">
        <f>ISI!J$47</f>
        <v>2604.6233466448266</v>
      </c>
      <c r="K52" s="35">
        <f>ISI!K$47</f>
        <v>1943.5063971627217</v>
      </c>
      <c r="L52" s="35">
        <f>ISI!L$47</f>
        <v>2364.0014883095973</v>
      </c>
      <c r="M52" s="35">
        <f>ISI!M$47</f>
        <v>2396.9271991843375</v>
      </c>
      <c r="N52" s="35">
        <f>ISI!N$47</f>
        <v>2376.4650124687992</v>
      </c>
      <c r="O52" s="35">
        <f>ISI!O$47</f>
        <v>2540.6563760687018</v>
      </c>
      <c r="P52" s="35">
        <f>ISI!P$47</f>
        <v>2472.3566053399963</v>
      </c>
      <c r="Q52" s="35">
        <f>ISI!Q$47</f>
        <v>2441.3504802569219</v>
      </c>
    </row>
    <row r="53" spans="1:17" x14ac:dyDescent="0.25">
      <c r="A53" s="57" t="s">
        <v>45</v>
      </c>
      <c r="B53" s="35">
        <f>ISI!B$48</f>
        <v>59.337596609029895</v>
      </c>
      <c r="C53" s="35">
        <f>ISI!C$48</f>
        <v>58.689057958420015</v>
      </c>
      <c r="D53" s="35">
        <f>ISI!D$48</f>
        <v>68.933829796665805</v>
      </c>
      <c r="E53" s="35">
        <f>ISI!E$48</f>
        <v>58.19097784252569</v>
      </c>
      <c r="F53" s="35">
        <f>ISI!F$48</f>
        <v>65.737950759917865</v>
      </c>
      <c r="G53" s="35">
        <f>ISI!G$48</f>
        <v>65.945426696400958</v>
      </c>
      <c r="H53" s="35">
        <f>ISI!H$48</f>
        <v>68.109995622767784</v>
      </c>
      <c r="I53" s="35">
        <f>ISI!I$48</f>
        <v>74.02100976807867</v>
      </c>
      <c r="J53" s="35">
        <f>ISI!J$48</f>
        <v>76.893483355172918</v>
      </c>
      <c r="K53" s="35">
        <f>ISI!K$48</f>
        <v>62.771242837277846</v>
      </c>
      <c r="L53" s="35">
        <f>ISI!L$48</f>
        <v>66.479042036318575</v>
      </c>
      <c r="M53" s="35">
        <f>ISI!M$48</f>
        <v>71.425508332600614</v>
      </c>
      <c r="N53" s="35">
        <f>ISI!N$48</f>
        <v>69.795806781209421</v>
      </c>
      <c r="O53" s="35">
        <f>ISI!O$48</f>
        <v>68.501198747906258</v>
      </c>
      <c r="P53" s="35">
        <f>ISI!P$48</f>
        <v>70.955466485966099</v>
      </c>
      <c r="Q53" s="35">
        <f>ISI!Q$48</f>
        <v>68.75325123302035</v>
      </c>
    </row>
    <row r="54" spans="1:17" x14ac:dyDescent="0.25">
      <c r="A54" s="58" t="s">
        <v>12</v>
      </c>
      <c r="B54" s="37">
        <f>NFM!B$62</f>
        <v>131.84381220484582</v>
      </c>
      <c r="C54" s="37">
        <f>NFM!C$62</f>
        <v>136.59228000000297</v>
      </c>
      <c r="D54" s="37">
        <f>NFM!D$62</f>
        <v>140.19587999999936</v>
      </c>
      <c r="E54" s="37">
        <f>NFM!E$62</f>
        <v>146.30008000000007</v>
      </c>
      <c r="F54" s="37">
        <f>NFM!F$62</f>
        <v>157.30445000000014</v>
      </c>
      <c r="G54" s="37">
        <f>NFM!G$62</f>
        <v>159.18979815168325</v>
      </c>
      <c r="H54" s="37">
        <f>NFM!H$62</f>
        <v>164.00088000000051</v>
      </c>
      <c r="I54" s="37">
        <f>NFM!I$62</f>
        <v>180.90292999999991</v>
      </c>
      <c r="J54" s="37">
        <f>NFM!J$62</f>
        <v>178.99865</v>
      </c>
      <c r="K54" s="37">
        <f>NFM!K$62</f>
        <v>164.29669000000001</v>
      </c>
      <c r="L54" s="37">
        <f>NFM!L$62</f>
        <v>174.02327609339244</v>
      </c>
      <c r="M54" s="37">
        <f>NFM!M$62</f>
        <v>188.32773544719811</v>
      </c>
      <c r="N54" s="37">
        <f>NFM!N$62</f>
        <v>188.26020077437659</v>
      </c>
      <c r="O54" s="37">
        <f>NFM!O$62</f>
        <v>196.61917618865965</v>
      </c>
      <c r="P54" s="37">
        <f>NFM!P$62</f>
        <v>201.22662966679388</v>
      </c>
      <c r="Q54" s="37">
        <f>NFM!Q$62</f>
        <v>208.75053471188809</v>
      </c>
    </row>
    <row r="55" spans="1:17" x14ac:dyDescent="0.25">
      <c r="A55" s="57" t="s">
        <v>44</v>
      </c>
      <c r="B55" s="35">
        <f>NFM!B$63</f>
        <v>0</v>
      </c>
      <c r="C55" s="35">
        <f>NFM!C$63</f>
        <v>0</v>
      </c>
      <c r="D55" s="35">
        <f>NFM!D$63</f>
        <v>0</v>
      </c>
      <c r="E55" s="35">
        <f>NFM!E$63</f>
        <v>0</v>
      </c>
      <c r="F55" s="35">
        <f>NFM!F$63</f>
        <v>0</v>
      </c>
      <c r="G55" s="35">
        <f>NFM!G$63</f>
        <v>0</v>
      </c>
      <c r="H55" s="35">
        <f>NFM!H$63</f>
        <v>0</v>
      </c>
      <c r="I55" s="35">
        <f>NFM!I$63</f>
        <v>0</v>
      </c>
      <c r="J55" s="35">
        <f>NFM!J$63</f>
        <v>0</v>
      </c>
      <c r="K55" s="35">
        <f>NFM!K$63</f>
        <v>0</v>
      </c>
      <c r="L55" s="35">
        <f>NFM!L$63</f>
        <v>0</v>
      </c>
      <c r="M55" s="35">
        <f>NFM!M$63</f>
        <v>0</v>
      </c>
      <c r="N55" s="35">
        <f>NFM!N$63</f>
        <v>0</v>
      </c>
      <c r="O55" s="35">
        <f>NFM!O$63</f>
        <v>0</v>
      </c>
      <c r="P55" s="35">
        <f>NFM!P$63</f>
        <v>0</v>
      </c>
      <c r="Q55" s="35">
        <f>NFM!Q$63</f>
        <v>0</v>
      </c>
    </row>
    <row r="56" spans="1:17" x14ac:dyDescent="0.25">
      <c r="A56" s="57" t="s">
        <v>59</v>
      </c>
      <c r="B56" s="35">
        <f>NFM!B$64</f>
        <v>26.21775332256712</v>
      </c>
      <c r="C56" s="35">
        <f>NFM!C$64</f>
        <v>28.823315738481526</v>
      </c>
      <c r="D56" s="35">
        <f>NFM!D$64</f>
        <v>31.169968271403267</v>
      </c>
      <c r="E56" s="35">
        <f>NFM!E$64</f>
        <v>33.48631272727274</v>
      </c>
      <c r="F56" s="35">
        <f>NFM!F$64</f>
        <v>32.369094279937379</v>
      </c>
      <c r="G56" s="35">
        <f>NFM!G$64</f>
        <v>33.096903858811892</v>
      </c>
      <c r="H56" s="35">
        <f>NFM!H$64</f>
        <v>33.663192017481158</v>
      </c>
      <c r="I56" s="35">
        <f>NFM!I$64</f>
        <v>36.188108390762864</v>
      </c>
      <c r="J56" s="35">
        <f>NFM!J$64</f>
        <v>32.319506678403947</v>
      </c>
      <c r="K56" s="35">
        <f>NFM!K$64</f>
        <v>42.180603129258635</v>
      </c>
      <c r="L56" s="35">
        <f>NFM!L$64</f>
        <v>48.179951345144055</v>
      </c>
      <c r="M56" s="35">
        <f>NFM!M$64</f>
        <v>53.172222919762511</v>
      </c>
      <c r="N56" s="35">
        <f>NFM!N$64</f>
        <v>52.695121788153173</v>
      </c>
      <c r="O56" s="35">
        <f>NFM!O$64</f>
        <v>61.687778666702556</v>
      </c>
      <c r="P56" s="35">
        <f>NFM!P$64</f>
        <v>61.778696752499648</v>
      </c>
      <c r="Q56" s="35">
        <f>NFM!Q$64</f>
        <v>66.184415844835542</v>
      </c>
    </row>
    <row r="57" spans="1:17" x14ac:dyDescent="0.25">
      <c r="A57" s="60" t="s">
        <v>43</v>
      </c>
      <c r="B57" s="44">
        <f>NFM!B$65</f>
        <v>0</v>
      </c>
      <c r="C57" s="44">
        <f>NFM!C$65</f>
        <v>0</v>
      </c>
      <c r="D57" s="44">
        <f>NFM!D$65</f>
        <v>0</v>
      </c>
      <c r="E57" s="44">
        <f>NFM!E$65</f>
        <v>0</v>
      </c>
      <c r="F57" s="44">
        <f>NFM!F$65</f>
        <v>0</v>
      </c>
      <c r="G57" s="44">
        <f>NFM!G$65</f>
        <v>0</v>
      </c>
      <c r="H57" s="44">
        <f>NFM!H$65</f>
        <v>0</v>
      </c>
      <c r="I57" s="44">
        <f>NFM!I$65</f>
        <v>0</v>
      </c>
      <c r="J57" s="44">
        <f>NFM!J$65</f>
        <v>0</v>
      </c>
      <c r="K57" s="44">
        <f>NFM!K$65</f>
        <v>0</v>
      </c>
      <c r="L57" s="44">
        <f>NFM!L$65</f>
        <v>0</v>
      </c>
      <c r="M57" s="44">
        <f>NFM!M$65</f>
        <v>0</v>
      </c>
      <c r="N57" s="44">
        <f>NFM!N$65</f>
        <v>0</v>
      </c>
      <c r="O57" s="44">
        <f>NFM!O$65</f>
        <v>0</v>
      </c>
      <c r="P57" s="44">
        <f>NFM!P$65</f>
        <v>0</v>
      </c>
      <c r="Q57" s="44">
        <f>NFM!Q$65</f>
        <v>0</v>
      </c>
    </row>
    <row r="58" spans="1:17" x14ac:dyDescent="0.25">
      <c r="A58" s="59" t="s">
        <v>344</v>
      </c>
      <c r="B58" s="43">
        <f>NFM!B$66</f>
        <v>26.21775332256712</v>
      </c>
      <c r="C58" s="43">
        <f>NFM!C$66</f>
        <v>28.823315738481526</v>
      </c>
      <c r="D58" s="43">
        <f>NFM!D$66</f>
        <v>31.169968271403267</v>
      </c>
      <c r="E58" s="43">
        <f>NFM!E$66</f>
        <v>33.48631272727274</v>
      </c>
      <c r="F58" s="43">
        <f>NFM!F$66</f>
        <v>32.369094279937379</v>
      </c>
      <c r="G58" s="43">
        <f>NFM!G$66</f>
        <v>33.096903858811892</v>
      </c>
      <c r="H58" s="43">
        <f>NFM!H$66</f>
        <v>33.663192017481158</v>
      </c>
      <c r="I58" s="43">
        <f>NFM!I$66</f>
        <v>36.188108390762864</v>
      </c>
      <c r="J58" s="43">
        <f>NFM!J$66</f>
        <v>32.319506678403947</v>
      </c>
      <c r="K58" s="43">
        <f>NFM!K$66</f>
        <v>42.180603129258635</v>
      </c>
      <c r="L58" s="43">
        <f>NFM!L$66</f>
        <v>48.179951345144055</v>
      </c>
      <c r="M58" s="43">
        <f>NFM!M$66</f>
        <v>53.172222919762511</v>
      </c>
      <c r="N58" s="43">
        <f>NFM!N$66</f>
        <v>52.695121788153173</v>
      </c>
      <c r="O58" s="43">
        <f>NFM!O$66</f>
        <v>61.687778666702556</v>
      </c>
      <c r="P58" s="43">
        <f>NFM!P$66</f>
        <v>61.778696752499648</v>
      </c>
      <c r="Q58" s="43">
        <f>NFM!Q$66</f>
        <v>66.184415844835542</v>
      </c>
    </row>
    <row r="59" spans="1:17" x14ac:dyDescent="0.25">
      <c r="A59" s="57" t="s">
        <v>42</v>
      </c>
      <c r="B59" s="35">
        <f>NFM!B$67</f>
        <v>105.6260588822787</v>
      </c>
      <c r="C59" s="35">
        <f>NFM!C$67</f>
        <v>107.76896426152145</v>
      </c>
      <c r="D59" s="35">
        <f>NFM!D$67</f>
        <v>109.0259117285961</v>
      </c>
      <c r="E59" s="35">
        <f>NFM!E$67</f>
        <v>112.81376727272732</v>
      </c>
      <c r="F59" s="35">
        <f>NFM!F$67</f>
        <v>124.93535572006277</v>
      </c>
      <c r="G59" s="35">
        <f>NFM!G$67</f>
        <v>126.09289429287136</v>
      </c>
      <c r="H59" s="35">
        <f>NFM!H$67</f>
        <v>130.33768798251936</v>
      </c>
      <c r="I59" s="35">
        <f>NFM!I$67</f>
        <v>144.71482160923705</v>
      </c>
      <c r="J59" s="35">
        <f>NFM!J$67</f>
        <v>146.67914332159606</v>
      </c>
      <c r="K59" s="35">
        <f>NFM!K$67</f>
        <v>122.11608687074138</v>
      </c>
      <c r="L59" s="35">
        <f>NFM!L$67</f>
        <v>125.84332474824839</v>
      </c>
      <c r="M59" s="35">
        <f>NFM!M$67</f>
        <v>135.1555125274356</v>
      </c>
      <c r="N59" s="35">
        <f>NFM!N$67</f>
        <v>135.5650789862234</v>
      </c>
      <c r="O59" s="35">
        <f>NFM!O$67</f>
        <v>134.93139752195708</v>
      </c>
      <c r="P59" s="35">
        <f>NFM!P$67</f>
        <v>139.44793291429423</v>
      </c>
      <c r="Q59" s="35">
        <f>NFM!Q$67</f>
        <v>142.56611886705255</v>
      </c>
    </row>
    <row r="60" spans="1:17" x14ac:dyDescent="0.25">
      <c r="A60" s="58" t="s">
        <v>11</v>
      </c>
      <c r="B60" s="37">
        <f>CHI!B$51</f>
        <v>817.14692186341699</v>
      </c>
      <c r="C60" s="37">
        <f>CHI!C$51</f>
        <v>804.82308000000012</v>
      </c>
      <c r="D60" s="37">
        <f>CHI!D$51</f>
        <v>823.47478000000001</v>
      </c>
      <c r="E60" s="37">
        <f>CHI!E$51</f>
        <v>889.79686000000015</v>
      </c>
      <c r="F60" s="37">
        <f>CHI!F$51</f>
        <v>885.86385000000007</v>
      </c>
      <c r="G60" s="37">
        <f>CHI!G$51</f>
        <v>935.6040998628979</v>
      </c>
      <c r="H60" s="37">
        <f>CHI!H$51</f>
        <v>910.01006000000007</v>
      </c>
      <c r="I60" s="37">
        <f>CHI!I$51</f>
        <v>883.18006999999977</v>
      </c>
      <c r="J60" s="37">
        <f>CHI!J$51</f>
        <v>947.38554999999951</v>
      </c>
      <c r="K60" s="37">
        <f>CHI!K$51</f>
        <v>1007.7573200000002</v>
      </c>
      <c r="L60" s="37">
        <f>CHI!L$51</f>
        <v>1061.6788823961258</v>
      </c>
      <c r="M60" s="37">
        <f>CHI!M$51</f>
        <v>1061.2294867316932</v>
      </c>
      <c r="N60" s="37">
        <f>CHI!N$51</f>
        <v>1024.7518117347336</v>
      </c>
      <c r="O60" s="37">
        <f>CHI!O$51</f>
        <v>1023.0306817173608</v>
      </c>
      <c r="P60" s="37">
        <f>CHI!P$51</f>
        <v>987.69643750475223</v>
      </c>
      <c r="Q60" s="37">
        <f>CHI!Q$51</f>
        <v>1001.210835422782</v>
      </c>
    </row>
    <row r="61" spans="1:17" x14ac:dyDescent="0.25">
      <c r="A61" s="57" t="s">
        <v>61</v>
      </c>
      <c r="B61" s="35">
        <f>CHI!B$52</f>
        <v>497.7416353457013</v>
      </c>
      <c r="C61" s="35">
        <f>CHI!C$52</f>
        <v>468.17316129398745</v>
      </c>
      <c r="D61" s="35">
        <f>CHI!D$52</f>
        <v>508.28100515160696</v>
      </c>
      <c r="E61" s="35">
        <f>CHI!E$52</f>
        <v>548.69191996848781</v>
      </c>
      <c r="F61" s="35">
        <f>CHI!F$52</f>
        <v>566.39466896956662</v>
      </c>
      <c r="G61" s="35">
        <f>CHI!G$52</f>
        <v>589.68455578013709</v>
      </c>
      <c r="H61" s="35">
        <f>CHI!H$52</f>
        <v>572.31259991378488</v>
      </c>
      <c r="I61" s="35">
        <f>CHI!I$52</f>
        <v>574.67228235279151</v>
      </c>
      <c r="J61" s="35">
        <f>CHI!J$52</f>
        <v>665.21090588812206</v>
      </c>
      <c r="K61" s="35">
        <f>CHI!K$52</f>
        <v>631.78506463712563</v>
      </c>
      <c r="L61" s="35">
        <f>CHI!L$52</f>
        <v>741.75710871354318</v>
      </c>
      <c r="M61" s="35">
        <f>CHI!M$52</f>
        <v>780.59987892688434</v>
      </c>
      <c r="N61" s="35">
        <f>CHI!N$52</f>
        <v>679.26262810502567</v>
      </c>
      <c r="O61" s="35">
        <f>CHI!O$52</f>
        <v>717.35934954931611</v>
      </c>
      <c r="P61" s="35">
        <f>CHI!P$52</f>
        <v>685.78303716644416</v>
      </c>
      <c r="Q61" s="35">
        <f>CHI!Q$52</f>
        <v>752.99665786385401</v>
      </c>
    </row>
    <row r="62" spans="1:17" x14ac:dyDescent="0.25">
      <c r="A62" s="57" t="s">
        <v>40</v>
      </c>
      <c r="B62" s="35">
        <f>CHI!B$53</f>
        <v>302.97089419872299</v>
      </c>
      <c r="C62" s="35">
        <f>CHI!C$53</f>
        <v>323.22265481352247</v>
      </c>
      <c r="D62" s="35">
        <f>CHI!D$53</f>
        <v>300.1750227911096</v>
      </c>
      <c r="E62" s="35">
        <f>CHI!E$53</f>
        <v>324.32907377590072</v>
      </c>
      <c r="F62" s="35">
        <f>CHI!F$53</f>
        <v>304.60207694937793</v>
      </c>
      <c r="G62" s="35">
        <f>CHI!G$53</f>
        <v>326.14288203413406</v>
      </c>
      <c r="H62" s="35">
        <f>CHI!H$53</f>
        <v>320.57345314929944</v>
      </c>
      <c r="I62" s="35">
        <f>CHI!I$53</f>
        <v>289.94253689570377</v>
      </c>
      <c r="J62" s="35">
        <f>CHI!J$53</f>
        <v>267.12051583019291</v>
      </c>
      <c r="K62" s="35">
        <f>CHI!K$53</f>
        <v>352.99426059689767</v>
      </c>
      <c r="L62" s="35">
        <f>CHI!L$53</f>
        <v>298.64798886488705</v>
      </c>
      <c r="M62" s="35">
        <f>CHI!M$53</f>
        <v>259.84276890075284</v>
      </c>
      <c r="N62" s="35">
        <f>CHI!N$53</f>
        <v>320.68883273006071</v>
      </c>
      <c r="O62" s="35">
        <f>CHI!O$53</f>
        <v>284.75219201698491</v>
      </c>
      <c r="P62" s="35">
        <f>CHI!P$53</f>
        <v>281.72938581718546</v>
      </c>
      <c r="Q62" s="35">
        <f>CHI!Q$53</f>
        <v>229.61016273670157</v>
      </c>
    </row>
    <row r="63" spans="1:17" x14ac:dyDescent="0.25">
      <c r="A63" s="57" t="s">
        <v>39</v>
      </c>
      <c r="B63" s="35">
        <f>CHI!B$54</f>
        <v>16.434392318992614</v>
      </c>
      <c r="C63" s="35">
        <f>CHI!C$54</f>
        <v>13.427263892490197</v>
      </c>
      <c r="D63" s="35">
        <f>CHI!D$54</f>
        <v>15.018752057283418</v>
      </c>
      <c r="E63" s="35">
        <f>CHI!E$54</f>
        <v>16.775866255611657</v>
      </c>
      <c r="F63" s="35">
        <f>CHI!F$54</f>
        <v>14.867104081055539</v>
      </c>
      <c r="G63" s="35">
        <f>CHI!G$54</f>
        <v>19.776662048626672</v>
      </c>
      <c r="H63" s="35">
        <f>CHI!H$54</f>
        <v>17.124006936915706</v>
      </c>
      <c r="I63" s="35">
        <f>CHI!I$54</f>
        <v>18.565250751504571</v>
      </c>
      <c r="J63" s="35">
        <f>CHI!J$54</f>
        <v>15.054128281684605</v>
      </c>
      <c r="K63" s="35">
        <f>CHI!K$54</f>
        <v>22.977994765976803</v>
      </c>
      <c r="L63" s="35">
        <f>CHI!L$54</f>
        <v>21.273784817695422</v>
      </c>
      <c r="M63" s="35">
        <f>CHI!M$54</f>
        <v>20.786838904055905</v>
      </c>
      <c r="N63" s="35">
        <f>CHI!N$54</f>
        <v>24.800350899647132</v>
      </c>
      <c r="O63" s="35">
        <f>CHI!O$54</f>
        <v>20.919140151059828</v>
      </c>
      <c r="P63" s="35">
        <f>CHI!P$54</f>
        <v>20.184014521122506</v>
      </c>
      <c r="Q63" s="35">
        <f>CHI!Q$54</f>
        <v>18.604014822226443</v>
      </c>
    </row>
    <row r="64" spans="1:17" x14ac:dyDescent="0.25">
      <c r="A64" s="58" t="s">
        <v>10</v>
      </c>
      <c r="B64" s="37">
        <f>NMM!B$50</f>
        <v>742.84771860664534</v>
      </c>
      <c r="C64" s="37">
        <f>NMM!C$50</f>
        <v>767.73239000000001</v>
      </c>
      <c r="D64" s="37">
        <f>NMM!D$50</f>
        <v>809.10517000000016</v>
      </c>
      <c r="E64" s="37">
        <f>NMM!E$50</f>
        <v>801.40943000000004</v>
      </c>
      <c r="F64" s="37">
        <f>NMM!F$50</f>
        <v>854.27738000000022</v>
      </c>
      <c r="G64" s="37">
        <f>NMM!G$50</f>
        <v>883.75501969876314</v>
      </c>
      <c r="H64" s="37">
        <f>NMM!H$50</f>
        <v>897.83384000000024</v>
      </c>
      <c r="I64" s="37">
        <f>NMM!I$50</f>
        <v>956.86879999999996</v>
      </c>
      <c r="J64" s="37">
        <f>NMM!J$50</f>
        <v>994.09753999999975</v>
      </c>
      <c r="K64" s="37">
        <f>NMM!K$50</f>
        <v>920.93398999999999</v>
      </c>
      <c r="L64" s="37">
        <f>NMM!L$50</f>
        <v>893.40473222182675</v>
      </c>
      <c r="M64" s="37">
        <f>NMM!M$50</f>
        <v>904.86978149814979</v>
      </c>
      <c r="N64" s="37">
        <f>NMM!N$50</f>
        <v>854.34891331681001</v>
      </c>
      <c r="O64" s="37">
        <f>NMM!O$50</f>
        <v>844.25655780211366</v>
      </c>
      <c r="P64" s="37">
        <f>NMM!P$50</f>
        <v>864.38413658780951</v>
      </c>
      <c r="Q64" s="37">
        <f>NMM!Q$50</f>
        <v>875.97679115214282</v>
      </c>
    </row>
    <row r="65" spans="1:17" x14ac:dyDescent="0.25">
      <c r="A65" s="57" t="s">
        <v>38</v>
      </c>
      <c r="B65" s="35">
        <f>NMM!B$51</f>
        <v>289.05615904944352</v>
      </c>
      <c r="C65" s="35">
        <f>NMM!C$51</f>
        <v>287.54576171834236</v>
      </c>
      <c r="D65" s="35">
        <f>NMM!D$51</f>
        <v>301.38243918227209</v>
      </c>
      <c r="E65" s="35">
        <f>NMM!E$51</f>
        <v>288.25689078706318</v>
      </c>
      <c r="F65" s="35">
        <f>NMM!F$51</f>
        <v>326.33396222607576</v>
      </c>
      <c r="G65" s="35">
        <f>NMM!G$51</f>
        <v>332.3144570035019</v>
      </c>
      <c r="H65" s="35">
        <f>NMM!H$51</f>
        <v>344.73581903003156</v>
      </c>
      <c r="I65" s="35">
        <f>NMM!I$51</f>
        <v>366.91674530374752</v>
      </c>
      <c r="J65" s="35">
        <f>NMM!J$51</f>
        <v>373.83091246701173</v>
      </c>
      <c r="K65" s="35">
        <f>NMM!K$51</f>
        <v>315.20571333934885</v>
      </c>
      <c r="L65" s="35">
        <f>NMM!L$51</f>
        <v>277.00502998317</v>
      </c>
      <c r="M65" s="35">
        <f>NMM!M$51</f>
        <v>288.02995786266484</v>
      </c>
      <c r="N65" s="35">
        <f>NMM!N$51</f>
        <v>289.49866343064917</v>
      </c>
      <c r="O65" s="35">
        <f>NMM!O$51</f>
        <v>281.16616669449638</v>
      </c>
      <c r="P65" s="35">
        <f>NMM!P$51</f>
        <v>280.26484774540472</v>
      </c>
      <c r="Q65" s="35">
        <f>NMM!Q$51</f>
        <v>279.27651694335901</v>
      </c>
    </row>
    <row r="66" spans="1:17" x14ac:dyDescent="0.25">
      <c r="A66" s="57" t="s">
        <v>37</v>
      </c>
      <c r="B66" s="35">
        <f>NMM!B$52</f>
        <v>233.21114565340548</v>
      </c>
      <c r="C66" s="35">
        <f>NMM!C$52</f>
        <v>240.56372042957523</v>
      </c>
      <c r="D66" s="35">
        <f>NMM!D$52</f>
        <v>275.69247773054747</v>
      </c>
      <c r="E66" s="35">
        <f>NMM!E$52</f>
        <v>262.19512472054259</v>
      </c>
      <c r="F66" s="35">
        <f>NMM!F$52</f>
        <v>306.71323122193002</v>
      </c>
      <c r="G66" s="35">
        <f>NMM!G$52</f>
        <v>312.42190125622813</v>
      </c>
      <c r="H66" s="35">
        <f>NMM!H$52</f>
        <v>295.78246529734167</v>
      </c>
      <c r="I66" s="35">
        <f>NMM!I$52</f>
        <v>321.60952060518019</v>
      </c>
      <c r="J66" s="35">
        <f>NMM!J$52</f>
        <v>344.44834719146468</v>
      </c>
      <c r="K66" s="35">
        <f>NMM!K$52</f>
        <v>360.89434271530718</v>
      </c>
      <c r="L66" s="35">
        <f>NMM!L$52</f>
        <v>354.37575458733517</v>
      </c>
      <c r="M66" s="35">
        <f>NMM!M$52</f>
        <v>371.73541756080124</v>
      </c>
      <c r="N66" s="35">
        <f>NMM!N$52</f>
        <v>355.77846308066302</v>
      </c>
      <c r="O66" s="35">
        <f>NMM!O$52</f>
        <v>368.50100329348265</v>
      </c>
      <c r="P66" s="35">
        <f>NMM!P$52</f>
        <v>380.57572326824123</v>
      </c>
      <c r="Q66" s="35">
        <f>NMM!Q$52</f>
        <v>408.80453304710551</v>
      </c>
    </row>
    <row r="67" spans="1:17" x14ac:dyDescent="0.25">
      <c r="A67" s="57" t="s">
        <v>57</v>
      </c>
      <c r="B67" s="35">
        <f>NMM!B$53</f>
        <v>220.58041390379626</v>
      </c>
      <c r="C67" s="35">
        <f>NMM!C$53</f>
        <v>239.62290785208248</v>
      </c>
      <c r="D67" s="35">
        <f>NMM!D$53</f>
        <v>232.03025308718054</v>
      </c>
      <c r="E67" s="35">
        <f>NMM!E$53</f>
        <v>250.95741449239429</v>
      </c>
      <c r="F67" s="35">
        <f>NMM!F$53</f>
        <v>221.23018655199439</v>
      </c>
      <c r="G67" s="35">
        <f>NMM!G$53</f>
        <v>239.0186614390332</v>
      </c>
      <c r="H67" s="35">
        <f>NMM!H$53</f>
        <v>257.315555672627</v>
      </c>
      <c r="I67" s="35">
        <f>NMM!I$53</f>
        <v>268.3425340910722</v>
      </c>
      <c r="J67" s="35">
        <f>NMM!J$53</f>
        <v>275.81828034152346</v>
      </c>
      <c r="K67" s="35">
        <f>NMM!K$53</f>
        <v>244.83393394534392</v>
      </c>
      <c r="L67" s="35">
        <f>NMM!L$53</f>
        <v>262.02394765132158</v>
      </c>
      <c r="M67" s="35">
        <f>NMM!M$53</f>
        <v>245.10440607468362</v>
      </c>
      <c r="N67" s="35">
        <f>NMM!N$53</f>
        <v>209.07178680549777</v>
      </c>
      <c r="O67" s="35">
        <f>NMM!O$53</f>
        <v>194.5893878141346</v>
      </c>
      <c r="P67" s="35">
        <f>NMM!P$53</f>
        <v>203.54356557416347</v>
      </c>
      <c r="Q67" s="35">
        <f>NMM!Q$53</f>
        <v>187.89574116167825</v>
      </c>
    </row>
    <row r="68" spans="1:17" x14ac:dyDescent="0.25">
      <c r="A68" s="58" t="s">
        <v>9</v>
      </c>
      <c r="B68" s="37">
        <f>PPA!B$51</f>
        <v>1447.7084263610836</v>
      </c>
      <c r="C68" s="37">
        <f>PPA!C$51</f>
        <v>1555.5814399999999</v>
      </c>
      <c r="D68" s="37">
        <f>PPA!D$51</f>
        <v>1469.1685300000001</v>
      </c>
      <c r="E68" s="37">
        <f>PPA!E$51</f>
        <v>1555.0582300000001</v>
      </c>
      <c r="F68" s="37">
        <f>PPA!F$51</f>
        <v>1518.2931899999999</v>
      </c>
      <c r="G68" s="37">
        <f>PPA!G$51</f>
        <v>1607.7155940040861</v>
      </c>
      <c r="H68" s="37">
        <f>PPA!H$51</f>
        <v>1594.8473399999998</v>
      </c>
      <c r="I68" s="37">
        <f>PPA!I$51</f>
        <v>1616.1758500000001</v>
      </c>
      <c r="J68" s="37">
        <f>PPA!J$51</f>
        <v>1621.1677200000006</v>
      </c>
      <c r="K68" s="37">
        <f>PPA!K$51</f>
        <v>1610.6762700000002</v>
      </c>
      <c r="L68" s="37">
        <f>PPA!L$51</f>
        <v>1705.8267540137649</v>
      </c>
      <c r="M68" s="37">
        <f>PPA!M$51</f>
        <v>1628.9879221109709</v>
      </c>
      <c r="N68" s="37">
        <f>PPA!N$51</f>
        <v>1548.8171676345121</v>
      </c>
      <c r="O68" s="37">
        <f>PPA!O$51</f>
        <v>1663.5022765643082</v>
      </c>
      <c r="P68" s="37">
        <f>PPA!P$51</f>
        <v>1664.2887312808261</v>
      </c>
      <c r="Q68" s="37">
        <f>PPA!Q$51</f>
        <v>1624.8147722128178</v>
      </c>
    </row>
    <row r="69" spans="1:17" x14ac:dyDescent="0.25">
      <c r="A69" s="57" t="s">
        <v>35</v>
      </c>
      <c r="B69" s="35">
        <f>PPA!B$52</f>
        <v>461.88258233663379</v>
      </c>
      <c r="C69" s="35">
        <f>PPA!C$52</f>
        <v>508.68177073772711</v>
      </c>
      <c r="D69" s="35">
        <f>PPA!D$52</f>
        <v>473.96063552875461</v>
      </c>
      <c r="E69" s="35">
        <f>PPA!E$52</f>
        <v>505.18804654975872</v>
      </c>
      <c r="F69" s="35">
        <f>PPA!F$52</f>
        <v>500.88442264514856</v>
      </c>
      <c r="G69" s="35">
        <f>PPA!G$52</f>
        <v>514.44527429610423</v>
      </c>
      <c r="H69" s="35">
        <f>PPA!H$52</f>
        <v>500.29823238102512</v>
      </c>
      <c r="I69" s="35">
        <f>PPA!I$52</f>
        <v>526.63943512887408</v>
      </c>
      <c r="J69" s="35">
        <f>PPA!J$52</f>
        <v>520.77955916139285</v>
      </c>
      <c r="K69" s="35">
        <f>PPA!K$52</f>
        <v>524.27038672425647</v>
      </c>
      <c r="L69" s="35">
        <f>PPA!L$52</f>
        <v>542.70937082088972</v>
      </c>
      <c r="M69" s="35">
        <f>PPA!M$52</f>
        <v>530.45211127410005</v>
      </c>
      <c r="N69" s="35">
        <f>PPA!N$52</f>
        <v>501.45026675579601</v>
      </c>
      <c r="O69" s="35">
        <f>PPA!O$52</f>
        <v>543.47603889613731</v>
      </c>
      <c r="P69" s="35">
        <f>PPA!P$52</f>
        <v>533.64001329067275</v>
      </c>
      <c r="Q69" s="35">
        <f>PPA!Q$52</f>
        <v>489.86707138607164</v>
      </c>
    </row>
    <row r="70" spans="1:17" x14ac:dyDescent="0.25">
      <c r="A70" s="57" t="s">
        <v>56</v>
      </c>
      <c r="B70" s="35">
        <f>PPA!B$53</f>
        <v>944.26574282886941</v>
      </c>
      <c r="C70" s="35">
        <f>PPA!C$53</f>
        <v>1002.8355166949362</v>
      </c>
      <c r="D70" s="35">
        <f>PPA!D$53</f>
        <v>957.13902968072637</v>
      </c>
      <c r="E70" s="35">
        <f>PPA!E$53</f>
        <v>1014.0176620110552</v>
      </c>
      <c r="F70" s="35">
        <f>PPA!F$53</f>
        <v>980.74360127140767</v>
      </c>
      <c r="G70" s="35">
        <f>PPA!G$53</f>
        <v>1056.4185935615083</v>
      </c>
      <c r="H70" s="35">
        <f>PPA!H$53</f>
        <v>1056.5692861633622</v>
      </c>
      <c r="I70" s="35">
        <f>PPA!I$53</f>
        <v>1049.9218134308092</v>
      </c>
      <c r="J70" s="35">
        <f>PPA!J$53</f>
        <v>1061.7232478413725</v>
      </c>
      <c r="K70" s="35">
        <f>PPA!K$53</f>
        <v>1045.7149091063391</v>
      </c>
      <c r="L70" s="35">
        <f>PPA!L$53</f>
        <v>1121.1153002089372</v>
      </c>
      <c r="M70" s="35">
        <f>PPA!M$53</f>
        <v>1061.0010273983341</v>
      </c>
      <c r="N70" s="35">
        <f>PPA!N$53</f>
        <v>1013.1753035195127</v>
      </c>
      <c r="O70" s="35">
        <f>PPA!O$53</f>
        <v>1082.0937336696891</v>
      </c>
      <c r="P70" s="35">
        <f>PPA!P$53</f>
        <v>1092.6537712711493</v>
      </c>
      <c r="Q70" s="35">
        <f>PPA!Q$53</f>
        <v>1097.7167070137252</v>
      </c>
    </row>
    <row r="71" spans="1:17" x14ac:dyDescent="0.25">
      <c r="A71" s="57" t="s">
        <v>55</v>
      </c>
      <c r="B71" s="35">
        <f>PPA!B$54</f>
        <v>41.560101195580572</v>
      </c>
      <c r="C71" s="35">
        <f>PPA!C$54</f>
        <v>44.064152567336478</v>
      </c>
      <c r="D71" s="35">
        <f>PPA!D$54</f>
        <v>38.068864790519228</v>
      </c>
      <c r="E71" s="35">
        <f>PPA!E$54</f>
        <v>35.852521439186084</v>
      </c>
      <c r="F71" s="35">
        <f>PPA!F$54</f>
        <v>36.665166083443545</v>
      </c>
      <c r="G71" s="35">
        <f>PPA!G$54</f>
        <v>36.851726146473524</v>
      </c>
      <c r="H71" s="35">
        <f>PPA!H$54</f>
        <v>37.97982145561248</v>
      </c>
      <c r="I71" s="35">
        <f>PPA!I$54</f>
        <v>39.614601440316797</v>
      </c>
      <c r="J71" s="35">
        <f>PPA!J$54</f>
        <v>38.664912997235149</v>
      </c>
      <c r="K71" s="35">
        <f>PPA!K$54</f>
        <v>40.69097416940469</v>
      </c>
      <c r="L71" s="35">
        <f>PPA!L$54</f>
        <v>42.002082983937903</v>
      </c>
      <c r="M71" s="35">
        <f>PPA!M$54</f>
        <v>37.534783438536529</v>
      </c>
      <c r="N71" s="35">
        <f>PPA!N$54</f>
        <v>34.191597359203264</v>
      </c>
      <c r="O71" s="35">
        <f>PPA!O$54</f>
        <v>37.932503998481707</v>
      </c>
      <c r="P71" s="35">
        <f>PPA!P$54</f>
        <v>37.994946719003927</v>
      </c>
      <c r="Q71" s="35">
        <f>PPA!Q$54</f>
        <v>37.230993813021129</v>
      </c>
    </row>
    <row r="72" spans="1:17" x14ac:dyDescent="0.25">
      <c r="A72" s="56" t="s">
        <v>54</v>
      </c>
      <c r="B72" s="36">
        <f>FBT!B$12</f>
        <v>449.89468263026833</v>
      </c>
      <c r="C72" s="36">
        <f>FBT!C$12</f>
        <v>467.28818000000001</v>
      </c>
      <c r="D72" s="36">
        <f>FBT!D$12</f>
        <v>550.40873999999997</v>
      </c>
      <c r="E72" s="36">
        <f>FBT!E$12</f>
        <v>494.52712000000002</v>
      </c>
      <c r="F72" s="36">
        <f>FBT!F$12</f>
        <v>511.50141999999994</v>
      </c>
      <c r="G72" s="36">
        <f>FBT!G$12</f>
        <v>524.81329152857245</v>
      </c>
      <c r="H72" s="36">
        <f>FBT!H$12</f>
        <v>536.52677000000006</v>
      </c>
      <c r="I72" s="36">
        <f>FBT!I$12</f>
        <v>517.78196000000003</v>
      </c>
      <c r="J72" s="36">
        <f>FBT!J$12</f>
        <v>511.54606000000001</v>
      </c>
      <c r="K72" s="36">
        <f>FBT!K$12</f>
        <v>547.35219999999993</v>
      </c>
      <c r="L72" s="36">
        <f>FBT!L$12</f>
        <v>584.19192124180813</v>
      </c>
      <c r="M72" s="36">
        <f>FBT!M$12</f>
        <v>583.8084579532167</v>
      </c>
      <c r="N72" s="36">
        <f>FBT!N$12</f>
        <v>606.64954065253789</v>
      </c>
      <c r="O72" s="36">
        <f>FBT!O$12</f>
        <v>562.12517458028583</v>
      </c>
      <c r="P72" s="36">
        <f>FBT!P$12</f>
        <v>546.99962369868513</v>
      </c>
      <c r="Q72" s="36">
        <f>FBT!Q$12</f>
        <v>647.12216785946703</v>
      </c>
    </row>
    <row r="73" spans="1:17" x14ac:dyDescent="0.25">
      <c r="A73" s="21" t="s">
        <v>53</v>
      </c>
      <c r="B73" s="35">
        <f>TRE!B$12</f>
        <v>113.61969684492254</v>
      </c>
      <c r="C73" s="35">
        <f>TRE!C$12</f>
        <v>117.68610000000001</v>
      </c>
      <c r="D73" s="35">
        <f>TRE!D$12</f>
        <v>109.20045</v>
      </c>
      <c r="E73" s="35">
        <f>TRE!E$12</f>
        <v>129.89104</v>
      </c>
      <c r="F73" s="35">
        <f>TRE!F$12</f>
        <v>157.68817999999999</v>
      </c>
      <c r="G73" s="35">
        <f>TRE!G$12</f>
        <v>168.36124132814098</v>
      </c>
      <c r="H73" s="35">
        <f>TRE!H$12</f>
        <v>169.01551000000001</v>
      </c>
      <c r="I73" s="35">
        <f>TRE!I$12</f>
        <v>147.28492999999997</v>
      </c>
      <c r="J73" s="35">
        <f>TRE!J$12</f>
        <v>129.99193000000002</v>
      </c>
      <c r="K73" s="35">
        <f>TRE!K$12</f>
        <v>110.00426</v>
      </c>
      <c r="L73" s="35">
        <f>TRE!L$12</f>
        <v>129.35873116545449</v>
      </c>
      <c r="M73" s="35">
        <f>TRE!M$12</f>
        <v>138.88733905638827</v>
      </c>
      <c r="N73" s="35">
        <f>TRE!N$12</f>
        <v>137.4094722040922</v>
      </c>
      <c r="O73" s="35">
        <f>TRE!O$12</f>
        <v>131.00835110597393</v>
      </c>
      <c r="P73" s="35">
        <f>TRE!P$12</f>
        <v>127.42429044448929</v>
      </c>
      <c r="Q73" s="35">
        <f>TRE!Q$12</f>
        <v>125.68011437904062</v>
      </c>
    </row>
    <row r="74" spans="1:17" x14ac:dyDescent="0.25">
      <c r="A74" s="21" t="s">
        <v>52</v>
      </c>
      <c r="B74" s="35">
        <f>MAE!B$12</f>
        <v>378.69184573996785</v>
      </c>
      <c r="C74" s="35">
        <f>MAE!C$12</f>
        <v>406.55348000000004</v>
      </c>
      <c r="D74" s="35">
        <f>MAE!D$12</f>
        <v>387.19005000000004</v>
      </c>
      <c r="E74" s="35">
        <f>MAE!E$12</f>
        <v>412.29565000000002</v>
      </c>
      <c r="F74" s="35">
        <f>MAE!F$12</f>
        <v>460.40734999999995</v>
      </c>
      <c r="G74" s="35">
        <f>MAE!G$12</f>
        <v>491.80372273993794</v>
      </c>
      <c r="H74" s="35">
        <f>MAE!H$12</f>
        <v>520.41864999999996</v>
      </c>
      <c r="I74" s="35">
        <f>MAE!I$12</f>
        <v>523.19174999999996</v>
      </c>
      <c r="J74" s="35">
        <f>MAE!J$12</f>
        <v>527.78528000000006</v>
      </c>
      <c r="K74" s="35">
        <f>MAE!K$12</f>
        <v>554.37550999999996</v>
      </c>
      <c r="L74" s="35">
        <f>MAE!L$12</f>
        <v>625.65599938381479</v>
      </c>
      <c r="M74" s="35">
        <f>MAE!M$12</f>
        <v>647.36119702334372</v>
      </c>
      <c r="N74" s="35">
        <f>MAE!N$12</f>
        <v>652.79989394069162</v>
      </c>
      <c r="O74" s="35">
        <f>MAE!O$12</f>
        <v>637.25095824536675</v>
      </c>
      <c r="P74" s="35">
        <f>MAE!P$12</f>
        <v>596.68085209958497</v>
      </c>
      <c r="Q74" s="35">
        <f>MAE!Q$12</f>
        <v>604.17553641942686</v>
      </c>
    </row>
    <row r="75" spans="1:17" x14ac:dyDescent="0.25">
      <c r="A75" s="21" t="s">
        <v>51</v>
      </c>
      <c r="B75" s="35">
        <f>TEL!B$12</f>
        <v>135.16420565734344</v>
      </c>
      <c r="C75" s="35">
        <f>TEL!C$12</f>
        <v>147.50301999999999</v>
      </c>
      <c r="D75" s="35">
        <f>TEL!D$12</f>
        <v>130.50232</v>
      </c>
      <c r="E75" s="35">
        <f>TEL!E$12</f>
        <v>120.20829999999998</v>
      </c>
      <c r="F75" s="35">
        <f>TEL!F$12</f>
        <v>116.0021</v>
      </c>
      <c r="G75" s="35">
        <f>TEL!G$12</f>
        <v>118.44282021605713</v>
      </c>
      <c r="H75" s="35">
        <f>TEL!H$12</f>
        <v>113.40509</v>
      </c>
      <c r="I75" s="35">
        <f>TEL!I$12</f>
        <v>109.30374</v>
      </c>
      <c r="J75" s="35">
        <f>TEL!J$12</f>
        <v>101.19879</v>
      </c>
      <c r="K75" s="35">
        <f>TEL!K$12</f>
        <v>91.198450000000008</v>
      </c>
      <c r="L75" s="35">
        <f>TEL!L$12</f>
        <v>91.669103104798637</v>
      </c>
      <c r="M75" s="35">
        <f>TEL!M$12</f>
        <v>88.419988129248836</v>
      </c>
      <c r="N75" s="35">
        <f>TEL!N$12</f>
        <v>86.820677328689726</v>
      </c>
      <c r="O75" s="35">
        <f>TEL!O$12</f>
        <v>88.779052539201928</v>
      </c>
      <c r="P75" s="35">
        <f>TEL!P$12</f>
        <v>78.341123497821286</v>
      </c>
      <c r="Q75" s="35">
        <f>TEL!Q$12</f>
        <v>79.654190019857083</v>
      </c>
    </row>
    <row r="76" spans="1:17" x14ac:dyDescent="0.25">
      <c r="A76" s="21" t="s">
        <v>50</v>
      </c>
      <c r="B76" s="35">
        <f>WWP!B$12</f>
        <v>308.30319282440644</v>
      </c>
      <c r="C76" s="35">
        <f>WWP!C$12</f>
        <v>321.87882000000002</v>
      </c>
      <c r="D76" s="35">
        <f>WWP!D$12</f>
        <v>324.09812999999997</v>
      </c>
      <c r="E76" s="35">
        <f>WWP!E$12</f>
        <v>363.58335</v>
      </c>
      <c r="F76" s="35">
        <f>WWP!F$12</f>
        <v>385.57407000000001</v>
      </c>
      <c r="G76" s="35">
        <f>WWP!G$12</f>
        <v>495.26945693886483</v>
      </c>
      <c r="H76" s="35">
        <f>WWP!H$12</f>
        <v>496.44152000000003</v>
      </c>
      <c r="I76" s="35">
        <f>WWP!I$12</f>
        <v>577.75490000000002</v>
      </c>
      <c r="J76" s="35">
        <f>WWP!J$12</f>
        <v>621.45378999999991</v>
      </c>
      <c r="K76" s="35">
        <f>WWP!K$12</f>
        <v>593.27116999999998</v>
      </c>
      <c r="L76" s="35">
        <f>WWP!L$12</f>
        <v>640.22331333572095</v>
      </c>
      <c r="M76" s="35">
        <f>WWP!M$12</f>
        <v>664.15260849553852</v>
      </c>
      <c r="N76" s="35">
        <f>WWP!N$12</f>
        <v>671.43043472988143</v>
      </c>
      <c r="O76" s="35">
        <f>WWP!O$12</f>
        <v>680.00003213192463</v>
      </c>
      <c r="P76" s="35">
        <f>WWP!P$12</f>
        <v>588.23261604079062</v>
      </c>
      <c r="Q76" s="35">
        <f>WWP!Q$12</f>
        <v>565.51012370501257</v>
      </c>
    </row>
    <row r="77" spans="1:17" x14ac:dyDescent="0.25">
      <c r="A77" s="47" t="s">
        <v>49</v>
      </c>
      <c r="B77" s="34">
        <f>OIS!B$12</f>
        <v>581.88604094584946</v>
      </c>
      <c r="C77" s="34">
        <f>OIS!C$12</f>
        <v>622.48844999999994</v>
      </c>
      <c r="D77" s="34">
        <f>OIS!D$12</f>
        <v>591.66126000000008</v>
      </c>
      <c r="E77" s="34">
        <f>OIS!E$12</f>
        <v>756.39470999999992</v>
      </c>
      <c r="F77" s="34">
        <f>OIS!F$12</f>
        <v>929.76129000000003</v>
      </c>
      <c r="G77" s="34">
        <f>OIS!G$12</f>
        <v>880.7388552440724</v>
      </c>
      <c r="H77" s="34">
        <f>OIS!H$12</f>
        <v>941.56412999999986</v>
      </c>
      <c r="I77" s="34">
        <f>OIS!I$12</f>
        <v>952.41874000000018</v>
      </c>
      <c r="J77" s="34">
        <f>OIS!J$12</f>
        <v>920.35599000000002</v>
      </c>
      <c r="K77" s="34">
        <f>OIS!K$12</f>
        <v>890.30004000000008</v>
      </c>
      <c r="L77" s="34">
        <f>OIS!L$12</f>
        <v>901.72926346455802</v>
      </c>
      <c r="M77" s="34">
        <f>OIS!M$12</f>
        <v>915.72369323646956</v>
      </c>
      <c r="N77" s="34">
        <f>OIS!N$12</f>
        <v>902.70093910650803</v>
      </c>
      <c r="O77" s="34">
        <f>OIS!O$12</f>
        <v>895.22841133822544</v>
      </c>
      <c r="P77" s="34">
        <f>OIS!P$12</f>
        <v>866.91668802020172</v>
      </c>
      <c r="Q77" s="34">
        <f>OIS!Q$12</f>
        <v>874.43364889725171</v>
      </c>
    </row>
    <row r="78" spans="1:17" x14ac:dyDescent="0.25">
      <c r="A78" s="40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</row>
    <row r="79" spans="1:17" x14ac:dyDescent="0.25">
      <c r="A79" s="31" t="s">
        <v>70</v>
      </c>
      <c r="B79" s="46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</row>
    <row r="80" spans="1:17" x14ac:dyDescent="0.25">
      <c r="A80" s="50" t="s">
        <v>69</v>
      </c>
      <c r="B80" s="38">
        <v>1663.5207809456019</v>
      </c>
      <c r="C80" s="38">
        <v>1681.9335100000005</v>
      </c>
      <c r="D80" s="38">
        <v>1659.3147900000026</v>
      </c>
      <c r="E80" s="38">
        <v>1706.8360600000003</v>
      </c>
      <c r="F80" s="38">
        <v>1848.2712799999995</v>
      </c>
      <c r="G80" s="38">
        <v>1670.4921063303277</v>
      </c>
      <c r="H80" s="38">
        <v>1961.094780000001</v>
      </c>
      <c r="I80" s="38">
        <v>1836.0485999999971</v>
      </c>
      <c r="J80" s="38">
        <v>1775.644140000004</v>
      </c>
      <c r="K80" s="38">
        <v>1760.3334500000065</v>
      </c>
      <c r="L80" s="38">
        <v>1804.5433507824159</v>
      </c>
      <c r="M80" s="38">
        <v>1652.4716128348628</v>
      </c>
      <c r="N80" s="38">
        <v>1797.206987349889</v>
      </c>
      <c r="O80" s="38">
        <v>1768.5964259388315</v>
      </c>
      <c r="P80" s="38">
        <v>1990.9609882339655</v>
      </c>
      <c r="Q80" s="38">
        <v>1889.8134477348142</v>
      </c>
    </row>
    <row r="81" spans="1:17" x14ac:dyDescent="0.25">
      <c r="A81" s="55" t="s">
        <v>33</v>
      </c>
      <c r="B81" s="54">
        <v>10.174845143647355</v>
      </c>
      <c r="C81" s="54">
        <v>11.45652000000125</v>
      </c>
      <c r="D81" s="54">
        <v>15.598000000003292</v>
      </c>
      <c r="E81" s="54">
        <v>14.393220000000383</v>
      </c>
      <c r="F81" s="54">
        <v>14.285419999998833</v>
      </c>
      <c r="G81" s="54">
        <v>11.560151109409874</v>
      </c>
      <c r="H81" s="54">
        <v>12.906150000000935</v>
      </c>
      <c r="I81" s="54">
        <v>14.901599999996801</v>
      </c>
      <c r="J81" s="54">
        <v>15.698790000003305</v>
      </c>
      <c r="K81" s="54">
        <v>14.301140000005926</v>
      </c>
      <c r="L81" s="54">
        <v>16.145064482354492</v>
      </c>
      <c r="M81" s="54">
        <v>22.858431451284169</v>
      </c>
      <c r="N81" s="54">
        <v>24.887405166168691</v>
      </c>
      <c r="O81" s="54">
        <v>36.137583493098198</v>
      </c>
      <c r="P81" s="54">
        <v>35.010125272818755</v>
      </c>
      <c r="Q81" s="54">
        <v>15.190411509114375</v>
      </c>
    </row>
    <row r="82" spans="1:17" x14ac:dyDescent="0.25">
      <c r="A82" s="52" t="s">
        <v>32</v>
      </c>
      <c r="B82" s="51">
        <v>1336.2777118443746</v>
      </c>
      <c r="C82" s="51">
        <v>1432.9645700000001</v>
      </c>
      <c r="D82" s="51">
        <v>1396.8315399999999</v>
      </c>
      <c r="E82" s="51">
        <v>1415.33584</v>
      </c>
      <c r="F82" s="51">
        <v>1534.88256</v>
      </c>
      <c r="G82" s="51">
        <v>1342.8445593864215</v>
      </c>
      <c r="H82" s="51">
        <v>1627.2887999999998</v>
      </c>
      <c r="I82" s="51">
        <v>1533.7282</v>
      </c>
      <c r="J82" s="51">
        <v>1436.4607100000001</v>
      </c>
      <c r="K82" s="51">
        <v>1405.9374299999999</v>
      </c>
      <c r="L82" s="51">
        <v>1411.5228910063911</v>
      </c>
      <c r="M82" s="51">
        <v>1298.3114536587987</v>
      </c>
      <c r="N82" s="51">
        <v>1456.9036766162903</v>
      </c>
      <c r="O82" s="51">
        <v>1435.6689754777653</v>
      </c>
      <c r="P82" s="51">
        <v>1622.0010278115565</v>
      </c>
      <c r="Q82" s="51">
        <v>1554.0477944095769</v>
      </c>
    </row>
    <row r="83" spans="1:17" x14ac:dyDescent="0.25">
      <c r="A83" s="53" t="s">
        <v>31</v>
      </c>
      <c r="B83" s="51">
        <v>0</v>
      </c>
      <c r="C83" s="51">
        <v>0</v>
      </c>
      <c r="D83" s="51">
        <v>0</v>
      </c>
      <c r="E83" s="51">
        <v>0</v>
      </c>
      <c r="F83" s="51">
        <v>0</v>
      </c>
      <c r="G83" s="51">
        <v>0</v>
      </c>
      <c r="H83" s="51">
        <v>0</v>
      </c>
      <c r="I83" s="51">
        <v>0</v>
      </c>
      <c r="J83" s="51">
        <v>0</v>
      </c>
      <c r="K83" s="51">
        <v>0</v>
      </c>
      <c r="L83" s="51">
        <v>0</v>
      </c>
      <c r="M83" s="51">
        <v>0</v>
      </c>
      <c r="N83" s="51">
        <v>0</v>
      </c>
      <c r="O83" s="51">
        <v>0</v>
      </c>
      <c r="P83" s="51">
        <v>0</v>
      </c>
      <c r="Q83" s="51">
        <v>0</v>
      </c>
    </row>
    <row r="84" spans="1:17" x14ac:dyDescent="0.25">
      <c r="A84" s="53" t="s">
        <v>30</v>
      </c>
      <c r="B84" s="51">
        <v>0</v>
      </c>
      <c r="C84" s="51">
        <v>0</v>
      </c>
      <c r="D84" s="51">
        <v>0</v>
      </c>
      <c r="E84" s="51">
        <v>0</v>
      </c>
      <c r="F84" s="51">
        <v>0</v>
      </c>
      <c r="G84" s="51">
        <v>0</v>
      </c>
      <c r="H84" s="51">
        <v>0</v>
      </c>
      <c r="I84" s="51">
        <v>0</v>
      </c>
      <c r="J84" s="51">
        <v>0</v>
      </c>
      <c r="K84" s="51">
        <v>0</v>
      </c>
      <c r="L84" s="51">
        <v>0</v>
      </c>
      <c r="M84" s="51">
        <v>0</v>
      </c>
      <c r="N84" s="51">
        <v>0</v>
      </c>
      <c r="O84" s="51">
        <v>0</v>
      </c>
      <c r="P84" s="51">
        <v>0</v>
      </c>
      <c r="Q84" s="51">
        <v>0</v>
      </c>
    </row>
    <row r="85" spans="1:17" x14ac:dyDescent="0.25">
      <c r="A85" s="53" t="s">
        <v>68</v>
      </c>
      <c r="B85" s="51">
        <v>0</v>
      </c>
      <c r="C85" s="51">
        <v>0</v>
      </c>
      <c r="D85" s="51">
        <v>0</v>
      </c>
      <c r="E85" s="51">
        <v>0</v>
      </c>
      <c r="F85" s="51">
        <v>0</v>
      </c>
      <c r="G85" s="51">
        <v>0</v>
      </c>
      <c r="H85" s="51">
        <v>0</v>
      </c>
      <c r="I85" s="51">
        <v>0</v>
      </c>
      <c r="J85" s="51">
        <v>0</v>
      </c>
      <c r="K85" s="51">
        <v>0</v>
      </c>
      <c r="L85" s="51">
        <v>0</v>
      </c>
      <c r="M85" s="51">
        <v>0</v>
      </c>
      <c r="N85" s="51">
        <v>0</v>
      </c>
      <c r="O85" s="51">
        <v>0</v>
      </c>
      <c r="P85" s="51">
        <v>0</v>
      </c>
      <c r="Q85" s="51">
        <v>0</v>
      </c>
    </row>
    <row r="86" spans="1:17" x14ac:dyDescent="0.25">
      <c r="A86" s="53" t="s">
        <v>29</v>
      </c>
      <c r="B86" s="51">
        <v>0</v>
      </c>
      <c r="C86" s="51">
        <v>0</v>
      </c>
      <c r="D86" s="51">
        <v>0</v>
      </c>
      <c r="E86" s="51">
        <v>0</v>
      </c>
      <c r="F86" s="51">
        <v>0</v>
      </c>
      <c r="G86" s="51">
        <v>0</v>
      </c>
      <c r="H86" s="51">
        <v>0</v>
      </c>
      <c r="I86" s="51">
        <v>0</v>
      </c>
      <c r="J86" s="51">
        <v>0</v>
      </c>
      <c r="K86" s="51">
        <v>0</v>
      </c>
      <c r="L86" s="51">
        <v>0</v>
      </c>
      <c r="M86" s="51">
        <v>0</v>
      </c>
      <c r="N86" s="51">
        <v>0</v>
      </c>
      <c r="O86" s="51">
        <v>0</v>
      </c>
      <c r="P86" s="51">
        <v>0</v>
      </c>
      <c r="Q86" s="51">
        <v>0</v>
      </c>
    </row>
    <row r="87" spans="1:17" x14ac:dyDescent="0.25">
      <c r="A87" s="53" t="s">
        <v>28</v>
      </c>
      <c r="B87" s="51">
        <f t="shared" ref="B87:Q87" si="5">IF(ABS(B82-B83-B84-B85-B86-B88)&lt;0.0000001,0,B82-B83-B84-B85-B86-B88)</f>
        <v>690.17567687733515</v>
      </c>
      <c r="C87" s="51">
        <f t="shared" si="5"/>
        <v>723.70684000000006</v>
      </c>
      <c r="D87" s="51">
        <f t="shared" si="5"/>
        <v>695.3315399999999</v>
      </c>
      <c r="E87" s="51">
        <f t="shared" si="5"/>
        <v>714.93583999999998</v>
      </c>
      <c r="F87" s="51">
        <f t="shared" si="5"/>
        <v>740.28255999999999</v>
      </c>
      <c r="G87" s="51">
        <f t="shared" si="5"/>
        <v>729.98769597929379</v>
      </c>
      <c r="H87" s="51">
        <f t="shared" si="5"/>
        <v>841.5975199999998</v>
      </c>
      <c r="I87" s="51">
        <f t="shared" si="5"/>
        <v>632.72645999999997</v>
      </c>
      <c r="J87" s="51">
        <f t="shared" si="5"/>
        <v>638.55788000000007</v>
      </c>
      <c r="K87" s="51">
        <f t="shared" si="5"/>
        <v>567.04635999999994</v>
      </c>
      <c r="L87" s="51">
        <f t="shared" si="5"/>
        <v>558.17257889110158</v>
      </c>
      <c r="M87" s="51">
        <f t="shared" si="5"/>
        <v>522.53766476865042</v>
      </c>
      <c r="N87" s="51">
        <f t="shared" si="5"/>
        <v>543.70301136593923</v>
      </c>
      <c r="O87" s="51">
        <f t="shared" si="5"/>
        <v>519.14449437428618</v>
      </c>
      <c r="P87" s="51">
        <f t="shared" si="5"/>
        <v>542.56088259324952</v>
      </c>
      <c r="Q87" s="51">
        <f t="shared" si="5"/>
        <v>506.75411732470593</v>
      </c>
    </row>
    <row r="88" spans="1:17" x14ac:dyDescent="0.25">
      <c r="A88" s="53" t="s">
        <v>67</v>
      </c>
      <c r="B88" s="51">
        <v>646.10203496703946</v>
      </c>
      <c r="C88" s="51">
        <v>709.25773000000004</v>
      </c>
      <c r="D88" s="51">
        <v>701.5</v>
      </c>
      <c r="E88" s="51">
        <v>700.4</v>
      </c>
      <c r="F88" s="51">
        <v>794.6</v>
      </c>
      <c r="G88" s="51">
        <v>612.85686340712766</v>
      </c>
      <c r="H88" s="51">
        <v>785.69128000000001</v>
      </c>
      <c r="I88" s="51">
        <v>901.00174000000004</v>
      </c>
      <c r="J88" s="51">
        <v>797.90282999999999</v>
      </c>
      <c r="K88" s="51">
        <v>838.89107000000001</v>
      </c>
      <c r="L88" s="51">
        <v>853.35031211528951</v>
      </c>
      <c r="M88" s="51">
        <v>775.77378889014824</v>
      </c>
      <c r="N88" s="51">
        <v>913.20066525035111</v>
      </c>
      <c r="O88" s="51">
        <v>916.52448110347916</v>
      </c>
      <c r="P88" s="51">
        <v>1079.440145218307</v>
      </c>
      <c r="Q88" s="51">
        <v>1047.293677084871</v>
      </c>
    </row>
    <row r="89" spans="1:17" x14ac:dyDescent="0.25">
      <c r="A89" s="52" t="s">
        <v>27</v>
      </c>
      <c r="B89" s="51">
        <v>317.0682239575799</v>
      </c>
      <c r="C89" s="51">
        <v>237.51241999999911</v>
      </c>
      <c r="D89" s="51">
        <v>246.88524999999936</v>
      </c>
      <c r="E89" s="51">
        <v>277.10699999999997</v>
      </c>
      <c r="F89" s="51">
        <v>299.10330000000067</v>
      </c>
      <c r="G89" s="51">
        <v>316.08739583449642</v>
      </c>
      <c r="H89" s="51">
        <v>320.89983000000029</v>
      </c>
      <c r="I89" s="51">
        <v>287.41880000000037</v>
      </c>
      <c r="J89" s="51">
        <v>323.48464000000058</v>
      </c>
      <c r="K89" s="51">
        <v>340.09488000000056</v>
      </c>
      <c r="L89" s="51">
        <v>376.87539529367041</v>
      </c>
      <c r="M89" s="51">
        <v>331.30172772477999</v>
      </c>
      <c r="N89" s="51">
        <v>315.41590556742995</v>
      </c>
      <c r="O89" s="51">
        <v>296.78986696796801</v>
      </c>
      <c r="P89" s="51">
        <v>333.9498351495904</v>
      </c>
      <c r="Q89" s="51">
        <v>320.5752418161228</v>
      </c>
    </row>
    <row r="90" spans="1:17" x14ac:dyDescent="0.25">
      <c r="A90" s="53" t="s">
        <v>66</v>
      </c>
      <c r="B90" s="51">
        <v>317.0682239575799</v>
      </c>
      <c r="C90" s="51">
        <v>237.51241999999911</v>
      </c>
      <c r="D90" s="51">
        <v>246.88524999999936</v>
      </c>
      <c r="E90" s="51">
        <v>277.10699999999997</v>
      </c>
      <c r="F90" s="51">
        <v>299.10330000000067</v>
      </c>
      <c r="G90" s="51">
        <v>316.08739583449642</v>
      </c>
      <c r="H90" s="51">
        <v>320.89983000000029</v>
      </c>
      <c r="I90" s="51">
        <v>287.41880000000037</v>
      </c>
      <c r="J90" s="51">
        <v>323.48464000000058</v>
      </c>
      <c r="K90" s="51">
        <v>340.09488000000056</v>
      </c>
      <c r="L90" s="51">
        <v>376.87539529367041</v>
      </c>
      <c r="M90" s="51">
        <v>331.30172772477999</v>
      </c>
      <c r="N90" s="51">
        <v>315.41590556742995</v>
      </c>
      <c r="O90" s="51">
        <v>296.78986696796801</v>
      </c>
      <c r="P90" s="51">
        <v>333.9498351495904</v>
      </c>
      <c r="Q90" s="51">
        <v>320.5752418161228</v>
      </c>
    </row>
    <row r="91" spans="1:17" x14ac:dyDescent="0.25">
      <c r="A91" s="53" t="s">
        <v>25</v>
      </c>
      <c r="B91" s="51">
        <v>0</v>
      </c>
      <c r="C91" s="51">
        <v>0</v>
      </c>
      <c r="D91" s="51">
        <v>0</v>
      </c>
      <c r="E91" s="51">
        <v>0</v>
      </c>
      <c r="F91" s="51">
        <v>0</v>
      </c>
      <c r="G91" s="51">
        <v>0</v>
      </c>
      <c r="H91" s="51">
        <v>0</v>
      </c>
      <c r="I91" s="51">
        <v>0</v>
      </c>
      <c r="J91" s="51">
        <v>0</v>
      </c>
      <c r="K91" s="51">
        <v>0</v>
      </c>
      <c r="L91" s="51">
        <v>0</v>
      </c>
      <c r="M91" s="51">
        <v>0</v>
      </c>
      <c r="N91" s="51">
        <v>0</v>
      </c>
      <c r="O91" s="51">
        <v>0</v>
      </c>
      <c r="P91" s="51">
        <v>0</v>
      </c>
      <c r="Q91" s="51">
        <v>0</v>
      </c>
    </row>
    <row r="92" spans="1:17" x14ac:dyDescent="0.25">
      <c r="A92" s="52" t="s">
        <v>24</v>
      </c>
      <c r="B92" s="51">
        <v>0</v>
      </c>
      <c r="C92" s="51">
        <v>0</v>
      </c>
      <c r="D92" s="51">
        <v>0</v>
      </c>
      <c r="E92" s="51">
        <v>0</v>
      </c>
      <c r="F92" s="51">
        <v>0</v>
      </c>
      <c r="G92" s="51">
        <v>0</v>
      </c>
      <c r="H92" s="51">
        <v>0</v>
      </c>
      <c r="I92" s="51">
        <v>0</v>
      </c>
      <c r="J92" s="51">
        <v>0</v>
      </c>
      <c r="K92" s="51">
        <v>0</v>
      </c>
      <c r="L92" s="51">
        <v>0</v>
      </c>
      <c r="M92" s="51">
        <v>0</v>
      </c>
      <c r="N92" s="51">
        <v>0</v>
      </c>
      <c r="O92" s="51">
        <v>0</v>
      </c>
      <c r="P92" s="51">
        <v>0</v>
      </c>
      <c r="Q92" s="51">
        <v>0</v>
      </c>
    </row>
    <row r="93" spans="1:17" x14ac:dyDescent="0.25">
      <c r="A93" s="50" t="s">
        <v>65</v>
      </c>
      <c r="B93" s="38">
        <f t="shared" ref="B93:Q93" si="6">SUM(B94:B95)</f>
        <v>1663.5207809456019</v>
      </c>
      <c r="C93" s="38">
        <f t="shared" si="6"/>
        <v>1681.9335100000005</v>
      </c>
      <c r="D93" s="38">
        <f t="shared" si="6"/>
        <v>1659.3147900000026</v>
      </c>
      <c r="E93" s="38">
        <f t="shared" si="6"/>
        <v>1706.8360600000003</v>
      </c>
      <c r="F93" s="38">
        <f t="shared" si="6"/>
        <v>1848.2712799999995</v>
      </c>
      <c r="G93" s="38">
        <f t="shared" si="6"/>
        <v>1670.4921063303277</v>
      </c>
      <c r="H93" s="38">
        <f t="shared" si="6"/>
        <v>1961.094780000001</v>
      </c>
      <c r="I93" s="38">
        <f t="shared" si="6"/>
        <v>1836.0485999999971</v>
      </c>
      <c r="J93" s="38">
        <f t="shared" si="6"/>
        <v>1775.644140000004</v>
      </c>
      <c r="K93" s="38">
        <f t="shared" si="6"/>
        <v>1760.3334500000065</v>
      </c>
      <c r="L93" s="38">
        <f t="shared" si="6"/>
        <v>1804.5433507824159</v>
      </c>
      <c r="M93" s="38">
        <f t="shared" si="6"/>
        <v>1652.4716128348628</v>
      </c>
      <c r="N93" s="38">
        <f t="shared" si="6"/>
        <v>1797.206987349889</v>
      </c>
      <c r="O93" s="38">
        <f t="shared" si="6"/>
        <v>1768.5964259388315</v>
      </c>
      <c r="P93" s="38">
        <f t="shared" si="6"/>
        <v>1990.9609882339655</v>
      </c>
      <c r="Q93" s="38">
        <f t="shared" si="6"/>
        <v>1889.8134477348142</v>
      </c>
    </row>
    <row r="94" spans="1:17" x14ac:dyDescent="0.25">
      <c r="A94" s="49" t="s">
        <v>41</v>
      </c>
      <c r="B94" s="48">
        <f>CHI!B57</f>
        <v>1014.8804053616792</v>
      </c>
      <c r="C94" s="48">
        <f>CHI!C57</f>
        <v>1003.2269500000003</v>
      </c>
      <c r="D94" s="48">
        <f>CHI!D57</f>
        <v>1007.3827000000026</v>
      </c>
      <c r="E94" s="48">
        <f>CHI!E57</f>
        <v>1038.8997600000002</v>
      </c>
      <c r="F94" s="48">
        <f>CHI!F57</f>
        <v>1154.8880699999995</v>
      </c>
      <c r="G94" s="48">
        <f>CHI!G57</f>
        <v>969.71539798810977</v>
      </c>
      <c r="H94" s="48">
        <f>CHI!H57</f>
        <v>1223.6012400000013</v>
      </c>
      <c r="I94" s="48">
        <f>CHI!I57</f>
        <v>1253.0138999999972</v>
      </c>
      <c r="J94" s="48">
        <f>CHI!J57</f>
        <v>1215.086600000004</v>
      </c>
      <c r="K94" s="48">
        <f>CHI!K57</f>
        <v>1220.2869700000065</v>
      </c>
      <c r="L94" s="48">
        <f>CHI!L57</f>
        <v>1301.9716075421984</v>
      </c>
      <c r="M94" s="48">
        <f>CHI!M57</f>
        <v>1154.8999341836043</v>
      </c>
      <c r="N94" s="48">
        <f>CHI!N57</f>
        <v>1296.0229367566003</v>
      </c>
      <c r="O94" s="48">
        <f>CHI!O57</f>
        <v>1300.1875008577758</v>
      </c>
      <c r="P94" s="48">
        <f>CHI!P57</f>
        <v>1499.1675635903339</v>
      </c>
      <c r="Q94" s="48">
        <f>CHI!Q57</f>
        <v>1443.9651730982623</v>
      </c>
    </row>
    <row r="95" spans="1:17" x14ac:dyDescent="0.25">
      <c r="A95" s="47" t="s">
        <v>64</v>
      </c>
      <c r="B95" s="34">
        <v>648.64037558392272</v>
      </c>
      <c r="C95" s="34">
        <v>678.7065600000002</v>
      </c>
      <c r="D95" s="34">
        <v>651.93209000000002</v>
      </c>
      <c r="E95" s="34">
        <v>667.93630000000007</v>
      </c>
      <c r="F95" s="34">
        <v>693.38320999999996</v>
      </c>
      <c r="G95" s="34">
        <v>700.77670834221794</v>
      </c>
      <c r="H95" s="34">
        <v>737.49353999999971</v>
      </c>
      <c r="I95" s="34">
        <v>583.03469999999993</v>
      </c>
      <c r="J95" s="34">
        <v>560.55754000000002</v>
      </c>
      <c r="K95" s="34">
        <v>540.04647999999997</v>
      </c>
      <c r="L95" s="34">
        <v>502.57174324021753</v>
      </c>
      <c r="M95" s="34">
        <v>497.57167865125848</v>
      </c>
      <c r="N95" s="34">
        <v>501.1840505932887</v>
      </c>
      <c r="O95" s="34">
        <v>468.40892508105571</v>
      </c>
      <c r="P95" s="34">
        <v>491.79342464363162</v>
      </c>
      <c r="Q95" s="34">
        <v>445.84827463655188</v>
      </c>
    </row>
    <row r="96" spans="1:17" x14ac:dyDescent="0.25">
      <c r="A96" s="40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</row>
    <row r="97" spans="1:17" x14ac:dyDescent="0.25">
      <c r="A97" s="31" t="s">
        <v>63</v>
      </c>
      <c r="B97" s="46">
        <f t="shared" ref="B97:Q97" si="7">SUM(B98,B101,B107,B111,B115,B119:B125)</f>
        <v>22356.932133520979</v>
      </c>
      <c r="C97" s="46">
        <f t="shared" si="7"/>
        <v>22145.071017873142</v>
      </c>
      <c r="D97" s="46">
        <f t="shared" si="7"/>
        <v>22868.645153524361</v>
      </c>
      <c r="E97" s="46">
        <f t="shared" si="7"/>
        <v>23440.857547461452</v>
      </c>
      <c r="F97" s="46">
        <f t="shared" si="7"/>
        <v>24057.547414549303</v>
      </c>
      <c r="G97" s="46">
        <f t="shared" si="7"/>
        <v>25054.275986492565</v>
      </c>
      <c r="H97" s="46">
        <f t="shared" si="7"/>
        <v>25486.260096076927</v>
      </c>
      <c r="I97" s="46">
        <f t="shared" si="7"/>
        <v>25840.202411525148</v>
      </c>
      <c r="J97" s="46">
        <f t="shared" si="7"/>
        <v>27225.956548674141</v>
      </c>
      <c r="K97" s="46">
        <f t="shared" si="7"/>
        <v>23190.170324040631</v>
      </c>
      <c r="L97" s="46">
        <f t="shared" si="7"/>
        <v>25263.642622836906</v>
      </c>
      <c r="M97" s="46">
        <f t="shared" si="7"/>
        <v>25630.67895241929</v>
      </c>
      <c r="N97" s="46">
        <f t="shared" si="7"/>
        <v>24690.481190750612</v>
      </c>
      <c r="O97" s="46">
        <f t="shared" si="7"/>
        <v>24888.553473258682</v>
      </c>
      <c r="P97" s="46">
        <f t="shared" si="7"/>
        <v>24507.292733886632</v>
      </c>
      <c r="Q97" s="46">
        <f t="shared" si="7"/>
        <v>24905.53441805442</v>
      </c>
    </row>
    <row r="98" spans="1:17" x14ac:dyDescent="0.25">
      <c r="A98" s="29" t="s">
        <v>13</v>
      </c>
      <c r="B98" s="45">
        <f>ISI!B$53</f>
        <v>10922.650719758994</v>
      </c>
      <c r="C98" s="45">
        <f>ISI!C$53</f>
        <v>10243.610671251939</v>
      </c>
      <c r="D98" s="45">
        <f>ISI!D$53</f>
        <v>10687.95223720122</v>
      </c>
      <c r="E98" s="45">
        <f>ISI!E$53</f>
        <v>10550.317041152668</v>
      </c>
      <c r="F98" s="45">
        <f>ISI!F$53</f>
        <v>10452.959452771373</v>
      </c>
      <c r="G98" s="45">
        <f>ISI!G$53</f>
        <v>11828.615666786576</v>
      </c>
      <c r="H98" s="45">
        <f>ISI!H$53</f>
        <v>12025.536334601447</v>
      </c>
      <c r="I98" s="45">
        <f>ISI!I$53</f>
        <v>12396.339165707153</v>
      </c>
      <c r="J98" s="45">
        <f>ISI!J$53</f>
        <v>13236.800155054229</v>
      </c>
      <c r="K98" s="45">
        <f>ISI!K$53</f>
        <v>9882.0314089471831</v>
      </c>
      <c r="L98" s="45">
        <f>ISI!L$53</f>
        <v>12057.447485709297</v>
      </c>
      <c r="M98" s="45">
        <f>ISI!M$53</f>
        <v>12218.73087320911</v>
      </c>
      <c r="N98" s="45">
        <f>ISI!N$53</f>
        <v>11920.958035939955</v>
      </c>
      <c r="O98" s="45">
        <f>ISI!O$53</f>
        <v>12491.26976415822</v>
      </c>
      <c r="P98" s="45">
        <f>ISI!P$53</f>
        <v>12291.820904985885</v>
      </c>
      <c r="Q98" s="45">
        <f>ISI!Q$53</f>
        <v>12385.757320968793</v>
      </c>
    </row>
    <row r="99" spans="1:17" x14ac:dyDescent="0.25">
      <c r="A99" s="21" t="s">
        <v>46</v>
      </c>
      <c r="B99" s="35">
        <f>ISI!B$54</f>
        <v>10857.150488402767</v>
      </c>
      <c r="C99" s="35">
        <f>ISI!C$54</f>
        <v>10181.731001976103</v>
      </c>
      <c r="D99" s="35">
        <f>ISI!D$54</f>
        <v>10612.671437985191</v>
      </c>
      <c r="E99" s="35">
        <f>ISI!E$54</f>
        <v>10486.920613287492</v>
      </c>
      <c r="F99" s="35">
        <f>ISI!F$54</f>
        <v>10383.42516464334</v>
      </c>
      <c r="G99" s="35">
        <f>ISI!G$54</f>
        <v>11753.598644204963</v>
      </c>
      <c r="H99" s="35">
        <f>ISI!H$54</f>
        <v>11945.202987688419</v>
      </c>
      <c r="I99" s="35">
        <f>ISI!I$54</f>
        <v>12304.480437307075</v>
      </c>
      <c r="J99" s="35">
        <f>ISI!J$54</f>
        <v>13133.984276678804</v>
      </c>
      <c r="K99" s="35">
        <f>ISI!K$54</f>
        <v>9801.0756262381092</v>
      </c>
      <c r="L99" s="35">
        <f>ISI!L$54</f>
        <v>11970.058719253904</v>
      </c>
      <c r="M99" s="35">
        <f>ISI!M$54</f>
        <v>12123.00032969007</v>
      </c>
      <c r="N99" s="35">
        <f>ISI!N$54</f>
        <v>11830.878363938937</v>
      </c>
      <c r="O99" s="35">
        <f>ISI!O$54</f>
        <v>12405.752645348852</v>
      </c>
      <c r="P99" s="35">
        <f>ISI!P$54</f>
        <v>12201.280209425955</v>
      </c>
      <c r="Q99" s="35">
        <f>ISI!Q$54</f>
        <v>12302.050334314465</v>
      </c>
    </row>
    <row r="100" spans="1:17" x14ac:dyDescent="0.25">
      <c r="A100" s="21" t="s">
        <v>45</v>
      </c>
      <c r="B100" s="35">
        <f>ISI!B$55</f>
        <v>65.500231356227417</v>
      </c>
      <c r="C100" s="35">
        <f>ISI!C$55</f>
        <v>61.879669275837536</v>
      </c>
      <c r="D100" s="35">
        <f>ISI!D$55</f>
        <v>75.280799216028086</v>
      </c>
      <c r="E100" s="35">
        <f>ISI!E$55</f>
        <v>63.396427865176726</v>
      </c>
      <c r="F100" s="35">
        <f>ISI!F$55</f>
        <v>69.534288128032216</v>
      </c>
      <c r="G100" s="35">
        <f>ISI!G$55</f>
        <v>75.017022581612451</v>
      </c>
      <c r="H100" s="35">
        <f>ISI!H$55</f>
        <v>80.333346913028919</v>
      </c>
      <c r="I100" s="35">
        <f>ISI!I$55</f>
        <v>91.85872840007886</v>
      </c>
      <c r="J100" s="35">
        <f>ISI!J$55</f>
        <v>102.81587837542367</v>
      </c>
      <c r="K100" s="35">
        <f>ISI!K$55</f>
        <v>80.955782709073688</v>
      </c>
      <c r="L100" s="35">
        <f>ISI!L$55</f>
        <v>87.388766455392869</v>
      </c>
      <c r="M100" s="35">
        <f>ISI!M$55</f>
        <v>95.730543519039514</v>
      </c>
      <c r="N100" s="35">
        <f>ISI!N$55</f>
        <v>90.079672001018423</v>
      </c>
      <c r="O100" s="35">
        <f>ISI!O$55</f>
        <v>85.517118809368185</v>
      </c>
      <c r="P100" s="35">
        <f>ISI!P$55</f>
        <v>90.540695559930541</v>
      </c>
      <c r="Q100" s="35">
        <f>ISI!Q$55</f>
        <v>83.706986654327224</v>
      </c>
    </row>
    <row r="101" spans="1:17" x14ac:dyDescent="0.25">
      <c r="A101" s="23" t="s">
        <v>12</v>
      </c>
      <c r="B101" s="37">
        <f>NFM!B$72</f>
        <v>202.33174258698153</v>
      </c>
      <c r="C101" s="37">
        <f>NFM!C$72</f>
        <v>212.42730741707618</v>
      </c>
      <c r="D101" s="37">
        <f>NFM!D$72</f>
        <v>219.30309079382664</v>
      </c>
      <c r="E101" s="37">
        <f>NFM!E$72</f>
        <v>221.54306277238425</v>
      </c>
      <c r="F101" s="37">
        <f>NFM!F$72</f>
        <v>233.16553238194038</v>
      </c>
      <c r="G101" s="37">
        <f>NFM!G$72</f>
        <v>228.63436668886325</v>
      </c>
      <c r="H101" s="37">
        <f>NFM!H$72</f>
        <v>233.99383659559356</v>
      </c>
      <c r="I101" s="37">
        <f>NFM!I$72</f>
        <v>265.40250293581175</v>
      </c>
      <c r="J101" s="37">
        <f>NFM!J$72</f>
        <v>264.57947717321611</v>
      </c>
      <c r="K101" s="37">
        <f>NFM!K$72</f>
        <v>243.95111298520797</v>
      </c>
      <c r="L101" s="37">
        <f>NFM!L$72</f>
        <v>251.48619669857152</v>
      </c>
      <c r="M101" s="37">
        <f>NFM!M$72</f>
        <v>263.92851774192479</v>
      </c>
      <c r="N101" s="37">
        <f>NFM!N$72</f>
        <v>260.39258032190514</v>
      </c>
      <c r="O101" s="37">
        <f>NFM!O$72</f>
        <v>291.83758213993337</v>
      </c>
      <c r="P101" s="37">
        <f>NFM!P$72</f>
        <v>298.38844161417802</v>
      </c>
      <c r="Q101" s="37">
        <f>NFM!Q$72</f>
        <v>308.52743253819506</v>
      </c>
    </row>
    <row r="102" spans="1:17" x14ac:dyDescent="0.25">
      <c r="A102" s="21" t="s">
        <v>44</v>
      </c>
      <c r="B102" s="35">
        <f>NFM!B$73</f>
        <v>0</v>
      </c>
      <c r="C102" s="35">
        <f>NFM!C$73</f>
        <v>0</v>
      </c>
      <c r="D102" s="35">
        <f>NFM!D$73</f>
        <v>0</v>
      </c>
      <c r="E102" s="35">
        <f>NFM!E$73</f>
        <v>0</v>
      </c>
      <c r="F102" s="35">
        <f>NFM!F$73</f>
        <v>0</v>
      </c>
      <c r="G102" s="35">
        <f>NFM!G$73</f>
        <v>0</v>
      </c>
      <c r="H102" s="35">
        <f>NFM!H$73</f>
        <v>0</v>
      </c>
      <c r="I102" s="35">
        <f>NFM!I$73</f>
        <v>0</v>
      </c>
      <c r="J102" s="35">
        <f>NFM!J$73</f>
        <v>0</v>
      </c>
      <c r="K102" s="35">
        <f>NFM!K$73</f>
        <v>0</v>
      </c>
      <c r="L102" s="35">
        <f>NFM!L$73</f>
        <v>0</v>
      </c>
      <c r="M102" s="35">
        <f>NFM!M$73</f>
        <v>0</v>
      </c>
      <c r="N102" s="35">
        <f>NFM!N$73</f>
        <v>0</v>
      </c>
      <c r="O102" s="35">
        <f>NFM!O$73</f>
        <v>0</v>
      </c>
      <c r="P102" s="35">
        <f>NFM!P$73</f>
        <v>0</v>
      </c>
      <c r="Q102" s="35">
        <f>NFM!Q$73</f>
        <v>0</v>
      </c>
    </row>
    <row r="103" spans="1:17" x14ac:dyDescent="0.25">
      <c r="A103" s="21" t="s">
        <v>59</v>
      </c>
      <c r="B103" s="35">
        <f>NFM!B$74</f>
        <v>40.286201052917257</v>
      </c>
      <c r="C103" s="35">
        <f>NFM!C$74</f>
        <v>43.464952924709415</v>
      </c>
      <c r="D103" s="35">
        <f>NFM!D$74</f>
        <v>47.60343567777565</v>
      </c>
      <c r="E103" s="35">
        <f>NFM!E$74</f>
        <v>48.951014807822233</v>
      </c>
      <c r="F103" s="35">
        <f>NFM!F$74</f>
        <v>46.096527822526447</v>
      </c>
      <c r="G103" s="35">
        <f>NFM!G$74</f>
        <v>44.953457932615258</v>
      </c>
      <c r="H103" s="35">
        <f>NFM!H$74</f>
        <v>45.13277237516975</v>
      </c>
      <c r="I103" s="35">
        <f>NFM!I$74</f>
        <v>51.021274463389162</v>
      </c>
      <c r="J103" s="35">
        <f>NFM!J$74</f>
        <v>46.513645569994829</v>
      </c>
      <c r="K103" s="35">
        <f>NFM!K$74</f>
        <v>61.249222515047904</v>
      </c>
      <c r="L103" s="35">
        <f>NFM!L$74</f>
        <v>67.191223830523754</v>
      </c>
      <c r="M103" s="35">
        <f>NFM!M$74</f>
        <v>71.109620084369041</v>
      </c>
      <c r="N103" s="35">
        <f>NFM!N$74</f>
        <v>69.249381241338114</v>
      </c>
      <c r="O103" s="35">
        <f>NFM!O$74</f>
        <v>89.73805431372169</v>
      </c>
      <c r="P103" s="35">
        <f>NFM!P$74</f>
        <v>89.462936756972127</v>
      </c>
      <c r="Q103" s="35">
        <f>NFM!Q$74</f>
        <v>96.088913022295074</v>
      </c>
    </row>
    <row r="104" spans="1:17" x14ac:dyDescent="0.25">
      <c r="A104" s="27" t="s">
        <v>43</v>
      </c>
      <c r="B104" s="44">
        <f>NFM!B$75</f>
        <v>0</v>
      </c>
      <c r="C104" s="44">
        <f>NFM!C$75</f>
        <v>0</v>
      </c>
      <c r="D104" s="44">
        <f>NFM!D$75</f>
        <v>0</v>
      </c>
      <c r="E104" s="44">
        <f>NFM!E$75</f>
        <v>0</v>
      </c>
      <c r="F104" s="44">
        <f>NFM!F$75</f>
        <v>0</v>
      </c>
      <c r="G104" s="44">
        <f>NFM!G$75</f>
        <v>0</v>
      </c>
      <c r="H104" s="44">
        <f>NFM!H$75</f>
        <v>0</v>
      </c>
      <c r="I104" s="44">
        <f>NFM!I$75</f>
        <v>0</v>
      </c>
      <c r="J104" s="44">
        <f>NFM!J$75</f>
        <v>0</v>
      </c>
      <c r="K104" s="44">
        <f>NFM!K$75</f>
        <v>0</v>
      </c>
      <c r="L104" s="44">
        <f>NFM!L$75</f>
        <v>0</v>
      </c>
      <c r="M104" s="44">
        <f>NFM!M$75</f>
        <v>0</v>
      </c>
      <c r="N104" s="44">
        <f>NFM!N$75</f>
        <v>0</v>
      </c>
      <c r="O104" s="44">
        <f>NFM!O$75</f>
        <v>0</v>
      </c>
      <c r="P104" s="44">
        <f>NFM!P$75</f>
        <v>0</v>
      </c>
      <c r="Q104" s="44">
        <f>NFM!Q$75</f>
        <v>0</v>
      </c>
    </row>
    <row r="105" spans="1:17" x14ac:dyDescent="0.25">
      <c r="A105" s="25" t="s">
        <v>344</v>
      </c>
      <c r="B105" s="43">
        <f>NFM!B$76</f>
        <v>40.286201052917257</v>
      </c>
      <c r="C105" s="43">
        <f>NFM!C$76</f>
        <v>43.464952924709415</v>
      </c>
      <c r="D105" s="43">
        <f>NFM!D$76</f>
        <v>47.60343567777565</v>
      </c>
      <c r="E105" s="43">
        <f>NFM!E$76</f>
        <v>48.951014807822233</v>
      </c>
      <c r="F105" s="43">
        <f>NFM!F$76</f>
        <v>46.096527822526447</v>
      </c>
      <c r="G105" s="43">
        <f>NFM!G$76</f>
        <v>44.953457932615258</v>
      </c>
      <c r="H105" s="43">
        <f>NFM!H$76</f>
        <v>45.13277237516975</v>
      </c>
      <c r="I105" s="43">
        <f>NFM!I$76</f>
        <v>51.021274463389162</v>
      </c>
      <c r="J105" s="43">
        <f>NFM!J$76</f>
        <v>46.513645569994829</v>
      </c>
      <c r="K105" s="43">
        <f>NFM!K$76</f>
        <v>61.249222515047904</v>
      </c>
      <c r="L105" s="43">
        <f>NFM!L$76</f>
        <v>67.191223830523754</v>
      </c>
      <c r="M105" s="43">
        <f>NFM!M$76</f>
        <v>71.109620084369041</v>
      </c>
      <c r="N105" s="43">
        <f>NFM!N$76</f>
        <v>69.249381241338114</v>
      </c>
      <c r="O105" s="43">
        <f>NFM!O$76</f>
        <v>89.73805431372169</v>
      </c>
      <c r="P105" s="43">
        <f>NFM!P$76</f>
        <v>89.462936756972127</v>
      </c>
      <c r="Q105" s="43">
        <f>NFM!Q$76</f>
        <v>96.088913022295074</v>
      </c>
    </row>
    <row r="106" spans="1:17" x14ac:dyDescent="0.25">
      <c r="A106" s="21" t="s">
        <v>42</v>
      </c>
      <c r="B106" s="35">
        <f>NFM!B$77</f>
        <v>162.04554153406428</v>
      </c>
      <c r="C106" s="35">
        <f>NFM!C$77</f>
        <v>168.96235449236676</v>
      </c>
      <c r="D106" s="35">
        <f>NFM!D$77</f>
        <v>171.69965511605099</v>
      </c>
      <c r="E106" s="35">
        <f>NFM!E$77</f>
        <v>172.592047964562</v>
      </c>
      <c r="F106" s="35">
        <f>NFM!F$77</f>
        <v>187.06900455941394</v>
      </c>
      <c r="G106" s="35">
        <f>NFM!G$77</f>
        <v>183.68090875624799</v>
      </c>
      <c r="H106" s="35">
        <f>NFM!H$77</f>
        <v>188.86106422042383</v>
      </c>
      <c r="I106" s="35">
        <f>NFM!I$77</f>
        <v>214.38122847242261</v>
      </c>
      <c r="J106" s="35">
        <f>NFM!J$77</f>
        <v>218.06583160322126</v>
      </c>
      <c r="K106" s="35">
        <f>NFM!K$77</f>
        <v>182.70189047016007</v>
      </c>
      <c r="L106" s="35">
        <f>NFM!L$77</f>
        <v>184.29497286804778</v>
      </c>
      <c r="M106" s="35">
        <f>NFM!M$77</f>
        <v>192.81889765755577</v>
      </c>
      <c r="N106" s="35">
        <f>NFM!N$77</f>
        <v>191.14319908056706</v>
      </c>
      <c r="O106" s="35">
        <f>NFM!O$77</f>
        <v>202.0995278262117</v>
      </c>
      <c r="P106" s="35">
        <f>NFM!P$77</f>
        <v>208.92550485720588</v>
      </c>
      <c r="Q106" s="35">
        <f>NFM!Q$77</f>
        <v>212.4385195159</v>
      </c>
    </row>
    <row r="107" spans="1:17" x14ac:dyDescent="0.25">
      <c r="A107" s="23" t="s">
        <v>11</v>
      </c>
      <c r="B107" s="37">
        <f>CHI!B$78</f>
        <v>1959.3778880867428</v>
      </c>
      <c r="C107" s="37">
        <f>CHI!C$78</f>
        <v>2004.8811679790961</v>
      </c>
      <c r="D107" s="37">
        <f>CHI!D$78</f>
        <v>2129.5958308369718</v>
      </c>
      <c r="E107" s="37">
        <f>CHI!E$78</f>
        <v>2445.6316623496241</v>
      </c>
      <c r="F107" s="37">
        <f>CHI!F$78</f>
        <v>2505.2680431950002</v>
      </c>
      <c r="G107" s="37">
        <f>CHI!G$78</f>
        <v>2434.4408665356987</v>
      </c>
      <c r="H107" s="37">
        <f>CHI!H$78</f>
        <v>2368.6919699843847</v>
      </c>
      <c r="I107" s="37">
        <f>CHI!I$78</f>
        <v>2013.656229598964</v>
      </c>
      <c r="J107" s="37">
        <f>CHI!J$78</f>
        <v>2363.9653870921265</v>
      </c>
      <c r="K107" s="37">
        <f>CHI!K$78</f>
        <v>2462.2423044542484</v>
      </c>
      <c r="L107" s="37">
        <f>CHI!L$78</f>
        <v>2519.6010926257918</v>
      </c>
      <c r="M107" s="37">
        <f>CHI!M$78</f>
        <v>2569.7161758446291</v>
      </c>
      <c r="N107" s="37">
        <f>CHI!N$78</f>
        <v>2242.5018068450281</v>
      </c>
      <c r="O107" s="37">
        <f>CHI!O$78</f>
        <v>2005.7368047663913</v>
      </c>
      <c r="P107" s="37">
        <f>CHI!P$78</f>
        <v>2011.9946977107759</v>
      </c>
      <c r="Q107" s="37">
        <f>CHI!Q$78</f>
        <v>2097.9000052511706</v>
      </c>
    </row>
    <row r="108" spans="1:17" x14ac:dyDescent="0.25">
      <c r="A108" s="21" t="s">
        <v>61</v>
      </c>
      <c r="B108" s="35">
        <f>CHI!B$79</f>
        <v>1528.7647333616678</v>
      </c>
      <c r="C108" s="35">
        <f>CHI!C$79</f>
        <v>1570.2912633437368</v>
      </c>
      <c r="D108" s="35">
        <f>CHI!D$79</f>
        <v>1729.8877298267134</v>
      </c>
      <c r="E108" s="35">
        <f>CHI!E$79</f>
        <v>1981.7614246624894</v>
      </c>
      <c r="F108" s="35">
        <f>CHI!F$79</f>
        <v>2100.032084081744</v>
      </c>
      <c r="G108" s="35">
        <f>CHI!G$79</f>
        <v>1966.6356496371563</v>
      </c>
      <c r="H108" s="35">
        <f>CHI!H$79</f>
        <v>1939.0552161717478</v>
      </c>
      <c r="I108" s="35">
        <f>CHI!I$79</f>
        <v>1662.8942930332446</v>
      </c>
      <c r="J108" s="35">
        <f>CHI!J$79</f>
        <v>2028.2067509323354</v>
      </c>
      <c r="K108" s="35">
        <f>CHI!K$79</f>
        <v>1973.5631224036256</v>
      </c>
      <c r="L108" s="35">
        <f>CHI!L$79</f>
        <v>2135.166255084554</v>
      </c>
      <c r="M108" s="35">
        <f>CHI!M$79</f>
        <v>2241.181738716009</v>
      </c>
      <c r="N108" s="35">
        <f>CHI!N$79</f>
        <v>1844.2224506403968</v>
      </c>
      <c r="O108" s="35">
        <f>CHI!O$79</f>
        <v>1676.379901150126</v>
      </c>
      <c r="P108" s="35">
        <f>CHI!P$79</f>
        <v>1694.6714253115372</v>
      </c>
      <c r="Q108" s="35">
        <f>CHI!Q$79</f>
        <v>1846.2832132428646</v>
      </c>
    </row>
    <row r="109" spans="1:17" x14ac:dyDescent="0.25">
      <c r="A109" s="21" t="s">
        <v>40</v>
      </c>
      <c r="B109" s="35">
        <f>CHI!B$80</f>
        <v>414.22592241323952</v>
      </c>
      <c r="C109" s="35">
        <f>CHI!C$80</f>
        <v>421.67455600792016</v>
      </c>
      <c r="D109" s="35">
        <f>CHI!D$80</f>
        <v>385.42176612806145</v>
      </c>
      <c r="E109" s="35">
        <f>CHI!E$80</f>
        <v>447.01765292272552</v>
      </c>
      <c r="F109" s="35">
        <f>CHI!F$80</f>
        <v>391.09279391150301</v>
      </c>
      <c r="G109" s="35">
        <f>CHI!G$80</f>
        <v>448.01601973967774</v>
      </c>
      <c r="H109" s="35">
        <f>CHI!H$80</f>
        <v>413.34884698688523</v>
      </c>
      <c r="I109" s="35">
        <f>CHI!I$80</f>
        <v>334.55373812396704</v>
      </c>
      <c r="J109" s="35">
        <f>CHI!J$80</f>
        <v>322.14951572360155</v>
      </c>
      <c r="K109" s="35">
        <f>CHI!K$80</f>
        <v>466.39612286247444</v>
      </c>
      <c r="L109" s="35">
        <f>CHI!L$80</f>
        <v>365.0275414002914</v>
      </c>
      <c r="M109" s="35">
        <f>CHI!M$80</f>
        <v>309.91845807657995</v>
      </c>
      <c r="N109" s="35">
        <f>CHI!N$80</f>
        <v>376.32393082139413</v>
      </c>
      <c r="O109" s="35">
        <f>CHI!O$80</f>
        <v>311.8342297166356</v>
      </c>
      <c r="P109" s="35">
        <f>CHI!P$80</f>
        <v>300.68193347339775</v>
      </c>
      <c r="Q109" s="35">
        <f>CHI!Q$80</f>
        <v>236.6643824901733</v>
      </c>
    </row>
    <row r="110" spans="1:17" x14ac:dyDescent="0.25">
      <c r="A110" s="21" t="s">
        <v>39</v>
      </c>
      <c r="B110" s="35">
        <f>CHI!B$81</f>
        <v>16.387232311835554</v>
      </c>
      <c r="C110" s="35">
        <f>CHI!C$81</f>
        <v>12.915348627438917</v>
      </c>
      <c r="D110" s="35">
        <f>CHI!D$81</f>
        <v>14.28633488219684</v>
      </c>
      <c r="E110" s="35">
        <f>CHI!E$81</f>
        <v>16.85258476440908</v>
      </c>
      <c r="F110" s="35">
        <f>CHI!F$81</f>
        <v>14.143165201753305</v>
      </c>
      <c r="G110" s="35">
        <f>CHI!G$81</f>
        <v>19.789197158864773</v>
      </c>
      <c r="H110" s="35">
        <f>CHI!H$81</f>
        <v>16.287906825751516</v>
      </c>
      <c r="I110" s="35">
        <f>CHI!I$81</f>
        <v>16.208198441752465</v>
      </c>
      <c r="J110" s="35">
        <f>CHI!J$81</f>
        <v>13.60912043618986</v>
      </c>
      <c r="K110" s="35">
        <f>CHI!K$81</f>
        <v>22.283059188148393</v>
      </c>
      <c r="L110" s="35">
        <f>CHI!L$81</f>
        <v>19.407296140946528</v>
      </c>
      <c r="M110" s="35">
        <f>CHI!M$81</f>
        <v>18.615979052040061</v>
      </c>
      <c r="N110" s="35">
        <f>CHI!N$81</f>
        <v>21.955425383237049</v>
      </c>
      <c r="O110" s="35">
        <f>CHI!O$81</f>
        <v>17.522673899629723</v>
      </c>
      <c r="P110" s="35">
        <f>CHI!P$81</f>
        <v>16.641338925840866</v>
      </c>
      <c r="Q110" s="35">
        <f>CHI!Q$81</f>
        <v>14.952409518132916</v>
      </c>
    </row>
    <row r="111" spans="1:17" x14ac:dyDescent="0.25">
      <c r="A111" s="23" t="s">
        <v>10</v>
      </c>
      <c r="B111" s="37">
        <f>NMM!B$58</f>
        <v>4739.398770605314</v>
      </c>
      <c r="C111" s="37">
        <f>NMM!C$58</f>
        <v>4842.1685749656517</v>
      </c>
      <c r="D111" s="37">
        <f>NMM!D$58</f>
        <v>5019.6963253334879</v>
      </c>
      <c r="E111" s="37">
        <f>NMM!E$58</f>
        <v>4951.8514422001208</v>
      </c>
      <c r="F111" s="37">
        <f>NMM!F$58</f>
        <v>5319.4879278160961</v>
      </c>
      <c r="G111" s="37">
        <f>NMM!G$58</f>
        <v>5061.4726990596791</v>
      </c>
      <c r="H111" s="37">
        <f>NMM!H$58</f>
        <v>5343.1585669021842</v>
      </c>
      <c r="I111" s="37">
        <f>NMM!I$58</f>
        <v>5829.3402881286638</v>
      </c>
      <c r="J111" s="37">
        <f>NMM!J$58</f>
        <v>5917.4350310175323</v>
      </c>
      <c r="K111" s="37">
        <f>NMM!K$58</f>
        <v>5288.0265299250959</v>
      </c>
      <c r="L111" s="37">
        <f>NMM!L$58</f>
        <v>5001.407801957117</v>
      </c>
      <c r="M111" s="37">
        <f>NMM!M$58</f>
        <v>5149.5407018172118</v>
      </c>
      <c r="N111" s="37">
        <f>NMM!N$58</f>
        <v>4853.4442408504465</v>
      </c>
      <c r="O111" s="37">
        <f>NMM!O$58</f>
        <v>4858.1321965640036</v>
      </c>
      <c r="P111" s="37">
        <f>NMM!P$58</f>
        <v>4923.422310398777</v>
      </c>
      <c r="Q111" s="37">
        <f>NMM!Q$58</f>
        <v>4995.1728650557361</v>
      </c>
    </row>
    <row r="112" spans="1:17" x14ac:dyDescent="0.25">
      <c r="A112" s="21" t="s">
        <v>38</v>
      </c>
      <c r="B112" s="35">
        <f>NMM!B$59</f>
        <v>3424.8281405314729</v>
      </c>
      <c r="C112" s="35">
        <f>NMM!C$59</f>
        <v>3490.8267545766435</v>
      </c>
      <c r="D112" s="35">
        <f>NMM!D$59</f>
        <v>3593.8167990773454</v>
      </c>
      <c r="E112" s="35">
        <f>NMM!E$59</f>
        <v>3563.7789611831472</v>
      </c>
      <c r="F112" s="35">
        <f>NMM!F$59</f>
        <v>3830.5417850726531</v>
      </c>
      <c r="G112" s="35">
        <f>NMM!G$59</f>
        <v>3553.9917411573024</v>
      </c>
      <c r="H112" s="35">
        <f>NMM!H$59</f>
        <v>3753.801914317045</v>
      </c>
      <c r="I112" s="35">
        <f>NMM!I$59</f>
        <v>4095.2359293264767</v>
      </c>
      <c r="J112" s="35">
        <f>NMM!J$59</f>
        <v>4088.2898123130567</v>
      </c>
      <c r="K112" s="35">
        <f>NMM!K$59</f>
        <v>3532.6084041720546</v>
      </c>
      <c r="L112" s="35">
        <f>NMM!L$59</f>
        <v>3210.919466233433</v>
      </c>
      <c r="M112" s="35">
        <f>NMM!M$59</f>
        <v>3313.0861403673234</v>
      </c>
      <c r="N112" s="35">
        <f>NMM!N$59</f>
        <v>3225.7112509899298</v>
      </c>
      <c r="O112" s="35">
        <f>NMM!O$59</f>
        <v>3216.6979567863937</v>
      </c>
      <c r="P112" s="35">
        <f>NMM!P$59</f>
        <v>3185.3140668724918</v>
      </c>
      <c r="Q112" s="35">
        <f>NMM!Q$59</f>
        <v>3240.834351927213</v>
      </c>
    </row>
    <row r="113" spans="1:17" x14ac:dyDescent="0.25">
      <c r="A113" s="21" t="s">
        <v>37</v>
      </c>
      <c r="B113" s="35">
        <f>NMM!B$60</f>
        <v>967.39720473627722</v>
      </c>
      <c r="C113" s="35">
        <f>NMM!C$60</f>
        <v>982.44040742863217</v>
      </c>
      <c r="D113" s="35">
        <f>NMM!D$60</f>
        <v>1074.8621173719516</v>
      </c>
      <c r="E113" s="35">
        <f>NMM!E$60</f>
        <v>987.89130454274641</v>
      </c>
      <c r="F113" s="35">
        <f>NMM!F$60</f>
        <v>1133.0157048540746</v>
      </c>
      <c r="G113" s="35">
        <f>NMM!G$60</f>
        <v>1116.3502538303235</v>
      </c>
      <c r="H113" s="35">
        <f>NMM!H$60</f>
        <v>1164.6874233382698</v>
      </c>
      <c r="I113" s="35">
        <f>NMM!I$60</f>
        <v>1275.8536282250752</v>
      </c>
      <c r="J113" s="35">
        <f>NMM!J$60</f>
        <v>1349.8770722903971</v>
      </c>
      <c r="K113" s="35">
        <f>NMM!K$60</f>
        <v>1314.5884929388437</v>
      </c>
      <c r="L113" s="35">
        <f>NMM!L$60</f>
        <v>1330.4845247145247</v>
      </c>
      <c r="M113" s="35">
        <f>NMM!M$60</f>
        <v>1406.1068189645869</v>
      </c>
      <c r="N113" s="35">
        <f>NMM!N$60</f>
        <v>1273.8583123477201</v>
      </c>
      <c r="O113" s="35">
        <f>NMM!O$60</f>
        <v>1312.7827119206895</v>
      </c>
      <c r="P113" s="35">
        <f>NMM!P$60</f>
        <v>1392.8645620873613</v>
      </c>
      <c r="Q113" s="35">
        <f>NMM!Q$60</f>
        <v>1432.4464515972597</v>
      </c>
    </row>
    <row r="114" spans="1:17" x14ac:dyDescent="0.25">
      <c r="A114" s="21" t="s">
        <v>57</v>
      </c>
      <c r="B114" s="35">
        <f>NMM!B$61</f>
        <v>347.17342533756312</v>
      </c>
      <c r="C114" s="35">
        <f>NMM!C$61</f>
        <v>368.90141296037649</v>
      </c>
      <c r="D114" s="35">
        <f>NMM!D$61</f>
        <v>351.01740888419118</v>
      </c>
      <c r="E114" s="35">
        <f>NMM!E$61</f>
        <v>400.1811764742265</v>
      </c>
      <c r="F114" s="35">
        <f>NMM!F$61</f>
        <v>355.9304378893687</v>
      </c>
      <c r="G114" s="35">
        <f>NMM!G$61</f>
        <v>391.13070407205299</v>
      </c>
      <c r="H114" s="35">
        <f>NMM!H$61</f>
        <v>424.6692292468698</v>
      </c>
      <c r="I114" s="35">
        <f>NMM!I$61</f>
        <v>458.25073057711239</v>
      </c>
      <c r="J114" s="35">
        <f>NMM!J$61</f>
        <v>479.2681464140785</v>
      </c>
      <c r="K114" s="35">
        <f>NMM!K$61</f>
        <v>440.82963281419768</v>
      </c>
      <c r="L114" s="35">
        <f>NMM!L$61</f>
        <v>460.00381100915916</v>
      </c>
      <c r="M114" s="35">
        <f>NMM!M$61</f>
        <v>430.34774248530169</v>
      </c>
      <c r="N114" s="35">
        <f>NMM!N$61</f>
        <v>353.87467751279661</v>
      </c>
      <c r="O114" s="35">
        <f>NMM!O$61</f>
        <v>328.65152785691998</v>
      </c>
      <c r="P114" s="35">
        <f>NMM!P$61</f>
        <v>345.24368143892428</v>
      </c>
      <c r="Q114" s="35">
        <f>NMM!Q$61</f>
        <v>321.89206153126378</v>
      </c>
    </row>
    <row r="115" spans="1:17" x14ac:dyDescent="0.25">
      <c r="A115" s="23" t="s">
        <v>9</v>
      </c>
      <c r="B115" s="37">
        <f>PPA!B$56</f>
        <v>1528.8002050206908</v>
      </c>
      <c r="C115" s="37">
        <f>PPA!C$56</f>
        <v>1600.9435320396476</v>
      </c>
      <c r="D115" s="37">
        <f>PPA!D$56</f>
        <v>1623.6796260093483</v>
      </c>
      <c r="E115" s="37">
        <f>PPA!E$56</f>
        <v>1784.3569079802126</v>
      </c>
      <c r="F115" s="37">
        <f>PPA!F$56</f>
        <v>1607.5306570110838</v>
      </c>
      <c r="G115" s="37">
        <f>PPA!G$56</f>
        <v>1581.3257809174349</v>
      </c>
      <c r="H115" s="37">
        <f>PPA!H$56</f>
        <v>1589.8044376379164</v>
      </c>
      <c r="I115" s="37">
        <f>PPA!I$56</f>
        <v>1512.4569792103082</v>
      </c>
      <c r="J115" s="37">
        <f>PPA!J$56</f>
        <v>1611.48152044782</v>
      </c>
      <c r="K115" s="37">
        <f>PPA!K$56</f>
        <v>1606.793129833572</v>
      </c>
      <c r="L115" s="37">
        <f>PPA!L$56</f>
        <v>1704.5808407711334</v>
      </c>
      <c r="M115" s="37">
        <f>PPA!M$56</f>
        <v>1655.0578200882851</v>
      </c>
      <c r="N115" s="37">
        <f>PPA!N$56</f>
        <v>1576.3716367043589</v>
      </c>
      <c r="O115" s="37">
        <f>PPA!O$56</f>
        <v>1620.5603280741484</v>
      </c>
      <c r="P115" s="37">
        <f>PPA!P$56</f>
        <v>1456.0665334528583</v>
      </c>
      <c r="Q115" s="37">
        <f>PPA!Q$56</f>
        <v>1511.2721733116646</v>
      </c>
    </row>
    <row r="116" spans="1:17" x14ac:dyDescent="0.25">
      <c r="A116" s="21" t="s">
        <v>35</v>
      </c>
      <c r="B116" s="35">
        <f>PPA!B$57</f>
        <v>7.4687035999289346</v>
      </c>
      <c r="C116" s="35">
        <f>PPA!C$57</f>
        <v>18.668772178341854</v>
      </c>
      <c r="D116" s="35">
        <f>PPA!D$57</f>
        <v>16.478979572197634</v>
      </c>
      <c r="E116" s="35">
        <f>PPA!E$57</f>
        <v>24.531717628166835</v>
      </c>
      <c r="F116" s="35">
        <f>PPA!F$57</f>
        <v>24.511151049872936</v>
      </c>
      <c r="G116" s="35">
        <f>PPA!G$57</f>
        <v>11.709073991658611</v>
      </c>
      <c r="H116" s="35">
        <f>PPA!H$57</f>
        <v>11.100812968851576</v>
      </c>
      <c r="I116" s="35">
        <f>PPA!I$57</f>
        <v>18.849893984309897</v>
      </c>
      <c r="J116" s="35">
        <f>PPA!J$57</f>
        <v>12.237148932013415</v>
      </c>
      <c r="K116" s="35">
        <f>PPA!K$57</f>
        <v>24.194641907555472</v>
      </c>
      <c r="L116" s="35">
        <f>PPA!L$57</f>
        <v>17.138454636320425</v>
      </c>
      <c r="M116" s="35">
        <f>PPA!M$57</f>
        <v>19.082430825867739</v>
      </c>
      <c r="N116" s="35">
        <f>PPA!N$57</f>
        <v>15.919069487475472</v>
      </c>
      <c r="O116" s="35">
        <f>PPA!O$57</f>
        <v>20.029660440172115</v>
      </c>
      <c r="P116" s="35">
        <f>PPA!P$57</f>
        <v>19.137077958036102</v>
      </c>
      <c r="Q116" s="35">
        <f>PPA!Q$57</f>
        <v>19.10522758808353</v>
      </c>
    </row>
    <row r="117" spans="1:17" x14ac:dyDescent="0.25">
      <c r="A117" s="21" t="s">
        <v>56</v>
      </c>
      <c r="B117" s="35">
        <f>PPA!B$58</f>
        <v>1510.9961253762901</v>
      </c>
      <c r="C117" s="35">
        <f>PPA!C$58</f>
        <v>1570.8760793798779</v>
      </c>
      <c r="D117" s="35">
        <f>PPA!D$58</f>
        <v>1597.5711640636487</v>
      </c>
      <c r="E117" s="35">
        <f>PPA!E$58</f>
        <v>1750.0070102079683</v>
      </c>
      <c r="F117" s="35">
        <f>PPA!F$58</f>
        <v>1573.7658682947892</v>
      </c>
      <c r="G117" s="35">
        <f>PPA!G$58</f>
        <v>1560.5017450617511</v>
      </c>
      <c r="H117" s="35">
        <f>PPA!H$58</f>
        <v>1569.3652390843026</v>
      </c>
      <c r="I117" s="35">
        <f>PPA!I$58</f>
        <v>1483.9284544119009</v>
      </c>
      <c r="J117" s="35">
        <f>PPA!J$58</f>
        <v>1589.2804768050264</v>
      </c>
      <c r="K117" s="35">
        <f>PPA!K$58</f>
        <v>1571.559072851474</v>
      </c>
      <c r="L117" s="35">
        <f>PPA!L$58</f>
        <v>1675.9146673766968</v>
      </c>
      <c r="M117" s="35">
        <f>PPA!M$58</f>
        <v>1625.8162491908192</v>
      </c>
      <c r="N117" s="35">
        <f>PPA!N$58</f>
        <v>1551.4793940039117</v>
      </c>
      <c r="O117" s="35">
        <f>PPA!O$58</f>
        <v>1590.5308962159615</v>
      </c>
      <c r="P117" s="35">
        <f>PPA!P$58</f>
        <v>1427.6018702465763</v>
      </c>
      <c r="Q117" s="35">
        <f>PPA!Q$58</f>
        <v>1482.8081754609391</v>
      </c>
    </row>
    <row r="118" spans="1:17" x14ac:dyDescent="0.25">
      <c r="A118" s="21" t="s">
        <v>55</v>
      </c>
      <c r="B118" s="35">
        <f>PPA!B$59</f>
        <v>10.335376044471687</v>
      </c>
      <c r="C118" s="35">
        <f>PPA!C$59</f>
        <v>11.398680481427919</v>
      </c>
      <c r="D118" s="35">
        <f>PPA!D$59</f>
        <v>9.6294823735020092</v>
      </c>
      <c r="E118" s="35">
        <f>PPA!E$59</f>
        <v>9.8181801440774663</v>
      </c>
      <c r="F118" s="35">
        <f>PPA!F$59</f>
        <v>9.2536376664216942</v>
      </c>
      <c r="G118" s="35">
        <f>PPA!G$59</f>
        <v>9.1149618640251937</v>
      </c>
      <c r="H118" s="35">
        <f>PPA!H$59</f>
        <v>9.3383855847622108</v>
      </c>
      <c r="I118" s="35">
        <f>PPA!I$59</f>
        <v>9.6786308140973816</v>
      </c>
      <c r="J118" s="35">
        <f>PPA!J$59</f>
        <v>9.963894710780119</v>
      </c>
      <c r="K118" s="35">
        <f>PPA!K$59</f>
        <v>11.039415074542559</v>
      </c>
      <c r="L118" s="35">
        <f>PPA!L$59</f>
        <v>11.527718758116244</v>
      </c>
      <c r="M118" s="35">
        <f>PPA!M$59</f>
        <v>10.159140071598117</v>
      </c>
      <c r="N118" s="35">
        <f>PPA!N$59</f>
        <v>8.9731732129716395</v>
      </c>
      <c r="O118" s="35">
        <f>PPA!O$59</f>
        <v>9.9997714180145998</v>
      </c>
      <c r="P118" s="35">
        <f>PPA!P$59</f>
        <v>9.327585248245942</v>
      </c>
      <c r="Q118" s="35">
        <f>PPA!Q$59</f>
        <v>9.3587702626418849</v>
      </c>
    </row>
    <row r="119" spans="1:17" x14ac:dyDescent="0.25">
      <c r="A119" s="20" t="s">
        <v>54</v>
      </c>
      <c r="B119" s="36">
        <f>FBT!B$32</f>
        <v>823.15590511477501</v>
      </c>
      <c r="C119" s="36">
        <f>FBT!C$32</f>
        <v>862.21708962904813</v>
      </c>
      <c r="D119" s="36">
        <f>FBT!D$32</f>
        <v>1034.132958018612</v>
      </c>
      <c r="E119" s="36">
        <f>FBT!E$32</f>
        <v>884.46798669297618</v>
      </c>
      <c r="F119" s="36">
        <f>FBT!F$32</f>
        <v>877.32553771609207</v>
      </c>
      <c r="G119" s="36">
        <f>FBT!G$32</f>
        <v>895.67440856327471</v>
      </c>
      <c r="H119" s="36">
        <f>FBT!H$32</f>
        <v>876.57242668282822</v>
      </c>
      <c r="I119" s="36">
        <f>FBT!I$32</f>
        <v>827.29165696394421</v>
      </c>
      <c r="J119" s="36">
        <f>FBT!J$32</f>
        <v>828.17313779728806</v>
      </c>
      <c r="K119" s="36">
        <f>FBT!K$32</f>
        <v>850.26601091969997</v>
      </c>
      <c r="L119" s="36">
        <f>FBT!L$32</f>
        <v>912.31489306620892</v>
      </c>
      <c r="M119" s="36">
        <f>FBT!M$32</f>
        <v>901.85246708272382</v>
      </c>
      <c r="N119" s="36">
        <f>FBT!N$32</f>
        <v>930.11944835201291</v>
      </c>
      <c r="O119" s="36">
        <f>FBT!O$32</f>
        <v>831.07154180804434</v>
      </c>
      <c r="P119" s="36">
        <f>FBT!P$32</f>
        <v>782.16695830828883</v>
      </c>
      <c r="Q119" s="36">
        <f>FBT!Q$32</f>
        <v>868.49308928906123</v>
      </c>
    </row>
    <row r="120" spans="1:17" x14ac:dyDescent="0.25">
      <c r="A120" s="18" t="s">
        <v>53</v>
      </c>
      <c r="B120" s="35">
        <f>TRE!B$32</f>
        <v>88.417116838710413</v>
      </c>
      <c r="C120" s="35">
        <f>TRE!C$32</f>
        <v>103.02341152788003</v>
      </c>
      <c r="D120" s="35">
        <f>TRE!D$32</f>
        <v>80.340951638484015</v>
      </c>
      <c r="E120" s="35">
        <f>TRE!E$32</f>
        <v>118.55023674181201</v>
      </c>
      <c r="F120" s="35">
        <f>TRE!F$32</f>
        <v>150.73732556582402</v>
      </c>
      <c r="G120" s="35">
        <f>TRE!G$32</f>
        <v>148.7890582226961</v>
      </c>
      <c r="H120" s="35">
        <f>TRE!H$32</f>
        <v>146.17894572604803</v>
      </c>
      <c r="I120" s="35">
        <f>TRE!I$32</f>
        <v>139.92997598834401</v>
      </c>
      <c r="J120" s="35">
        <f>TRE!J$32</f>
        <v>115.45633184148002</v>
      </c>
      <c r="K120" s="35">
        <f>TRE!K$32</f>
        <v>93.661754360760014</v>
      </c>
      <c r="L120" s="35">
        <f>TRE!L$32</f>
        <v>116.12198936104255</v>
      </c>
      <c r="M120" s="35">
        <f>TRE!M$32</f>
        <v>117.00116533229343</v>
      </c>
      <c r="N120" s="35">
        <f>TRE!N$32</f>
        <v>122.74449559482592</v>
      </c>
      <c r="O120" s="35">
        <f>TRE!O$32</f>
        <v>118.22237156000547</v>
      </c>
      <c r="P120" s="35">
        <f>TRE!P$32</f>
        <v>101.68863923170166</v>
      </c>
      <c r="Q120" s="35">
        <f>TRE!Q$32</f>
        <v>99.502011662000982</v>
      </c>
    </row>
    <row r="121" spans="1:17" x14ac:dyDescent="0.25">
      <c r="A121" s="18" t="s">
        <v>52</v>
      </c>
      <c r="B121" s="35">
        <f>MAE!B$32</f>
        <v>418.40196470254597</v>
      </c>
      <c r="C121" s="35">
        <f>MAE!C$32</f>
        <v>455.17594338057609</v>
      </c>
      <c r="D121" s="35">
        <f>MAE!D$32</f>
        <v>413.6078039225041</v>
      </c>
      <c r="E121" s="35">
        <f>MAE!E$32</f>
        <v>460.40527646787598</v>
      </c>
      <c r="F121" s="35">
        <f>MAE!F$32</f>
        <v>488.28685016887204</v>
      </c>
      <c r="G121" s="35">
        <f>MAE!G$32</f>
        <v>539.35913822809664</v>
      </c>
      <c r="H121" s="35">
        <f>MAE!H$32</f>
        <v>562.84750652284811</v>
      </c>
      <c r="I121" s="35">
        <f>MAE!I$32</f>
        <v>525.819813081696</v>
      </c>
      <c r="J121" s="35">
        <f>MAE!J$32</f>
        <v>514.26601701919208</v>
      </c>
      <c r="K121" s="35">
        <f>MAE!K$32</f>
        <v>559.09528535156403</v>
      </c>
      <c r="L121" s="35">
        <f>MAE!L$32</f>
        <v>629.65429925139097</v>
      </c>
      <c r="M121" s="35">
        <f>MAE!M$32</f>
        <v>635.91925100426818</v>
      </c>
      <c r="N121" s="35">
        <f>MAE!N$32</f>
        <v>633.75074998307252</v>
      </c>
      <c r="O121" s="35">
        <f>MAE!O$32</f>
        <v>602.25981945675494</v>
      </c>
      <c r="P121" s="35">
        <f>MAE!P$32</f>
        <v>527.86496997683776</v>
      </c>
      <c r="Q121" s="35">
        <f>MAE!Q$32</f>
        <v>543.81193768172102</v>
      </c>
    </row>
    <row r="122" spans="1:17" x14ac:dyDescent="0.25">
      <c r="A122" s="18" t="s">
        <v>51</v>
      </c>
      <c r="B122" s="35">
        <f>TEL!B$32</f>
        <v>203.97026587237582</v>
      </c>
      <c r="C122" s="35">
        <f>TEL!C$32</f>
        <v>228.87713484673205</v>
      </c>
      <c r="D122" s="35">
        <f>TEL!D$32</f>
        <v>189.58225428766801</v>
      </c>
      <c r="E122" s="35">
        <f>TEL!E$32</f>
        <v>159.52956813583202</v>
      </c>
      <c r="F122" s="35">
        <f>TEL!F$32</f>
        <v>147.41025852711601</v>
      </c>
      <c r="G122" s="35">
        <f>TEL!G$32</f>
        <v>162.34897605380147</v>
      </c>
      <c r="H122" s="35">
        <f>TEL!H$32</f>
        <v>156.57398539412401</v>
      </c>
      <c r="I122" s="35">
        <f>TEL!I$32</f>
        <v>147.365706788316</v>
      </c>
      <c r="J122" s="35">
        <f>TEL!J$32</f>
        <v>136.55571119510404</v>
      </c>
      <c r="K122" s="35">
        <f>TEL!K$32</f>
        <v>127.77434316820802</v>
      </c>
      <c r="L122" s="35">
        <f>TEL!L$32</f>
        <v>131.62728863177571</v>
      </c>
      <c r="M122" s="35">
        <f>TEL!M$32</f>
        <v>119.73967857258907</v>
      </c>
      <c r="N122" s="35">
        <f>TEL!N$32</f>
        <v>116.53157338361135</v>
      </c>
      <c r="O122" s="35">
        <f>TEL!O$32</f>
        <v>116.18291493068932</v>
      </c>
      <c r="P122" s="35">
        <f>TEL!P$32</f>
        <v>95.623425999252021</v>
      </c>
      <c r="Q122" s="35">
        <f>TEL!Q$32</f>
        <v>100.17825126128949</v>
      </c>
    </row>
    <row r="123" spans="1:17" x14ac:dyDescent="0.25">
      <c r="A123" s="18" t="s">
        <v>50</v>
      </c>
      <c r="B123" s="35">
        <f>WWP!B$32</f>
        <v>184.40961705772975</v>
      </c>
      <c r="C123" s="35">
        <f>WWP!C$32</f>
        <v>233.361003295476</v>
      </c>
      <c r="D123" s="35">
        <f>WWP!D$32</f>
        <v>220.69111738690805</v>
      </c>
      <c r="E123" s="35">
        <f>WWP!E$32</f>
        <v>260.75961161323204</v>
      </c>
      <c r="F123" s="35">
        <f>WWP!F$32</f>
        <v>299.65976506443604</v>
      </c>
      <c r="G123" s="35">
        <f>WWP!G$32</f>
        <v>303.235306443485</v>
      </c>
      <c r="H123" s="35">
        <f>WWP!H$32</f>
        <v>263.60070132664805</v>
      </c>
      <c r="I123" s="35">
        <f>WWP!I$32</f>
        <v>302.76379498694405</v>
      </c>
      <c r="J123" s="35">
        <f>WWP!J$32</f>
        <v>357.76356595009202</v>
      </c>
      <c r="K123" s="35">
        <f>WWP!K$32</f>
        <v>365.26597396840805</v>
      </c>
      <c r="L123" s="35">
        <f>WWP!L$32</f>
        <v>289.32499406641642</v>
      </c>
      <c r="M123" s="35">
        <f>WWP!M$32</f>
        <v>298.82026550331216</v>
      </c>
      <c r="N123" s="35">
        <f>WWP!N$32</f>
        <v>336.03828320999668</v>
      </c>
      <c r="O123" s="35">
        <f>WWP!O$32</f>
        <v>297.75574880556331</v>
      </c>
      <c r="P123" s="35">
        <f>WWP!P$32</f>
        <v>395.1867713659193</v>
      </c>
      <c r="Q123" s="35">
        <f>WWP!Q$32</f>
        <v>367.72219854231628</v>
      </c>
    </row>
    <row r="124" spans="1:17" x14ac:dyDescent="0.25">
      <c r="A124" s="18" t="s">
        <v>49</v>
      </c>
      <c r="B124" s="35">
        <f>OIS!B$32</f>
        <v>1058.2802178761169</v>
      </c>
      <c r="C124" s="35">
        <f>OIS!C$32</f>
        <v>1131.7493915400241</v>
      </c>
      <c r="D124" s="35">
        <f>OIS!D$32</f>
        <v>1038.0769880953321</v>
      </c>
      <c r="E124" s="35">
        <f>OIS!E$32</f>
        <v>1388.0995613547118</v>
      </c>
      <c r="F124" s="35">
        <f>OIS!F$32</f>
        <v>1767.149354331468</v>
      </c>
      <c r="G124" s="35">
        <f>OIS!G$32</f>
        <v>1659.9992389929544</v>
      </c>
      <c r="H124" s="35">
        <f>OIS!H$32</f>
        <v>1710.7182647029078</v>
      </c>
      <c r="I124" s="35">
        <f>OIS!I$32</f>
        <v>1666.8425881349999</v>
      </c>
      <c r="J124" s="35">
        <f>OIS!J$32</f>
        <v>1668.2116840860599</v>
      </c>
      <c r="K124" s="35">
        <f>OIS!K$32</f>
        <v>1504.303290126684</v>
      </c>
      <c r="L124" s="35">
        <f>OIS!L$32</f>
        <v>1442.1070606981602</v>
      </c>
      <c r="M124" s="35">
        <f>OIS!M$32</f>
        <v>1488.5212162229402</v>
      </c>
      <c r="N124" s="35">
        <f>OIS!N$32</f>
        <v>1479.7596595653981</v>
      </c>
      <c r="O124" s="35">
        <f>OIS!O$32</f>
        <v>1450.6430209949269</v>
      </c>
      <c r="P124" s="35">
        <f>OIS!P$32</f>
        <v>1416.848120842159</v>
      </c>
      <c r="Q124" s="35">
        <f>OIS!Q$32</f>
        <v>1421.6610924924803</v>
      </c>
    </row>
    <row r="125" spans="1:17" x14ac:dyDescent="0.25">
      <c r="A125" s="42" t="s">
        <v>62</v>
      </c>
      <c r="B125" s="41">
        <f>Ind_Summary_emi!B42</f>
        <v>227.73772</v>
      </c>
      <c r="C125" s="41">
        <f>Ind_Summary_emi!C42</f>
        <v>226.63578999999999</v>
      </c>
      <c r="D125" s="41">
        <f>Ind_Summary_emi!D42</f>
        <v>211.98597000000001</v>
      </c>
      <c r="E125" s="41">
        <f>Ind_Summary_emi!E42</f>
        <v>215.34519</v>
      </c>
      <c r="F125" s="41">
        <f>Ind_Summary_emi!F42</f>
        <v>208.56671</v>
      </c>
      <c r="G125" s="41">
        <f>Ind_Summary_emi!G42</f>
        <v>210.38048000000001</v>
      </c>
      <c r="H125" s="41">
        <f>Ind_Summary_emi!H42</f>
        <v>208.58312000000001</v>
      </c>
      <c r="I125" s="41">
        <f>Ind_Summary_emi!I42</f>
        <v>212.99371000000002</v>
      </c>
      <c r="J125" s="41">
        <f>Ind_Summary_emi!J42</f>
        <v>211.26853</v>
      </c>
      <c r="K125" s="41">
        <f>Ind_Summary_emi!K42</f>
        <v>206.75917999999999</v>
      </c>
      <c r="L125" s="41">
        <f>Ind_Summary_emi!L42</f>
        <v>207.96868000000001</v>
      </c>
      <c r="M125" s="41">
        <f>Ind_Summary_emi!M42</f>
        <v>211.85082</v>
      </c>
      <c r="N125" s="41">
        <f>Ind_Summary_emi!N42</f>
        <v>217.86867999999998</v>
      </c>
      <c r="O125" s="41">
        <f>Ind_Summary_emi!O42</f>
        <v>204.88138000000001</v>
      </c>
      <c r="P125" s="41">
        <f>Ind_Summary_emi!P42</f>
        <v>206.22095999999999</v>
      </c>
      <c r="Q125" s="41">
        <f>Ind_Summary_emi!Q42</f>
        <v>205.53604000000001</v>
      </c>
    </row>
    <row r="126" spans="1:17" x14ac:dyDescent="0.25">
      <c r="A126" s="40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</row>
    <row r="127" spans="1:17" x14ac:dyDescent="0.25">
      <c r="A127" s="39" t="str">
        <f>FBT!$A$34</f>
        <v>Value added intensity (toe / M€2010)</v>
      </c>
      <c r="B127" s="38">
        <f t="shared" ref="B127:Q127" si="8">IF(B29=0,"",B29/B3*1000)</f>
        <v>166.34310440636565</v>
      </c>
      <c r="C127" s="38">
        <f t="shared" si="8"/>
        <v>166.25092849266164</v>
      </c>
      <c r="D127" s="38">
        <f t="shared" si="8"/>
        <v>168.08828662318055</v>
      </c>
      <c r="E127" s="38">
        <f t="shared" si="8"/>
        <v>176.42812865261621</v>
      </c>
      <c r="F127" s="38">
        <f t="shared" si="8"/>
        <v>179.97600135804717</v>
      </c>
      <c r="G127" s="38">
        <f t="shared" si="8"/>
        <v>186.75668242149342</v>
      </c>
      <c r="H127" s="38">
        <f t="shared" si="8"/>
        <v>177.36720144466472</v>
      </c>
      <c r="I127" s="38">
        <f t="shared" si="8"/>
        <v>171.93857272819253</v>
      </c>
      <c r="J127" s="38">
        <f t="shared" si="8"/>
        <v>181.36963057158096</v>
      </c>
      <c r="K127" s="38">
        <f t="shared" si="8"/>
        <v>185.04368218518366</v>
      </c>
      <c r="L127" s="38">
        <f t="shared" si="8"/>
        <v>195.49143874249685</v>
      </c>
      <c r="M127" s="38">
        <f t="shared" si="8"/>
        <v>188.89600814979428</v>
      </c>
      <c r="N127" s="38">
        <f t="shared" si="8"/>
        <v>183.79970280496676</v>
      </c>
      <c r="O127" s="38">
        <f t="shared" si="8"/>
        <v>190.02922002167816</v>
      </c>
      <c r="P127" s="38">
        <f t="shared" si="8"/>
        <v>182.16770366398146</v>
      </c>
      <c r="Q127" s="38">
        <f t="shared" si="8"/>
        <v>182.17972383275233</v>
      </c>
    </row>
    <row r="128" spans="1:17" x14ac:dyDescent="0.25">
      <c r="A128" s="18" t="s">
        <v>13</v>
      </c>
      <c r="B128" s="35">
        <f t="shared" ref="B128:Q128" si="9">IF(B51=0,"",B51/B4*1000)</f>
        <v>1065.5490461552097</v>
      </c>
      <c r="C128" s="35">
        <f t="shared" si="9"/>
        <v>953.80439651177653</v>
      </c>
      <c r="D128" s="35">
        <f t="shared" si="9"/>
        <v>1095.4400114449631</v>
      </c>
      <c r="E128" s="35">
        <f t="shared" si="9"/>
        <v>1063.6348103365219</v>
      </c>
      <c r="F128" s="35">
        <f t="shared" si="9"/>
        <v>951.21578867035942</v>
      </c>
      <c r="G128" s="35">
        <f t="shared" si="9"/>
        <v>900.06145881502187</v>
      </c>
      <c r="H128" s="35">
        <f t="shared" si="9"/>
        <v>870.48925091540571</v>
      </c>
      <c r="I128" s="35">
        <f t="shared" si="9"/>
        <v>827.32540824258103</v>
      </c>
      <c r="J128" s="35">
        <f t="shared" si="9"/>
        <v>867.04094131160286</v>
      </c>
      <c r="K128" s="35">
        <f t="shared" si="9"/>
        <v>884.31486703902772</v>
      </c>
      <c r="L128" s="35">
        <f t="shared" si="9"/>
        <v>1080.2645266573829</v>
      </c>
      <c r="M128" s="35">
        <f t="shared" si="9"/>
        <v>1034.0021386080505</v>
      </c>
      <c r="N128" s="35">
        <f t="shared" si="9"/>
        <v>989.93916182471401</v>
      </c>
      <c r="O128" s="35">
        <f t="shared" si="9"/>
        <v>1137.9223057142522</v>
      </c>
      <c r="P128" s="35">
        <f t="shared" si="9"/>
        <v>1093.338537727097</v>
      </c>
      <c r="Q128" s="35">
        <f t="shared" si="9"/>
        <v>1009.5468408460895</v>
      </c>
    </row>
    <row r="129" spans="1:17" x14ac:dyDescent="0.25">
      <c r="A129" s="23" t="s">
        <v>12</v>
      </c>
      <c r="B129" s="37">
        <f t="shared" ref="B129:Q129" si="10">IF(B54=0,"",B54/B5*1000)</f>
        <v>141.10197382184398</v>
      </c>
      <c r="C129" s="37">
        <f t="shared" si="10"/>
        <v>134.23505318112902</v>
      </c>
      <c r="D129" s="37">
        <f t="shared" si="10"/>
        <v>157.76789906332252</v>
      </c>
      <c r="E129" s="37">
        <f t="shared" si="10"/>
        <v>160.23921101698073</v>
      </c>
      <c r="F129" s="37">
        <f t="shared" si="10"/>
        <v>149.90598378763949</v>
      </c>
      <c r="G129" s="37">
        <f t="shared" si="10"/>
        <v>127.46393276300697</v>
      </c>
      <c r="H129" s="37">
        <f t="shared" si="10"/>
        <v>125.73249795010626</v>
      </c>
      <c r="I129" s="37">
        <f t="shared" si="10"/>
        <v>128.80574394495099</v>
      </c>
      <c r="J129" s="37">
        <f t="shared" si="10"/>
        <v>127.41579820152965</v>
      </c>
      <c r="K129" s="37">
        <f t="shared" si="10"/>
        <v>144.46626921776163</v>
      </c>
      <c r="L129" s="37">
        <f t="shared" si="10"/>
        <v>96.421779466765727</v>
      </c>
      <c r="M129" s="37">
        <f t="shared" si="10"/>
        <v>105.9299105747255</v>
      </c>
      <c r="N129" s="37">
        <f t="shared" si="10"/>
        <v>105.14885912946455</v>
      </c>
      <c r="O129" s="37">
        <f t="shared" si="10"/>
        <v>120.16387081248949</v>
      </c>
      <c r="P129" s="37">
        <f t="shared" si="10"/>
        <v>113.80802070259119</v>
      </c>
      <c r="Q129" s="37">
        <f t="shared" si="10"/>
        <v>115.01727630698231</v>
      </c>
    </row>
    <row r="130" spans="1:17" x14ac:dyDescent="0.25">
      <c r="A130" s="21" t="s">
        <v>44</v>
      </c>
      <c r="B130" s="35" t="str">
        <f t="shared" ref="B130:Q130" si="11">IF(B55=0,"",B55/B6*1000)</f>
        <v/>
      </c>
      <c r="C130" s="35" t="str">
        <f t="shared" si="11"/>
        <v/>
      </c>
      <c r="D130" s="35" t="str">
        <f t="shared" si="11"/>
        <v/>
      </c>
      <c r="E130" s="35" t="str">
        <f t="shared" si="11"/>
        <v/>
      </c>
      <c r="F130" s="35" t="str">
        <f t="shared" si="11"/>
        <v/>
      </c>
      <c r="G130" s="35" t="str">
        <f t="shared" si="11"/>
        <v/>
      </c>
      <c r="H130" s="35" t="str">
        <f t="shared" si="11"/>
        <v/>
      </c>
      <c r="I130" s="35" t="str">
        <f t="shared" si="11"/>
        <v/>
      </c>
      <c r="J130" s="35" t="str">
        <f t="shared" si="11"/>
        <v/>
      </c>
      <c r="K130" s="35" t="str">
        <f t="shared" si="11"/>
        <v/>
      </c>
      <c r="L130" s="35" t="str">
        <f t="shared" si="11"/>
        <v/>
      </c>
      <c r="M130" s="35" t="str">
        <f t="shared" si="11"/>
        <v/>
      </c>
      <c r="N130" s="35" t="str">
        <f t="shared" si="11"/>
        <v/>
      </c>
      <c r="O130" s="35" t="str">
        <f t="shared" si="11"/>
        <v/>
      </c>
      <c r="P130" s="35" t="str">
        <f t="shared" si="11"/>
        <v/>
      </c>
      <c r="Q130" s="35" t="str">
        <f t="shared" si="11"/>
        <v/>
      </c>
    </row>
    <row r="131" spans="1:17" x14ac:dyDescent="0.25">
      <c r="A131" s="21" t="s">
        <v>59</v>
      </c>
      <c r="B131" s="35">
        <f t="shared" ref="B131:Q131" si="12">IF(B56=0,"",B56/B7*1000)</f>
        <v>100.07876057407962</v>
      </c>
      <c r="C131" s="35">
        <f t="shared" si="12"/>
        <v>101.03150727802688</v>
      </c>
      <c r="D131" s="35">
        <f t="shared" si="12"/>
        <v>125.11024070416396</v>
      </c>
      <c r="E131" s="35">
        <f t="shared" si="12"/>
        <v>130.81714638936162</v>
      </c>
      <c r="F131" s="35">
        <f t="shared" si="12"/>
        <v>110.02252712398007</v>
      </c>
      <c r="G131" s="35">
        <f t="shared" si="12"/>
        <v>94.521925187389868</v>
      </c>
      <c r="H131" s="35">
        <f t="shared" si="12"/>
        <v>92.051266464313443</v>
      </c>
      <c r="I131" s="35">
        <f t="shared" si="12"/>
        <v>91.90277392644451</v>
      </c>
      <c r="J131" s="35">
        <f t="shared" si="12"/>
        <v>82.056191304474936</v>
      </c>
      <c r="K131" s="35">
        <f t="shared" si="12"/>
        <v>107.37861941434518</v>
      </c>
      <c r="L131" s="35">
        <f t="shared" si="12"/>
        <v>69.754562220119098</v>
      </c>
      <c r="M131" s="35">
        <f t="shared" si="12"/>
        <v>81.669696065432788</v>
      </c>
      <c r="N131" s="35">
        <f t="shared" si="12"/>
        <v>82.668875482323614</v>
      </c>
      <c r="O131" s="35">
        <f t="shared" si="12"/>
        <v>94.257586281770756</v>
      </c>
      <c r="P131" s="35">
        <f t="shared" si="12"/>
        <v>91.506306524105952</v>
      </c>
      <c r="Q131" s="35">
        <f t="shared" si="12"/>
        <v>92.420504714835914</v>
      </c>
    </row>
    <row r="132" spans="1:17" x14ac:dyDescent="0.25">
      <c r="A132" s="21" t="s">
        <v>42</v>
      </c>
      <c r="B132" s="35">
        <f t="shared" ref="B132:Q132" si="13">IF(B59=0,"",B59/B8*1000)</f>
        <v>257.34564296078213</v>
      </c>
      <c r="C132" s="35">
        <f t="shared" si="13"/>
        <v>241.10482460706399</v>
      </c>
      <c r="D132" s="35">
        <f t="shared" si="13"/>
        <v>279.30938296667989</v>
      </c>
      <c r="E132" s="35">
        <f t="shared" si="13"/>
        <v>281.29288255596168</v>
      </c>
      <c r="F132" s="35">
        <f t="shared" si="13"/>
        <v>271.041458110875</v>
      </c>
      <c r="G132" s="35">
        <f t="shared" si="13"/>
        <v>229.84502214806113</v>
      </c>
      <c r="H132" s="35">
        <f t="shared" si="13"/>
        <v>227.48029636784167</v>
      </c>
      <c r="I132" s="35">
        <f t="shared" si="13"/>
        <v>234.57139464566887</v>
      </c>
      <c r="J132" s="35">
        <f t="shared" si="13"/>
        <v>237.69185253963568</v>
      </c>
      <c r="K132" s="35">
        <f t="shared" si="13"/>
        <v>347.29138046431342</v>
      </c>
      <c r="L132" s="35">
        <f t="shared" si="13"/>
        <v>297.22136508891197</v>
      </c>
      <c r="M132" s="35">
        <f t="shared" si="13"/>
        <v>284.10505447581295</v>
      </c>
      <c r="N132" s="35">
        <f t="shared" si="13"/>
        <v>262.94311171354963</v>
      </c>
      <c r="O132" s="35">
        <f t="shared" si="13"/>
        <v>412.20621488667769</v>
      </c>
      <c r="P132" s="35">
        <f t="shared" si="13"/>
        <v>333.71728402023916</v>
      </c>
      <c r="Q132" s="35">
        <f t="shared" si="13"/>
        <v>372.523100102672</v>
      </c>
    </row>
    <row r="133" spans="1:17" x14ac:dyDescent="0.25">
      <c r="A133" s="23" t="s">
        <v>11</v>
      </c>
      <c r="B133" s="37">
        <f t="shared" ref="B133:Q133" si="14">IF(B60=0,"",B60/B9*1000)</f>
        <v>263.23498589680923</v>
      </c>
      <c r="C133" s="37">
        <f t="shared" si="14"/>
        <v>247.52716093472699</v>
      </c>
      <c r="D133" s="37">
        <f t="shared" si="14"/>
        <v>268.39598691586207</v>
      </c>
      <c r="E133" s="37">
        <f t="shared" si="14"/>
        <v>279.98013828957193</v>
      </c>
      <c r="F133" s="37">
        <f t="shared" si="14"/>
        <v>291.53281181766499</v>
      </c>
      <c r="G133" s="37">
        <f t="shared" si="14"/>
        <v>275.06838575514274</v>
      </c>
      <c r="H133" s="37">
        <f t="shared" si="14"/>
        <v>247.24267625386585</v>
      </c>
      <c r="I133" s="37">
        <f t="shared" si="14"/>
        <v>217.96158989318022</v>
      </c>
      <c r="J133" s="37">
        <f t="shared" si="14"/>
        <v>265.4039423564592</v>
      </c>
      <c r="K133" s="37">
        <f t="shared" si="14"/>
        <v>274.84391270320492</v>
      </c>
      <c r="L133" s="37">
        <f t="shared" si="14"/>
        <v>283.88654002784256</v>
      </c>
      <c r="M133" s="37">
        <f t="shared" si="14"/>
        <v>268.77932636111979</v>
      </c>
      <c r="N133" s="37">
        <f t="shared" si="14"/>
        <v>277.72950770793346</v>
      </c>
      <c r="O133" s="37">
        <f t="shared" si="14"/>
        <v>259.99170107547485</v>
      </c>
      <c r="P133" s="37">
        <f t="shared" si="14"/>
        <v>232.81864747726891</v>
      </c>
      <c r="Q133" s="37">
        <f t="shared" si="14"/>
        <v>224.78352960841704</v>
      </c>
    </row>
    <row r="134" spans="1:17" x14ac:dyDescent="0.25">
      <c r="A134" s="21" t="s">
        <v>61</v>
      </c>
      <c r="B134" s="35">
        <f t="shared" ref="B134:Q134" si="15">IF(B61=0,"",B61/B10*1000)</f>
        <v>1142.4764192109246</v>
      </c>
      <c r="C134" s="35">
        <f t="shared" si="15"/>
        <v>1018.7844519955755</v>
      </c>
      <c r="D134" s="35">
        <f t="shared" si="15"/>
        <v>1075.9096158813952</v>
      </c>
      <c r="E134" s="35">
        <f t="shared" si="15"/>
        <v>1151.5808687191502</v>
      </c>
      <c r="F134" s="35">
        <f t="shared" si="15"/>
        <v>1111.089185554157</v>
      </c>
      <c r="G134" s="35">
        <f t="shared" si="15"/>
        <v>1185.2020707667621</v>
      </c>
      <c r="H134" s="35">
        <f t="shared" si="15"/>
        <v>1011.8475653865597</v>
      </c>
      <c r="I134" s="35">
        <f t="shared" si="15"/>
        <v>896.34090533195831</v>
      </c>
      <c r="J134" s="35">
        <f t="shared" si="15"/>
        <v>903.70074527761369</v>
      </c>
      <c r="K134" s="35">
        <f t="shared" si="15"/>
        <v>1081.2290432778955</v>
      </c>
      <c r="L134" s="35">
        <f t="shared" si="15"/>
        <v>925.29462965800678</v>
      </c>
      <c r="M134" s="35">
        <f t="shared" si="15"/>
        <v>876.99344024536015</v>
      </c>
      <c r="N134" s="35">
        <f t="shared" si="15"/>
        <v>1172.6418103320491</v>
      </c>
      <c r="O134" s="35">
        <f t="shared" si="15"/>
        <v>903.49925648161854</v>
      </c>
      <c r="P134" s="35">
        <f t="shared" si="15"/>
        <v>821.95134612229185</v>
      </c>
      <c r="Q134" s="35">
        <f t="shared" si="15"/>
        <v>627.32958994779585</v>
      </c>
    </row>
    <row r="135" spans="1:17" x14ac:dyDescent="0.25">
      <c r="A135" s="21" t="s">
        <v>40</v>
      </c>
      <c r="B135" s="35">
        <f t="shared" ref="B135:Q135" si="16">IF(B62=0,"",B62/B11*1000)</f>
        <v>234.87058308830132</v>
      </c>
      <c r="C135" s="35">
        <f t="shared" si="16"/>
        <v>209.44195806401132</v>
      </c>
      <c r="D135" s="35">
        <f t="shared" si="16"/>
        <v>227.98423598619883</v>
      </c>
      <c r="E135" s="35">
        <f t="shared" si="16"/>
        <v>241.94781827568281</v>
      </c>
      <c r="F135" s="35">
        <f t="shared" si="16"/>
        <v>236.73258538307712</v>
      </c>
      <c r="G135" s="35">
        <f t="shared" si="16"/>
        <v>254.49328691757185</v>
      </c>
      <c r="H135" s="35">
        <f t="shared" si="16"/>
        <v>213.01510623183935</v>
      </c>
      <c r="I135" s="35">
        <f t="shared" si="16"/>
        <v>191.38508461396123</v>
      </c>
      <c r="J135" s="35">
        <f t="shared" si="16"/>
        <v>202.31385153246831</v>
      </c>
      <c r="K135" s="35">
        <f t="shared" si="16"/>
        <v>262.28215047366115</v>
      </c>
      <c r="L135" s="35">
        <f t="shared" si="16"/>
        <v>261.34017338404215</v>
      </c>
      <c r="M135" s="35">
        <f t="shared" si="16"/>
        <v>214.39646908098177</v>
      </c>
      <c r="N135" s="35">
        <f t="shared" si="16"/>
        <v>266.00370842511745</v>
      </c>
      <c r="O135" s="35">
        <f t="shared" si="16"/>
        <v>225.33916673492214</v>
      </c>
      <c r="P135" s="35">
        <f t="shared" si="16"/>
        <v>199.27180807993304</v>
      </c>
      <c r="Q135" s="35">
        <f t="shared" si="16"/>
        <v>172.17334906636981</v>
      </c>
    </row>
    <row r="136" spans="1:17" x14ac:dyDescent="0.25">
      <c r="A136" s="21" t="s">
        <v>39</v>
      </c>
      <c r="B136" s="35">
        <f t="shared" ref="B136:Q136" si="17">IF(B63=0,"",B63/B12*1000)</f>
        <v>11.92080034457492</v>
      </c>
      <c r="C136" s="35">
        <f t="shared" si="17"/>
        <v>10.75337133933933</v>
      </c>
      <c r="D136" s="35">
        <f t="shared" si="17"/>
        <v>11.741970053834807</v>
      </c>
      <c r="E136" s="35">
        <f t="shared" si="17"/>
        <v>12.325126228612643</v>
      </c>
      <c r="F136" s="35">
        <f t="shared" si="17"/>
        <v>11.968519024283392</v>
      </c>
      <c r="G136" s="35">
        <f t="shared" si="17"/>
        <v>12.190708549958257</v>
      </c>
      <c r="H136" s="35">
        <f t="shared" si="17"/>
        <v>10.635430567537021</v>
      </c>
      <c r="I136" s="35">
        <f t="shared" si="17"/>
        <v>9.7923260828865271</v>
      </c>
      <c r="J136" s="35">
        <f t="shared" si="17"/>
        <v>9.9487039510557693</v>
      </c>
      <c r="K136" s="35">
        <f t="shared" si="17"/>
        <v>13.232551089142673</v>
      </c>
      <c r="L136" s="35">
        <f t="shared" si="17"/>
        <v>11.849050249356925</v>
      </c>
      <c r="M136" s="35">
        <f t="shared" si="17"/>
        <v>11.258826178126924</v>
      </c>
      <c r="N136" s="35">
        <f t="shared" si="17"/>
        <v>13.019178938532837</v>
      </c>
      <c r="O136" s="35">
        <f t="shared" si="17"/>
        <v>11.143682782680512</v>
      </c>
      <c r="P136" s="35">
        <f t="shared" si="17"/>
        <v>10.121294940848982</v>
      </c>
      <c r="Q136" s="35">
        <f t="shared" si="17"/>
        <v>9.6886231939776888</v>
      </c>
    </row>
    <row r="137" spans="1:17" x14ac:dyDescent="0.25">
      <c r="A137" s="23" t="s">
        <v>10</v>
      </c>
      <c r="B137" s="37">
        <f t="shared" ref="B137:Q137" si="18">IF(B64=0,"",B64/B13*1000)</f>
        <v>271.08350402228314</v>
      </c>
      <c r="C137" s="37">
        <f t="shared" si="18"/>
        <v>284.4236277954264</v>
      </c>
      <c r="D137" s="37">
        <f t="shared" si="18"/>
        <v>303.77839188504316</v>
      </c>
      <c r="E137" s="37">
        <f t="shared" si="18"/>
        <v>290.96760872745165</v>
      </c>
      <c r="F137" s="37">
        <f t="shared" si="18"/>
        <v>307.18857284669969</v>
      </c>
      <c r="G137" s="37">
        <f t="shared" si="18"/>
        <v>308.31002805684932</v>
      </c>
      <c r="H137" s="37">
        <f t="shared" si="18"/>
        <v>302.97192247768965</v>
      </c>
      <c r="I137" s="37">
        <f t="shared" si="18"/>
        <v>312.61643779329222</v>
      </c>
      <c r="J137" s="37">
        <f t="shared" si="18"/>
        <v>362.82133760878691</v>
      </c>
      <c r="K137" s="37">
        <f t="shared" si="18"/>
        <v>393.00999623138807</v>
      </c>
      <c r="L137" s="37">
        <f t="shared" si="18"/>
        <v>366.28458538880193</v>
      </c>
      <c r="M137" s="37">
        <f t="shared" si="18"/>
        <v>374.90521952958829</v>
      </c>
      <c r="N137" s="37">
        <f t="shared" si="18"/>
        <v>365.08836260301672</v>
      </c>
      <c r="O137" s="37">
        <f t="shared" si="18"/>
        <v>358.5171099727433</v>
      </c>
      <c r="P137" s="37">
        <f t="shared" si="18"/>
        <v>359.00819053179043</v>
      </c>
      <c r="Q137" s="37">
        <f t="shared" si="18"/>
        <v>380.00751834269812</v>
      </c>
    </row>
    <row r="138" spans="1:17" x14ac:dyDescent="0.25">
      <c r="A138" s="21" t="s">
        <v>38</v>
      </c>
      <c r="B138" s="35">
        <f t="shared" ref="B138:Q138" si="19">IF(B65=0,"",B65/B14*1000)</f>
        <v>236.79314268823865</v>
      </c>
      <c r="C138" s="35">
        <f t="shared" si="19"/>
        <v>249.3916034171497</v>
      </c>
      <c r="D138" s="35">
        <f t="shared" si="19"/>
        <v>268.03665411114252</v>
      </c>
      <c r="E138" s="35">
        <f t="shared" si="19"/>
        <v>256.61754819100599</v>
      </c>
      <c r="F138" s="35">
        <f t="shared" si="19"/>
        <v>272.99401967543628</v>
      </c>
      <c r="G138" s="35">
        <f t="shared" si="19"/>
        <v>272.30429041610006</v>
      </c>
      <c r="H138" s="35">
        <f t="shared" si="19"/>
        <v>264.17090520874319</v>
      </c>
      <c r="I138" s="35">
        <f t="shared" si="19"/>
        <v>274.60303617542212</v>
      </c>
      <c r="J138" s="35">
        <f t="shared" si="19"/>
        <v>319.4630779600007</v>
      </c>
      <c r="K138" s="35">
        <f t="shared" si="19"/>
        <v>294.61280613746311</v>
      </c>
      <c r="L138" s="35">
        <f t="shared" si="19"/>
        <v>280.69897598968294</v>
      </c>
      <c r="M138" s="35">
        <f t="shared" si="19"/>
        <v>293.91127567051029</v>
      </c>
      <c r="N138" s="35">
        <f t="shared" si="19"/>
        <v>296.24867182138598</v>
      </c>
      <c r="O138" s="35">
        <f t="shared" si="19"/>
        <v>273.26162646152301</v>
      </c>
      <c r="P138" s="35">
        <f t="shared" si="19"/>
        <v>278.95412232459501</v>
      </c>
      <c r="Q138" s="35">
        <f t="shared" si="19"/>
        <v>275.39101814159244</v>
      </c>
    </row>
    <row r="139" spans="1:17" x14ac:dyDescent="0.25">
      <c r="A139" s="21" t="s">
        <v>37</v>
      </c>
      <c r="B139" s="35">
        <f t="shared" ref="B139:Q139" si="20">IF(B66=0,"",B66/B15*1000)</f>
        <v>312.24522477425558</v>
      </c>
      <c r="C139" s="35">
        <f t="shared" si="20"/>
        <v>328.8580757945561</v>
      </c>
      <c r="D139" s="35">
        <f t="shared" si="20"/>
        <v>341.50606432066576</v>
      </c>
      <c r="E139" s="35">
        <f t="shared" si="20"/>
        <v>334.8665794894809</v>
      </c>
      <c r="F139" s="35">
        <f t="shared" si="20"/>
        <v>345.85662303180118</v>
      </c>
      <c r="G139" s="35">
        <f t="shared" si="20"/>
        <v>352.37181811494906</v>
      </c>
      <c r="H139" s="35">
        <f t="shared" si="20"/>
        <v>349.37008212005207</v>
      </c>
      <c r="I139" s="35">
        <f t="shared" si="20"/>
        <v>363.52693816400796</v>
      </c>
      <c r="J139" s="35">
        <f t="shared" si="20"/>
        <v>416.88833103128331</v>
      </c>
      <c r="K139" s="35">
        <f t="shared" si="20"/>
        <v>590.30362894311531</v>
      </c>
      <c r="L139" s="35">
        <f t="shared" si="20"/>
        <v>503.74299439627413</v>
      </c>
      <c r="M139" s="35">
        <f t="shared" si="20"/>
        <v>546.39615825509156</v>
      </c>
      <c r="N139" s="35">
        <f t="shared" si="20"/>
        <v>511.32589465022738</v>
      </c>
      <c r="O139" s="35">
        <f t="shared" si="20"/>
        <v>550.3166813790566</v>
      </c>
      <c r="P139" s="35">
        <f t="shared" si="20"/>
        <v>508.78248907752453</v>
      </c>
      <c r="Q139" s="35">
        <f t="shared" si="20"/>
        <v>579.9646061106065</v>
      </c>
    </row>
    <row r="140" spans="1:17" x14ac:dyDescent="0.25">
      <c r="A140" s="21" t="s">
        <v>57</v>
      </c>
      <c r="B140" s="35">
        <f t="shared" ref="B140:Q140" si="21">IF(B67=0,"",B67/B16*1000)</f>
        <v>285.46898956469141</v>
      </c>
      <c r="C140" s="35">
        <f t="shared" si="21"/>
        <v>294.10406874627091</v>
      </c>
      <c r="D140" s="35">
        <f t="shared" si="21"/>
        <v>317.07654711535639</v>
      </c>
      <c r="E140" s="35">
        <f t="shared" si="21"/>
        <v>295.93571900457886</v>
      </c>
      <c r="F140" s="35">
        <f t="shared" si="21"/>
        <v>316.61135239898516</v>
      </c>
      <c r="G140" s="35">
        <f t="shared" si="21"/>
        <v>314.72831782808203</v>
      </c>
      <c r="H140" s="35">
        <f t="shared" si="21"/>
        <v>316.95609924751295</v>
      </c>
      <c r="I140" s="35">
        <f t="shared" si="21"/>
        <v>319.4645995436033</v>
      </c>
      <c r="J140" s="35">
        <f t="shared" si="21"/>
        <v>370.978922260567</v>
      </c>
      <c r="K140" s="35">
        <f t="shared" si="21"/>
        <v>369.83141339307787</v>
      </c>
      <c r="L140" s="35">
        <f t="shared" si="21"/>
        <v>349.9370203825768</v>
      </c>
      <c r="M140" s="35">
        <f t="shared" si="21"/>
        <v>325.38884132178549</v>
      </c>
      <c r="N140" s="35">
        <f t="shared" si="21"/>
        <v>313.40186576381763</v>
      </c>
      <c r="O140" s="35">
        <f t="shared" si="21"/>
        <v>296.48816610436222</v>
      </c>
      <c r="P140" s="35">
        <f t="shared" si="21"/>
        <v>310.75875910949082</v>
      </c>
      <c r="Q140" s="35">
        <f t="shared" si="21"/>
        <v>320.54873364962128</v>
      </c>
    </row>
    <row r="141" spans="1:17" x14ac:dyDescent="0.25">
      <c r="A141" s="23" t="s">
        <v>9</v>
      </c>
      <c r="B141" s="37">
        <f t="shared" ref="B141:Q141" si="22">IF(B68=0,"",B68/B17*1000)</f>
        <v>395.75610218322043</v>
      </c>
      <c r="C141" s="37">
        <f t="shared" si="22"/>
        <v>418.5878092412205</v>
      </c>
      <c r="D141" s="37">
        <f t="shared" si="22"/>
        <v>412.3094104976247</v>
      </c>
      <c r="E141" s="37">
        <f t="shared" si="22"/>
        <v>458.25887411420211</v>
      </c>
      <c r="F141" s="37">
        <f t="shared" si="22"/>
        <v>465.00352722304137</v>
      </c>
      <c r="G141" s="37">
        <f t="shared" si="22"/>
        <v>512.25881434294024</v>
      </c>
      <c r="H141" s="37">
        <f t="shared" si="22"/>
        <v>504.75778902898338</v>
      </c>
      <c r="I141" s="37">
        <f t="shared" si="22"/>
        <v>514.7176358445372</v>
      </c>
      <c r="J141" s="37">
        <f t="shared" si="22"/>
        <v>548.39953435180303</v>
      </c>
      <c r="K141" s="37">
        <f t="shared" si="22"/>
        <v>568.66546475405642</v>
      </c>
      <c r="L141" s="37">
        <f t="shared" si="22"/>
        <v>606.42993139242947</v>
      </c>
      <c r="M141" s="37">
        <f t="shared" si="22"/>
        <v>583.65216763949854</v>
      </c>
      <c r="N141" s="37">
        <f t="shared" si="22"/>
        <v>562.19301219192539</v>
      </c>
      <c r="O141" s="37">
        <f t="shared" si="22"/>
        <v>646.33790121379616</v>
      </c>
      <c r="P141" s="37">
        <f t="shared" si="22"/>
        <v>643.93079301295302</v>
      </c>
      <c r="Q141" s="37">
        <f t="shared" si="22"/>
        <v>642.58468493855628</v>
      </c>
    </row>
    <row r="142" spans="1:17" x14ac:dyDescent="0.25">
      <c r="A142" s="21" t="s">
        <v>35</v>
      </c>
      <c r="B142" s="35">
        <f t="shared" ref="B142:Q142" si="23">IF(B69=0,"",B69/B18*1000)</f>
        <v>4805.2706227992712</v>
      </c>
      <c r="C142" s="35">
        <f t="shared" si="23"/>
        <v>4894.8522704712577</v>
      </c>
      <c r="D142" s="35">
        <f t="shared" si="23"/>
        <v>4934.0877141225155</v>
      </c>
      <c r="E142" s="35">
        <f t="shared" si="23"/>
        <v>5624.6256309727369</v>
      </c>
      <c r="F142" s="35">
        <f t="shared" si="23"/>
        <v>5769.7480260568618</v>
      </c>
      <c r="G142" s="35">
        <f t="shared" si="23"/>
        <v>6290.9175549994688</v>
      </c>
      <c r="H142" s="35">
        <f t="shared" si="23"/>
        <v>6348.9313284400241</v>
      </c>
      <c r="I142" s="35">
        <f t="shared" si="23"/>
        <v>6499.5091701892397</v>
      </c>
      <c r="J142" s="35">
        <f t="shared" si="23"/>
        <v>7085.9821882078841</v>
      </c>
      <c r="K142" s="35">
        <f t="shared" si="23"/>
        <v>7216.6465805601993</v>
      </c>
      <c r="L142" s="35">
        <f t="shared" si="23"/>
        <v>7074.6051847386898</v>
      </c>
      <c r="M142" s="35">
        <f t="shared" si="23"/>
        <v>6631.387661090761</v>
      </c>
      <c r="N142" s="35">
        <f t="shared" si="23"/>
        <v>7779.5910326456933</v>
      </c>
      <c r="O142" s="35">
        <f t="shared" si="23"/>
        <v>9551.378028617888</v>
      </c>
      <c r="P142" s="35">
        <f t="shared" si="23"/>
        <v>9245.4970039824275</v>
      </c>
      <c r="Q142" s="35">
        <f t="shared" si="23"/>
        <v>8694.8321587037499</v>
      </c>
    </row>
    <row r="143" spans="1:17" x14ac:dyDescent="0.25">
      <c r="A143" s="21" t="s">
        <v>56</v>
      </c>
      <c r="B143" s="35">
        <f t="shared" ref="B143:Q143" si="24">IF(B70=0,"",B70/B19*1000)</f>
        <v>470.87113122373523</v>
      </c>
      <c r="C143" s="35">
        <f t="shared" si="24"/>
        <v>468.28444921074635</v>
      </c>
      <c r="D143" s="35">
        <f t="shared" si="24"/>
        <v>472.03805546983767</v>
      </c>
      <c r="E143" s="35">
        <f t="shared" si="24"/>
        <v>538.10096200577061</v>
      </c>
      <c r="F143" s="35">
        <f t="shared" si="24"/>
        <v>537.55692086183456</v>
      </c>
      <c r="G143" s="35">
        <f t="shared" si="24"/>
        <v>601.78946079182901</v>
      </c>
      <c r="H143" s="35">
        <f t="shared" si="24"/>
        <v>591.86240462456851</v>
      </c>
      <c r="I143" s="35">
        <f t="shared" si="24"/>
        <v>591.65823776816592</v>
      </c>
      <c r="J143" s="35">
        <f t="shared" si="24"/>
        <v>665.55404172209626</v>
      </c>
      <c r="K143" s="35">
        <f t="shared" si="24"/>
        <v>657.90970032474854</v>
      </c>
      <c r="L143" s="35">
        <f t="shared" si="24"/>
        <v>692.77873982388121</v>
      </c>
      <c r="M143" s="35">
        <f t="shared" si="24"/>
        <v>651.40773497968678</v>
      </c>
      <c r="N143" s="35">
        <f t="shared" si="24"/>
        <v>611.99805716346714</v>
      </c>
      <c r="O143" s="35">
        <f t="shared" si="24"/>
        <v>683.19407822979849</v>
      </c>
      <c r="P143" s="35">
        <f t="shared" si="24"/>
        <v>661.31492068335081</v>
      </c>
      <c r="Q143" s="35">
        <f t="shared" si="24"/>
        <v>681.10995187306514</v>
      </c>
    </row>
    <row r="144" spans="1:17" x14ac:dyDescent="0.25">
      <c r="A144" s="21" t="s">
        <v>55</v>
      </c>
      <c r="B144" s="35">
        <f t="shared" ref="B144:Q144" si="25">IF(B71=0,"",B71/B20*1000)</f>
        <v>26.699226061475219</v>
      </c>
      <c r="C144" s="35">
        <f t="shared" si="25"/>
        <v>29.95870618082137</v>
      </c>
      <c r="D144" s="35">
        <f t="shared" si="25"/>
        <v>26.445248033528415</v>
      </c>
      <c r="E144" s="35">
        <f t="shared" si="25"/>
        <v>25.263361701577978</v>
      </c>
      <c r="F144" s="35">
        <f t="shared" si="25"/>
        <v>27.081875081687972</v>
      </c>
      <c r="G144" s="35">
        <f t="shared" si="25"/>
        <v>28.320358400346116</v>
      </c>
      <c r="H144" s="35">
        <f t="shared" si="25"/>
        <v>29.312920905957085</v>
      </c>
      <c r="I144" s="35">
        <f t="shared" si="25"/>
        <v>30.843881509651773</v>
      </c>
      <c r="J144" s="35">
        <f t="shared" si="25"/>
        <v>30.032437376650488</v>
      </c>
      <c r="K144" s="35">
        <f t="shared" si="25"/>
        <v>34.770248200008716</v>
      </c>
      <c r="L144" s="35">
        <f t="shared" si="25"/>
        <v>37.572307884370602</v>
      </c>
      <c r="M144" s="35">
        <f t="shared" si="25"/>
        <v>34.682098905452968</v>
      </c>
      <c r="N144" s="35">
        <f t="shared" si="25"/>
        <v>33.036040622937747</v>
      </c>
      <c r="O144" s="35">
        <f t="shared" si="25"/>
        <v>40.658239145853543</v>
      </c>
      <c r="P144" s="35">
        <f t="shared" si="25"/>
        <v>43.44196695289007</v>
      </c>
      <c r="Q144" s="35">
        <f t="shared" si="25"/>
        <v>43.263546356342438</v>
      </c>
    </row>
    <row r="145" spans="1:17" x14ac:dyDescent="0.25">
      <c r="A145" s="20" t="s">
        <v>54</v>
      </c>
      <c r="B145" s="36">
        <f t="shared" ref="B145:Q145" si="26">IF(B72=0,"",B72/B21*1000)</f>
        <v>97.081091451372401</v>
      </c>
      <c r="C145" s="36">
        <f t="shared" si="26"/>
        <v>101.87916319367929</v>
      </c>
      <c r="D145" s="36">
        <f t="shared" si="26"/>
        <v>117.57338516232592</v>
      </c>
      <c r="E145" s="36">
        <f t="shared" si="26"/>
        <v>102.92914462666575</v>
      </c>
      <c r="F145" s="36">
        <f t="shared" si="26"/>
        <v>103.16380556102057</v>
      </c>
      <c r="G145" s="36">
        <f t="shared" si="26"/>
        <v>109.23835848903644</v>
      </c>
      <c r="H145" s="36">
        <f t="shared" si="26"/>
        <v>111.18178281022901</v>
      </c>
      <c r="I145" s="36">
        <f t="shared" si="26"/>
        <v>100.20990355885334</v>
      </c>
      <c r="J145" s="36">
        <f t="shared" si="26"/>
        <v>105.07353694065684</v>
      </c>
      <c r="K145" s="36">
        <f t="shared" si="26"/>
        <v>108.6687636416023</v>
      </c>
      <c r="L145" s="36">
        <f t="shared" si="26"/>
        <v>114.56540658177913</v>
      </c>
      <c r="M145" s="36">
        <f t="shared" si="26"/>
        <v>120.78389560160603</v>
      </c>
      <c r="N145" s="36">
        <f t="shared" si="26"/>
        <v>116.78068469342234</v>
      </c>
      <c r="O145" s="36">
        <f t="shared" si="26"/>
        <v>114.61702705825958</v>
      </c>
      <c r="P145" s="36">
        <f t="shared" si="26"/>
        <v>106.73831939547529</v>
      </c>
      <c r="Q145" s="36">
        <f t="shared" si="26"/>
        <v>120.90198240808536</v>
      </c>
    </row>
    <row r="146" spans="1:17" x14ac:dyDescent="0.25">
      <c r="A146" s="18" t="s">
        <v>53</v>
      </c>
      <c r="B146" s="35">
        <f t="shared" ref="B146:Q146" si="27">IF(B73=0,"",B73/B22*1000)</f>
        <v>34.263597578842912</v>
      </c>
      <c r="C146" s="35">
        <f t="shared" si="27"/>
        <v>33.389875126758724</v>
      </c>
      <c r="D146" s="35">
        <f t="shared" si="27"/>
        <v>28.844424604078547</v>
      </c>
      <c r="E146" s="35">
        <f t="shared" si="27"/>
        <v>32.915988503734226</v>
      </c>
      <c r="F146" s="35">
        <f t="shared" si="27"/>
        <v>38.262497830430547</v>
      </c>
      <c r="G146" s="35">
        <f t="shared" si="27"/>
        <v>37.095495008859238</v>
      </c>
      <c r="H146" s="35">
        <f t="shared" si="27"/>
        <v>34.901992193151436</v>
      </c>
      <c r="I146" s="35">
        <f t="shared" si="27"/>
        <v>28.99890392591675</v>
      </c>
      <c r="J146" s="35">
        <f t="shared" si="27"/>
        <v>26.396259511302866</v>
      </c>
      <c r="K146" s="35">
        <f t="shared" si="27"/>
        <v>28.250285203923703</v>
      </c>
      <c r="L146" s="35">
        <f t="shared" si="27"/>
        <v>33.504812651313031</v>
      </c>
      <c r="M146" s="35">
        <f t="shared" si="27"/>
        <v>33.346953239975512</v>
      </c>
      <c r="N146" s="35">
        <f t="shared" si="27"/>
        <v>32.061900721071041</v>
      </c>
      <c r="O146" s="35">
        <f t="shared" si="27"/>
        <v>30.314626035398287</v>
      </c>
      <c r="P146" s="35">
        <f t="shared" si="27"/>
        <v>29.178142661948034</v>
      </c>
      <c r="Q146" s="35">
        <f t="shared" si="27"/>
        <v>30.26403978904321</v>
      </c>
    </row>
    <row r="147" spans="1:17" x14ac:dyDescent="0.25">
      <c r="A147" s="18" t="s">
        <v>52</v>
      </c>
      <c r="B147" s="35">
        <f t="shared" ref="B147:Q147" si="28">IF(B74=0,"",B74/B23*1000)</f>
        <v>25.365609034489825</v>
      </c>
      <c r="C147" s="35">
        <f t="shared" si="28"/>
        <v>26.107363694703636</v>
      </c>
      <c r="D147" s="35">
        <f t="shared" si="28"/>
        <v>24.917313730816513</v>
      </c>
      <c r="E147" s="35">
        <f t="shared" si="28"/>
        <v>26.557156089258701</v>
      </c>
      <c r="F147" s="35">
        <f t="shared" si="28"/>
        <v>28.943328486592723</v>
      </c>
      <c r="G147" s="35">
        <f t="shared" si="28"/>
        <v>30.118795901589213</v>
      </c>
      <c r="H147" s="35">
        <f t="shared" si="28"/>
        <v>29.031446927339463</v>
      </c>
      <c r="I147" s="35">
        <f t="shared" si="28"/>
        <v>27.823816889497959</v>
      </c>
      <c r="J147" s="35">
        <f t="shared" si="28"/>
        <v>27.39948120598871</v>
      </c>
      <c r="K147" s="35">
        <f t="shared" si="28"/>
        <v>31.568428678802629</v>
      </c>
      <c r="L147" s="35">
        <f t="shared" si="28"/>
        <v>35.402400277479664</v>
      </c>
      <c r="M147" s="35">
        <f t="shared" si="28"/>
        <v>33.912211304038486</v>
      </c>
      <c r="N147" s="35">
        <f t="shared" si="28"/>
        <v>33.288701217488111</v>
      </c>
      <c r="O147" s="35">
        <f t="shared" si="28"/>
        <v>32.561170694377793</v>
      </c>
      <c r="P147" s="35">
        <f t="shared" si="28"/>
        <v>30.97354729441809</v>
      </c>
      <c r="Q147" s="35">
        <f t="shared" si="28"/>
        <v>31.204735959028309</v>
      </c>
    </row>
    <row r="148" spans="1:17" x14ac:dyDescent="0.25">
      <c r="A148" s="18" t="s">
        <v>51</v>
      </c>
      <c r="B148" s="35">
        <f t="shared" ref="B148:Q148" si="29">IF(B75=0,"",B75/B24*1000)</f>
        <v>71.442854653608933</v>
      </c>
      <c r="C148" s="35">
        <f t="shared" si="29"/>
        <v>85.507865423708367</v>
      </c>
      <c r="D148" s="35">
        <f t="shared" si="29"/>
        <v>83.144708445092178</v>
      </c>
      <c r="E148" s="35">
        <f t="shared" si="29"/>
        <v>87.697891490238064</v>
      </c>
      <c r="F148" s="35">
        <f t="shared" si="29"/>
        <v>79.869729215716376</v>
      </c>
      <c r="G148" s="35">
        <f t="shared" si="29"/>
        <v>88.839870462106106</v>
      </c>
      <c r="H148" s="35">
        <f t="shared" si="29"/>
        <v>84.863613622368121</v>
      </c>
      <c r="I148" s="35">
        <f t="shared" si="29"/>
        <v>86.838983316910799</v>
      </c>
      <c r="J148" s="35">
        <f t="shared" si="29"/>
        <v>88.181943665680464</v>
      </c>
      <c r="K148" s="35">
        <f t="shared" si="29"/>
        <v>88.568806917881972</v>
      </c>
      <c r="L148" s="35">
        <f t="shared" si="29"/>
        <v>83.632061951280576</v>
      </c>
      <c r="M148" s="35">
        <f t="shared" si="29"/>
        <v>81.640532691656105</v>
      </c>
      <c r="N148" s="35">
        <f t="shared" si="29"/>
        <v>87.475864001908263</v>
      </c>
      <c r="O148" s="35">
        <f t="shared" si="29"/>
        <v>93.343870036974394</v>
      </c>
      <c r="P148" s="35">
        <f t="shared" si="29"/>
        <v>81.334916818506954</v>
      </c>
      <c r="Q148" s="35">
        <f t="shared" si="29"/>
        <v>88.195489993429305</v>
      </c>
    </row>
    <row r="149" spans="1:17" x14ac:dyDescent="0.25">
      <c r="A149" s="18" t="s">
        <v>50</v>
      </c>
      <c r="B149" s="35">
        <f t="shared" ref="B149:Q149" si="30">IF(B76=0,"",B76/B25*1000)</f>
        <v>153.59943860943488</v>
      </c>
      <c r="C149" s="35">
        <f t="shared" si="30"/>
        <v>157.63935031351903</v>
      </c>
      <c r="D149" s="35">
        <f t="shared" si="30"/>
        <v>161.15693342450092</v>
      </c>
      <c r="E149" s="35">
        <f t="shared" si="30"/>
        <v>179.66154154670238</v>
      </c>
      <c r="F149" s="35">
        <f t="shared" si="30"/>
        <v>185.03471937564186</v>
      </c>
      <c r="G149" s="35">
        <f t="shared" si="30"/>
        <v>249.24754992997467</v>
      </c>
      <c r="H149" s="35">
        <f t="shared" si="30"/>
        <v>219.27926565995656</v>
      </c>
      <c r="I149" s="35">
        <f t="shared" si="30"/>
        <v>236.06742755350109</v>
      </c>
      <c r="J149" s="35">
        <f t="shared" si="30"/>
        <v>284.34685157456926</v>
      </c>
      <c r="K149" s="35">
        <f t="shared" si="30"/>
        <v>310.95419455961121</v>
      </c>
      <c r="L149" s="35">
        <f t="shared" si="30"/>
        <v>312.31929037305281</v>
      </c>
      <c r="M149" s="35">
        <f t="shared" si="30"/>
        <v>323.57958725439573</v>
      </c>
      <c r="N149" s="35">
        <f t="shared" si="30"/>
        <v>341.85572568983287</v>
      </c>
      <c r="O149" s="35">
        <f t="shared" si="30"/>
        <v>347.91237129579258</v>
      </c>
      <c r="P149" s="35">
        <f t="shared" si="30"/>
        <v>301.79916288714912</v>
      </c>
      <c r="Q149" s="35">
        <f t="shared" si="30"/>
        <v>271.95956571452052</v>
      </c>
    </row>
    <row r="150" spans="1:17" x14ac:dyDescent="0.25">
      <c r="A150" s="16" t="s">
        <v>49</v>
      </c>
      <c r="B150" s="34">
        <f t="shared" ref="B150:Q150" si="31">IF(B77=0,"",B77/B26*1000)</f>
        <v>126.32444896384676</v>
      </c>
      <c r="C150" s="34">
        <f t="shared" si="31"/>
        <v>133.9906775841005</v>
      </c>
      <c r="D150" s="34">
        <f t="shared" si="31"/>
        <v>124.25128053001225</v>
      </c>
      <c r="E150" s="34">
        <f t="shared" si="31"/>
        <v>174.54352889051017</v>
      </c>
      <c r="F150" s="34">
        <f t="shared" si="31"/>
        <v>208.89768537322516</v>
      </c>
      <c r="G150" s="34">
        <f t="shared" si="31"/>
        <v>199.97906620532825</v>
      </c>
      <c r="H150" s="34">
        <f t="shared" si="31"/>
        <v>200.89667402472088</v>
      </c>
      <c r="I150" s="34">
        <f t="shared" si="31"/>
        <v>191.54315032308085</v>
      </c>
      <c r="J150" s="34">
        <f t="shared" si="31"/>
        <v>192.99695729372803</v>
      </c>
      <c r="K150" s="34">
        <f t="shared" si="31"/>
        <v>210.07117656463427</v>
      </c>
      <c r="L150" s="34">
        <f t="shared" si="31"/>
        <v>203.49550087212447</v>
      </c>
      <c r="M150" s="34">
        <f t="shared" si="31"/>
        <v>197.36034399805877</v>
      </c>
      <c r="N150" s="34">
        <f t="shared" si="31"/>
        <v>199.40989210692493</v>
      </c>
      <c r="O150" s="34">
        <f t="shared" si="31"/>
        <v>194.29240565923072</v>
      </c>
      <c r="P150" s="34">
        <f t="shared" si="31"/>
        <v>181.84304219848391</v>
      </c>
      <c r="Q150" s="34">
        <f t="shared" si="31"/>
        <v>189.77371361636639</v>
      </c>
    </row>
    <row r="151" spans="1:17" x14ac:dyDescent="0.25">
      <c r="A151" s="33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</row>
    <row r="152" spans="1:17" x14ac:dyDescent="0.25">
      <c r="A152" s="31" t="s">
        <v>60</v>
      </c>
      <c r="B152" s="30">
        <f t="shared" ref="B152:Q152" si="32">IF(B50=0,"",B97/B50)</f>
        <v>3.0630233840939183</v>
      </c>
      <c r="C152" s="30">
        <f t="shared" si="32"/>
        <v>2.9586802209930418</v>
      </c>
      <c r="D152" s="30">
        <f t="shared" si="32"/>
        <v>3.0581260894357927</v>
      </c>
      <c r="E152" s="30">
        <f t="shared" si="32"/>
        <v>3.002412045938033</v>
      </c>
      <c r="F152" s="30">
        <f t="shared" si="32"/>
        <v>2.9431412046486822</v>
      </c>
      <c r="G152" s="30">
        <f t="shared" si="32"/>
        <v>2.8665077826443683</v>
      </c>
      <c r="H152" s="30">
        <f t="shared" si="32"/>
        <v>2.8818554804250871</v>
      </c>
      <c r="I152" s="30">
        <f t="shared" si="32"/>
        <v>2.8638570401255632</v>
      </c>
      <c r="J152" s="30">
        <f t="shared" si="32"/>
        <v>2.9479683895160012</v>
      </c>
      <c r="K152" s="30">
        <f t="shared" si="32"/>
        <v>2.729397331349845</v>
      </c>
      <c r="L152" s="30">
        <f t="shared" si="32"/>
        <v>2.7346806066555218</v>
      </c>
      <c r="M152" s="30">
        <f t="shared" si="32"/>
        <v>2.758917691261503</v>
      </c>
      <c r="N152" s="30">
        <f t="shared" si="32"/>
        <v>2.7072154316896015</v>
      </c>
      <c r="O152" s="30">
        <f t="shared" si="32"/>
        <v>2.6673094889456306</v>
      </c>
      <c r="P152" s="30">
        <f t="shared" si="32"/>
        <v>2.7033571321315688</v>
      </c>
      <c r="Q152" s="30">
        <f t="shared" si="32"/>
        <v>2.7316390403577326</v>
      </c>
    </row>
    <row r="153" spans="1:17" x14ac:dyDescent="0.25">
      <c r="A153" s="29" t="s">
        <v>13</v>
      </c>
      <c r="B153" s="28">
        <f>ISI!B64</f>
        <v>4.9832593807414183</v>
      </c>
      <c r="C153" s="28">
        <f>ISI!C64</f>
        <v>4.7942324068487174</v>
      </c>
      <c r="D153" s="28">
        <f>ISI!D64</f>
        <v>4.9874074572103773</v>
      </c>
      <c r="E153" s="28">
        <f>ISI!E64</f>
        <v>4.934950001104915</v>
      </c>
      <c r="F153" s="28">
        <f>ISI!F64</f>
        <v>4.7568968070906603</v>
      </c>
      <c r="G153" s="28">
        <f>ISI!G64</f>
        <v>4.7799063968613451</v>
      </c>
      <c r="H153" s="28">
        <f>ISI!H64</f>
        <v>4.8109180825009652</v>
      </c>
      <c r="I153" s="28">
        <f>ISI!I64</f>
        <v>4.8460988836494723</v>
      </c>
      <c r="J153" s="28">
        <f>ISI!J64</f>
        <v>4.936310675720887</v>
      </c>
      <c r="K153" s="28">
        <f>ISI!K64</f>
        <v>4.925555273071371</v>
      </c>
      <c r="L153" s="28">
        <f>ISI!L64</f>
        <v>4.9609315257478039</v>
      </c>
      <c r="M153" s="28">
        <f>ISI!M64</f>
        <v>4.9501559627192231</v>
      </c>
      <c r="N153" s="28">
        <f>ISI!N64</f>
        <v>4.8731345170278146</v>
      </c>
      <c r="O153" s="28">
        <f>ISI!O64</f>
        <v>4.7874723568722004</v>
      </c>
      <c r="P153" s="28">
        <f>ISI!P64</f>
        <v>4.8329975079153433</v>
      </c>
      <c r="Q153" s="28">
        <f>ISI!Q64</f>
        <v>4.9343607459668135</v>
      </c>
    </row>
    <row r="154" spans="1:17" x14ac:dyDescent="0.25">
      <c r="A154" s="21" t="s">
        <v>46</v>
      </c>
      <c r="B154" s="17">
        <f>ISI!B65</f>
        <v>5.0912035946686816</v>
      </c>
      <c r="C154" s="17">
        <f>ISI!C65</f>
        <v>4.8998595153491493</v>
      </c>
      <c r="D154" s="17">
        <f>ISI!D65</f>
        <v>5.1168738693222169</v>
      </c>
      <c r="E154" s="17">
        <f>ISI!E65</f>
        <v>5.0425494730805198</v>
      </c>
      <c r="F154" s="17">
        <f>ISI!F65</f>
        <v>4.8709724210646312</v>
      </c>
      <c r="G154" s="17">
        <f>ISI!G65</f>
        <v>4.8796261895866628</v>
      </c>
      <c r="H154" s="17">
        <f>ISI!H65</f>
        <v>4.9126395631418118</v>
      </c>
      <c r="I154" s="17">
        <f>ISI!I65</f>
        <v>4.9535289390227231</v>
      </c>
      <c r="J154" s="17">
        <f>ISI!J65</f>
        <v>5.0425656721527456</v>
      </c>
      <c r="K154" s="17">
        <f>ISI!K65</f>
        <v>5.0429860382998815</v>
      </c>
      <c r="L154" s="17">
        <f>ISI!L65</f>
        <v>5.0634734277655689</v>
      </c>
      <c r="M154" s="17">
        <f>ISI!M65</f>
        <v>5.0577257139121574</v>
      </c>
      <c r="N154" s="17">
        <f>ISI!N65</f>
        <v>4.9783515860174123</v>
      </c>
      <c r="O154" s="17">
        <f>ISI!O65</f>
        <v>4.8828927682636722</v>
      </c>
      <c r="P154" s="17">
        <f>ISI!P65</f>
        <v>4.935081040927769</v>
      </c>
      <c r="Q154" s="17">
        <f>ISI!Q65</f>
        <v>5.0390349250550157</v>
      </c>
    </row>
    <row r="155" spans="1:17" x14ac:dyDescent="0.25">
      <c r="A155" s="21" t="s">
        <v>45</v>
      </c>
      <c r="B155" s="17">
        <f>ISI!B66</f>
        <v>1.1038571681256755</v>
      </c>
      <c r="C155" s="17">
        <f>ISI!C66</f>
        <v>1.054364670833156</v>
      </c>
      <c r="D155" s="17">
        <f>ISI!D66</f>
        <v>1.0920733613391849</v>
      </c>
      <c r="E155" s="17">
        <f>ISI!E66</f>
        <v>1.0894545892790775</v>
      </c>
      <c r="F155" s="17">
        <f>ISI!F66</f>
        <v>1.0577495544693656</v>
      </c>
      <c r="G155" s="17">
        <f>ISI!G66</f>
        <v>1.1375621682906873</v>
      </c>
      <c r="H155" s="17">
        <f>ISI!H66</f>
        <v>1.1794648667717007</v>
      </c>
      <c r="I155" s="17">
        <f>ISI!I66</f>
        <v>1.2409818332374689</v>
      </c>
      <c r="J155" s="17">
        <f>ISI!J66</f>
        <v>1.3371208311699778</v>
      </c>
      <c r="K155" s="17">
        <f>ISI!K66</f>
        <v>1.2896953931426163</v>
      </c>
      <c r="L155" s="17">
        <f>ISI!L66</f>
        <v>1.314531072930488</v>
      </c>
      <c r="M155" s="17">
        <f>ISI!M66</f>
        <v>1.3402850851723711</v>
      </c>
      <c r="N155" s="17">
        <f>ISI!N66</f>
        <v>1.2906172470130379</v>
      </c>
      <c r="O155" s="17">
        <f>ISI!O66</f>
        <v>1.2484032450889337</v>
      </c>
      <c r="P155" s="17">
        <f>ISI!P66</f>
        <v>1.2760214264511685</v>
      </c>
      <c r="Q155" s="17">
        <f>ISI!Q66</f>
        <v>1.2174985932028912</v>
      </c>
    </row>
    <row r="156" spans="1:17" x14ac:dyDescent="0.25">
      <c r="A156" s="23" t="s">
        <v>12</v>
      </c>
      <c r="B156" s="22">
        <f>NFM!B95</f>
        <v>1.53463207111016</v>
      </c>
      <c r="C156" s="22">
        <f>NFM!C95</f>
        <v>1.5551926318022626</v>
      </c>
      <c r="D156" s="22">
        <f>NFM!D95</f>
        <v>1.5642620224918709</v>
      </c>
      <c r="E156" s="22">
        <f>NFM!E95</f>
        <v>1.5143058211067564</v>
      </c>
      <c r="F156" s="22">
        <f>NFM!F95</f>
        <v>1.4822564293759024</v>
      </c>
      <c r="G156" s="22">
        <f>NFM!G95</f>
        <v>1.4362375563226111</v>
      </c>
      <c r="H156" s="22">
        <f>NFM!H95</f>
        <v>1.4267840306441821</v>
      </c>
      <c r="I156" s="22">
        <f>NFM!I95</f>
        <v>1.4670989736640081</v>
      </c>
      <c r="J156" s="22">
        <f>NFM!J95</f>
        <v>1.4781087855870203</v>
      </c>
      <c r="K156" s="22">
        <f>NFM!K95</f>
        <v>1.4848206192419819</v>
      </c>
      <c r="L156" s="22">
        <f>NFM!L95</f>
        <v>1.4451296535964955</v>
      </c>
      <c r="M156" s="22">
        <f>NFM!M95</f>
        <v>1.4014320148607269</v>
      </c>
      <c r="N156" s="22">
        <f>NFM!N95</f>
        <v>1.3831525688957313</v>
      </c>
      <c r="O156" s="22">
        <f>NFM!O95</f>
        <v>1.4842783282740943</v>
      </c>
      <c r="P156" s="22">
        <f>NFM!P95</f>
        <v>1.4828476832726958</v>
      </c>
      <c r="Q156" s="22">
        <f>NFM!Q95</f>
        <v>1.4779719389175043</v>
      </c>
    </row>
    <row r="157" spans="1:17" x14ac:dyDescent="0.25">
      <c r="A157" s="21" t="s">
        <v>44</v>
      </c>
      <c r="B157" s="17" t="str">
        <f>NFM!B96</f>
        <v/>
      </c>
      <c r="C157" s="17" t="str">
        <f>NFM!C96</f>
        <v/>
      </c>
      <c r="D157" s="17" t="str">
        <f>NFM!D96</f>
        <v/>
      </c>
      <c r="E157" s="17" t="str">
        <f>NFM!E96</f>
        <v/>
      </c>
      <c r="F157" s="17" t="str">
        <f>NFM!F96</f>
        <v/>
      </c>
      <c r="G157" s="17" t="str">
        <f>NFM!G96</f>
        <v/>
      </c>
      <c r="H157" s="17" t="str">
        <f>NFM!H96</f>
        <v/>
      </c>
      <c r="I157" s="17" t="str">
        <f>NFM!I96</f>
        <v/>
      </c>
      <c r="J157" s="17" t="str">
        <f>NFM!J96</f>
        <v/>
      </c>
      <c r="K157" s="17" t="str">
        <f>NFM!K96</f>
        <v/>
      </c>
      <c r="L157" s="17" t="str">
        <f>NFM!L96</f>
        <v/>
      </c>
      <c r="M157" s="17" t="str">
        <f>NFM!M96</f>
        <v/>
      </c>
      <c r="N157" s="17" t="str">
        <f>NFM!N96</f>
        <v/>
      </c>
      <c r="O157" s="17" t="str">
        <f>NFM!O96</f>
        <v/>
      </c>
      <c r="P157" s="17" t="str">
        <f>NFM!P96</f>
        <v/>
      </c>
      <c r="Q157" s="17" t="str">
        <f>NFM!Q96</f>
        <v/>
      </c>
    </row>
    <row r="158" spans="1:17" x14ac:dyDescent="0.25">
      <c r="A158" s="21" t="s">
        <v>59</v>
      </c>
      <c r="B158" s="17">
        <f>NFM!B97</f>
        <v>1.5366000494878644</v>
      </c>
      <c r="C158" s="17">
        <f>NFM!C97</f>
        <v>1.5079789334118865</v>
      </c>
      <c r="D158" s="17">
        <f>NFM!D97</f>
        <v>1.5272211785165397</v>
      </c>
      <c r="E158" s="17">
        <f>NFM!E97</f>
        <v>1.4618215868226767</v>
      </c>
      <c r="F158" s="17">
        <f>NFM!F97</f>
        <v>1.4240907522425625</v>
      </c>
      <c r="G158" s="17">
        <f>NFM!G97</f>
        <v>1.3582375597542975</v>
      </c>
      <c r="H158" s="17">
        <f>NFM!H97</f>
        <v>1.3407157690730127</v>
      </c>
      <c r="I158" s="17">
        <f>NFM!I97</f>
        <v>1.4098906168970278</v>
      </c>
      <c r="J158" s="17">
        <f>NFM!J97</f>
        <v>1.4391817929905308</v>
      </c>
      <c r="K158" s="17">
        <f>NFM!K97</f>
        <v>1.4520708091194243</v>
      </c>
      <c r="L158" s="17">
        <f>NFM!L97</f>
        <v>1.3945888684940693</v>
      </c>
      <c r="M158" s="17">
        <f>NFM!M97</f>
        <v>1.3373452562191026</v>
      </c>
      <c r="N158" s="17">
        <f>NFM!N97</f>
        <v>1.3141516499333084</v>
      </c>
      <c r="O158" s="17">
        <f>NFM!O97</f>
        <v>1.4547136605221924</v>
      </c>
      <c r="P158" s="17">
        <f>NFM!P97</f>
        <v>1.4481195211252549</v>
      </c>
      <c r="Q158" s="17">
        <f>NFM!Q97</f>
        <v>1.451835931400655</v>
      </c>
    </row>
    <row r="159" spans="1:17" x14ac:dyDescent="0.25">
      <c r="A159" s="27" t="s">
        <v>43</v>
      </c>
      <c r="B159" s="26" t="str">
        <f>NFM!B98</f>
        <v/>
      </c>
      <c r="C159" s="26" t="str">
        <f>NFM!C98</f>
        <v/>
      </c>
      <c r="D159" s="26" t="str">
        <f>NFM!D98</f>
        <v/>
      </c>
      <c r="E159" s="26" t="str">
        <f>NFM!E98</f>
        <v/>
      </c>
      <c r="F159" s="26" t="str">
        <f>NFM!F98</f>
        <v/>
      </c>
      <c r="G159" s="26" t="str">
        <f>NFM!G98</f>
        <v/>
      </c>
      <c r="H159" s="26" t="str">
        <f>NFM!H98</f>
        <v/>
      </c>
      <c r="I159" s="26" t="str">
        <f>NFM!I98</f>
        <v/>
      </c>
      <c r="J159" s="26" t="str">
        <f>NFM!J98</f>
        <v/>
      </c>
      <c r="K159" s="26" t="str">
        <f>NFM!K98</f>
        <v/>
      </c>
      <c r="L159" s="26" t="str">
        <f>NFM!L98</f>
        <v/>
      </c>
      <c r="M159" s="26" t="str">
        <f>NFM!M98</f>
        <v/>
      </c>
      <c r="N159" s="26" t="str">
        <f>NFM!N98</f>
        <v/>
      </c>
      <c r="O159" s="26" t="str">
        <f>NFM!O98</f>
        <v/>
      </c>
      <c r="P159" s="26" t="str">
        <f>NFM!P98</f>
        <v/>
      </c>
      <c r="Q159" s="26" t="str">
        <f>NFM!Q98</f>
        <v/>
      </c>
    </row>
    <row r="160" spans="1:17" x14ac:dyDescent="0.25">
      <c r="A160" s="25" t="s">
        <v>344</v>
      </c>
      <c r="B160" s="24">
        <f>NFM!B99</f>
        <v>1.5366000494878644</v>
      </c>
      <c r="C160" s="24">
        <f>NFM!C99</f>
        <v>1.5079789334118865</v>
      </c>
      <c r="D160" s="24">
        <f>NFM!D99</f>
        <v>1.5272211785165397</v>
      </c>
      <c r="E160" s="24">
        <f>NFM!E99</f>
        <v>1.4618215868226767</v>
      </c>
      <c r="F160" s="24">
        <f>NFM!F99</f>
        <v>1.4240907522425625</v>
      </c>
      <c r="G160" s="24">
        <f>NFM!G99</f>
        <v>1.3582375597542975</v>
      </c>
      <c r="H160" s="24">
        <f>NFM!H99</f>
        <v>1.3407157690730127</v>
      </c>
      <c r="I160" s="24">
        <f>NFM!I99</f>
        <v>1.4098906168970278</v>
      </c>
      <c r="J160" s="24">
        <f>NFM!J99</f>
        <v>1.4391817929905308</v>
      </c>
      <c r="K160" s="24">
        <f>NFM!K99</f>
        <v>1.4520708091194243</v>
      </c>
      <c r="L160" s="24">
        <f>NFM!L99</f>
        <v>1.3945888684940693</v>
      </c>
      <c r="M160" s="24">
        <f>NFM!M99</f>
        <v>1.3373452562191026</v>
      </c>
      <c r="N160" s="24">
        <f>NFM!N99</f>
        <v>1.3141516499333084</v>
      </c>
      <c r="O160" s="24">
        <f>NFM!O99</f>
        <v>1.4547136605221924</v>
      </c>
      <c r="P160" s="24">
        <f>NFM!P99</f>
        <v>1.4481195211252549</v>
      </c>
      <c r="Q160" s="24">
        <f>NFM!Q99</f>
        <v>1.451835931400655</v>
      </c>
    </row>
    <row r="161" spans="1:17" x14ac:dyDescent="0.25">
      <c r="A161" s="21" t="s">
        <v>42</v>
      </c>
      <c r="B161" s="17">
        <f>NFM!B100</f>
        <v>1.5341435934352683</v>
      </c>
      <c r="C161" s="17">
        <f>NFM!C100</f>
        <v>1.5678201572240051</v>
      </c>
      <c r="D161" s="17">
        <f>NFM!D100</f>
        <v>1.5748518163596918</v>
      </c>
      <c r="E161" s="17">
        <f>NFM!E100</f>
        <v>1.5298846243412887</v>
      </c>
      <c r="F161" s="17">
        <f>NFM!F100</f>
        <v>1.4973263851633107</v>
      </c>
      <c r="G161" s="17">
        <f>NFM!G100</f>
        <v>1.4567110207623519</v>
      </c>
      <c r="H161" s="17">
        <f>NFM!H100</f>
        <v>1.4490134599115607</v>
      </c>
      <c r="I161" s="17">
        <f>NFM!I100</f>
        <v>1.4814047800252328</v>
      </c>
      <c r="J161" s="17">
        <f>NFM!J100</f>
        <v>1.4866860186462154</v>
      </c>
      <c r="K161" s="17">
        <f>NFM!K100</f>
        <v>1.4961328613776179</v>
      </c>
      <c r="L161" s="17">
        <f>NFM!L100</f>
        <v>1.4644795283081788</v>
      </c>
      <c r="M161" s="17">
        <f>NFM!M100</f>
        <v>1.4266447150530757</v>
      </c>
      <c r="N161" s="17">
        <f>NFM!N100</f>
        <v>1.4099737226575269</v>
      </c>
      <c r="O161" s="17">
        <f>NFM!O100</f>
        <v>1.497794668533871</v>
      </c>
      <c r="P161" s="17">
        <f>NFM!P100</f>
        <v>1.4982330715910512</v>
      </c>
      <c r="Q161" s="17">
        <f>NFM!Q100</f>
        <v>1.490105231201571</v>
      </c>
    </row>
    <row r="162" spans="1:17" x14ac:dyDescent="0.25">
      <c r="A162" s="23" t="s">
        <v>11</v>
      </c>
      <c r="B162" s="22">
        <f>CHI!B99</f>
        <v>2.3978281452967956</v>
      </c>
      <c r="C162" s="22">
        <f>CHI!C99</f>
        <v>2.4910830936646295</v>
      </c>
      <c r="D162" s="22">
        <f>CHI!D99</f>
        <v>2.5861093533878132</v>
      </c>
      <c r="E162" s="22">
        <f>CHI!E99</f>
        <v>2.7485280880285683</v>
      </c>
      <c r="F162" s="22">
        <f>CHI!F99</f>
        <v>2.828050882982752</v>
      </c>
      <c r="G162" s="22">
        <f>CHI!G99</f>
        <v>2.6019989297742905</v>
      </c>
      <c r="H162" s="22">
        <f>CHI!H99</f>
        <v>2.6029294335321795</v>
      </c>
      <c r="I162" s="22">
        <f>CHI!I99</f>
        <v>2.2800064199806553</v>
      </c>
      <c r="J162" s="22">
        <f>CHI!J99</f>
        <v>2.4952516819494743</v>
      </c>
      <c r="K162" s="22">
        <f>CHI!K99</f>
        <v>2.4432889303689187</v>
      </c>
      <c r="L162" s="22">
        <f>CHI!L99</f>
        <v>2.3732233299575953</v>
      </c>
      <c r="M162" s="22">
        <f>CHI!M99</f>
        <v>2.4214519177738616</v>
      </c>
      <c r="N162" s="22">
        <f>CHI!N99</f>
        <v>2.1883365134518251</v>
      </c>
      <c r="O162" s="22">
        <f>CHI!O99</f>
        <v>1.9605832362714306</v>
      </c>
      <c r="P162" s="22">
        <f>CHI!P99</f>
        <v>2.0370577652317343</v>
      </c>
      <c r="Q162" s="22">
        <f>CHI!Q99</f>
        <v>2.0953628656698355</v>
      </c>
    </row>
    <row r="163" spans="1:17" x14ac:dyDescent="0.25">
      <c r="A163" s="21" t="s">
        <v>58</v>
      </c>
      <c r="B163" s="17">
        <f>CHI!B100</f>
        <v>3.071402158872806</v>
      </c>
      <c r="C163" s="17">
        <f>CHI!C100</f>
        <v>3.3540821925878803</v>
      </c>
      <c r="D163" s="17">
        <f>CHI!D100</f>
        <v>3.4034081783377546</v>
      </c>
      <c r="E163" s="17">
        <f>CHI!E100</f>
        <v>3.6117926153829729</v>
      </c>
      <c r="F163" s="17">
        <f>CHI!F100</f>
        <v>3.707718661798673</v>
      </c>
      <c r="G163" s="17">
        <f>CHI!G100</f>
        <v>3.3350638580577194</v>
      </c>
      <c r="H163" s="17">
        <f>CHI!H100</f>
        <v>3.3881050608773138</v>
      </c>
      <c r="I163" s="17">
        <f>CHI!I100</f>
        <v>2.8936392864209748</v>
      </c>
      <c r="J163" s="17">
        <f>CHI!J100</f>
        <v>3.0489679783954831</v>
      </c>
      <c r="K163" s="17">
        <f>CHI!K100</f>
        <v>3.1237888213409546</v>
      </c>
      <c r="L163" s="17">
        <f>CHI!L100</f>
        <v>2.8785248297622008</v>
      </c>
      <c r="M163" s="17">
        <f>CHI!M100</f>
        <v>2.8711018272216919</v>
      </c>
      <c r="N163" s="17">
        <f>CHI!N100</f>
        <v>2.7150359438812646</v>
      </c>
      <c r="O163" s="17">
        <f>CHI!O100</f>
        <v>2.3368760750150095</v>
      </c>
      <c r="P163" s="17">
        <f>CHI!P100</f>
        <v>2.4711480650114548</v>
      </c>
      <c r="Q163" s="17">
        <f>CHI!Q100</f>
        <v>2.4519142202842059</v>
      </c>
    </row>
    <row r="164" spans="1:17" x14ac:dyDescent="0.25">
      <c r="A164" s="21" t="s">
        <v>40</v>
      </c>
      <c r="B164" s="17">
        <f>CHI!B101</f>
        <v>1.3672135850169909</v>
      </c>
      <c r="C164" s="17">
        <f>CHI!C101</f>
        <v>1.3045946802559298</v>
      </c>
      <c r="D164" s="17">
        <f>CHI!D101</f>
        <v>1.2839901286399658</v>
      </c>
      <c r="E164" s="17">
        <f>CHI!E101</f>
        <v>1.3782842460543578</v>
      </c>
      <c r="F164" s="17">
        <f>CHI!F101</f>
        <v>1.2839465765576479</v>
      </c>
      <c r="G164" s="17">
        <f>CHI!G101</f>
        <v>1.3736802009764189</v>
      </c>
      <c r="H164" s="17">
        <f>CHI!H101</f>
        <v>1.2894044810203853</v>
      </c>
      <c r="I164" s="17">
        <f>CHI!I101</f>
        <v>1.15386221596147</v>
      </c>
      <c r="J164" s="17">
        <f>CHI!J101</f>
        <v>1.206008137272355</v>
      </c>
      <c r="K164" s="17">
        <f>CHI!K101</f>
        <v>1.3212569577585178</v>
      </c>
      <c r="L164" s="17">
        <f>CHI!L101</f>
        <v>1.2222668660442093</v>
      </c>
      <c r="M164" s="17">
        <f>CHI!M101</f>
        <v>1.1927153462367603</v>
      </c>
      <c r="N164" s="17">
        <f>CHI!N101</f>
        <v>1.1734862346708661</v>
      </c>
      <c r="O164" s="17">
        <f>CHI!O101</f>
        <v>1.0951073897195331</v>
      </c>
      <c r="P164" s="17">
        <f>CHI!P101</f>
        <v>1.0672721718440497</v>
      </c>
      <c r="Q164" s="17">
        <f>CHI!Q101</f>
        <v>1.0307225937623716</v>
      </c>
    </row>
    <row r="165" spans="1:17" x14ac:dyDescent="0.25">
      <c r="A165" s="21" t="s">
        <v>39</v>
      </c>
      <c r="B165" s="17">
        <f>CHI!B102</f>
        <v>0.99713040760852722</v>
      </c>
      <c r="C165" s="17">
        <f>CHI!C102</f>
        <v>0.96187493824876769</v>
      </c>
      <c r="D165" s="17">
        <f>CHI!D102</f>
        <v>0.95123315357407545</v>
      </c>
      <c r="E165" s="17">
        <f>CHI!E102</f>
        <v>1.0045731473790072</v>
      </c>
      <c r="F165" s="17">
        <f>CHI!F102</f>
        <v>0.95130599238726554</v>
      </c>
      <c r="G165" s="17">
        <f>CHI!G102</f>
        <v>1.0006338334652876</v>
      </c>
      <c r="H165" s="17">
        <f>CHI!H102</f>
        <v>0.95117380445801292</v>
      </c>
      <c r="I165" s="17">
        <f>CHI!I102</f>
        <v>0.87303956508311176</v>
      </c>
      <c r="J165" s="17">
        <f>CHI!J102</f>
        <v>0.90401251945934369</v>
      </c>
      <c r="K165" s="17">
        <f>CHI!K102</f>
        <v>0.96975647418732158</v>
      </c>
      <c r="L165" s="17">
        <f>CHI!L102</f>
        <v>0.91226344100292123</v>
      </c>
      <c r="M165" s="17">
        <f>CHI!M102</f>
        <v>0.89556565757613737</v>
      </c>
      <c r="N165" s="17">
        <f>CHI!N102</f>
        <v>0.88528688453151838</v>
      </c>
      <c r="O165" s="17">
        <f>CHI!O102</f>
        <v>0.83763834331125553</v>
      </c>
      <c r="P165" s="17">
        <f>CHI!P102</f>
        <v>0.82448112135599971</v>
      </c>
      <c r="Q165" s="17">
        <f>CHI!Q102</f>
        <v>0.80371950146315141</v>
      </c>
    </row>
    <row r="166" spans="1:17" x14ac:dyDescent="0.25">
      <c r="A166" s="23" t="s">
        <v>10</v>
      </c>
      <c r="B166" s="22">
        <f>NMM!B75</f>
        <v>6.3800408238379918</v>
      </c>
      <c r="C166" s="22">
        <f>NMM!C75</f>
        <v>6.3071047125752395</v>
      </c>
      <c r="D166" s="22">
        <f>NMM!D75</f>
        <v>6.2040097028838499</v>
      </c>
      <c r="E166" s="22">
        <f>NMM!E75</f>
        <v>6.1789283440302425</v>
      </c>
      <c r="F166" s="22">
        <f>NMM!F75</f>
        <v>6.226886082148277</v>
      </c>
      <c r="G166" s="22">
        <f>NMM!G75</f>
        <v>5.7272350212901006</v>
      </c>
      <c r="H166" s="22">
        <f>NMM!H75</f>
        <v>5.9511663838625006</v>
      </c>
      <c r="I166" s="22">
        <f>NMM!I75</f>
        <v>6.0920998658631822</v>
      </c>
      <c r="J166" s="22">
        <f>NMM!J75</f>
        <v>5.9525698363739377</v>
      </c>
      <c r="K166" s="22">
        <f>NMM!K75</f>
        <v>5.7420255820127739</v>
      </c>
      <c r="L166" s="22">
        <f>NMM!L75</f>
        <v>5.5981433963518556</v>
      </c>
      <c r="M166" s="22">
        <f>NMM!M75</f>
        <v>5.690919077097881</v>
      </c>
      <c r="N166" s="22">
        <f>NMM!N75</f>
        <v>5.6808689812784845</v>
      </c>
      <c r="O166" s="22">
        <f>NMM!O75</f>
        <v>5.754331608878906</v>
      </c>
      <c r="P166" s="22">
        <f>NMM!P75</f>
        <v>5.6958730522683823</v>
      </c>
      <c r="Q166" s="22">
        <f>NMM!Q75</f>
        <v>5.7024032092057517</v>
      </c>
    </row>
    <row r="167" spans="1:17" x14ac:dyDescent="0.25">
      <c r="A167" s="21" t="s">
        <v>38</v>
      </c>
      <c r="B167" s="17">
        <f>NMM!B76</f>
        <v>11.848314015497765</v>
      </c>
      <c r="C167" s="17">
        <f>NMM!C76</f>
        <v>12.140073752837949</v>
      </c>
      <c r="D167" s="17">
        <f>NMM!D76</f>
        <v>11.924439953529783</v>
      </c>
      <c r="E167" s="17">
        <f>NMM!E76</f>
        <v>12.363204749251697</v>
      </c>
      <c r="F167" s="17">
        <f>NMM!F76</f>
        <v>11.738103380177613</v>
      </c>
      <c r="G167" s="17">
        <f>NMM!G76</f>
        <v>10.694664846073341</v>
      </c>
      <c r="H167" s="17">
        <f>NMM!H76</f>
        <v>10.888923364212506</v>
      </c>
      <c r="I167" s="17">
        <f>NMM!I76</f>
        <v>11.161212950191974</v>
      </c>
      <c r="J167" s="17">
        <f>NMM!J76</f>
        <v>10.936200501272946</v>
      </c>
      <c r="K167" s="17">
        <f>NMM!K76</f>
        <v>11.207310828052366</v>
      </c>
      <c r="L167" s="17">
        <f>NMM!L76</f>
        <v>11.591556537542004</v>
      </c>
      <c r="M167" s="17">
        <f>NMM!M76</f>
        <v>11.50257481878684</v>
      </c>
      <c r="N167" s="17">
        <f>NMM!N76</f>
        <v>11.14240464105861</v>
      </c>
      <c r="O167" s="17">
        <f>NMM!O76</f>
        <v>11.440558423523004</v>
      </c>
      <c r="P167" s="17">
        <f>NMM!P76</f>
        <v>11.365371335352272</v>
      </c>
      <c r="Q167" s="17">
        <f>NMM!Q76</f>
        <v>11.604392619177849</v>
      </c>
    </row>
    <row r="168" spans="1:17" x14ac:dyDescent="0.25">
      <c r="A168" s="21" t="s">
        <v>37</v>
      </c>
      <c r="B168" s="17">
        <f>NMM!B77</f>
        <v>4.1481602520576217</v>
      </c>
      <c r="C168" s="17">
        <f>NMM!C77</f>
        <v>4.0839092680903253</v>
      </c>
      <c r="D168" s="17">
        <f>NMM!D77</f>
        <v>3.8987720166325524</v>
      </c>
      <c r="E168" s="17">
        <f>NMM!E77</f>
        <v>3.7677714472978017</v>
      </c>
      <c r="F168" s="17">
        <f>NMM!F77</f>
        <v>3.694055520005437</v>
      </c>
      <c r="G168" s="17">
        <f>NMM!G77</f>
        <v>3.573213815489733</v>
      </c>
      <c r="H168" s="17">
        <f>NMM!H77</f>
        <v>3.937648643801257</v>
      </c>
      <c r="I168" s="17">
        <f>NMM!I77</f>
        <v>3.9670891142285574</v>
      </c>
      <c r="J168" s="17">
        <f>NMM!J77</f>
        <v>3.918953547888723</v>
      </c>
      <c r="K168" s="17">
        <f>NMM!K77</f>
        <v>3.642585480969597</v>
      </c>
      <c r="L168" s="17">
        <f>NMM!L77</f>
        <v>3.7544456907438613</v>
      </c>
      <c r="M168" s="17">
        <f>NMM!M77</f>
        <v>3.7825473509921967</v>
      </c>
      <c r="N168" s="17">
        <f>NMM!N77</f>
        <v>3.5804818012801065</v>
      </c>
      <c r="O168" s="17">
        <f>NMM!O77</f>
        <v>3.562494267824718</v>
      </c>
      <c r="P168" s="17">
        <f>NMM!P77</f>
        <v>3.6598881035447137</v>
      </c>
      <c r="Q168" s="17">
        <f>NMM!Q77</f>
        <v>3.5039886689128337</v>
      </c>
    </row>
    <row r="169" spans="1:17" x14ac:dyDescent="0.25">
      <c r="A169" s="21" t="s">
        <v>57</v>
      </c>
      <c r="B169" s="17">
        <f>NMM!B78</f>
        <v>1.5739086675618399</v>
      </c>
      <c r="C169" s="17">
        <f>NMM!C78</f>
        <v>1.5395081224375122</v>
      </c>
      <c r="D169" s="17">
        <f>NMM!D78</f>
        <v>1.5128088006364571</v>
      </c>
      <c r="E169" s="17">
        <f>NMM!E78</f>
        <v>1.5946178648822296</v>
      </c>
      <c r="F169" s="17">
        <f>NMM!F78</f>
        <v>1.6088692209537894</v>
      </c>
      <c r="G169" s="17">
        <f>NMM!G78</f>
        <v>1.6364023700794559</v>
      </c>
      <c r="H169" s="17">
        <f>NMM!H78</f>
        <v>1.6503830409194564</v>
      </c>
      <c r="I169" s="17">
        <f>NMM!I78</f>
        <v>1.7077081429870811</v>
      </c>
      <c r="J169" s="17">
        <f>NMM!J78</f>
        <v>1.7376228501629389</v>
      </c>
      <c r="K169" s="17">
        <f>NMM!K78</f>
        <v>1.8005250567619737</v>
      </c>
      <c r="L169" s="17">
        <f>NMM!L78</f>
        <v>1.7555792710263711</v>
      </c>
      <c r="M169" s="17">
        <f>NMM!M78</f>
        <v>1.755773179998136</v>
      </c>
      <c r="N169" s="17">
        <f>NMM!N78</f>
        <v>1.6925989054755193</v>
      </c>
      <c r="O169" s="17">
        <f>NMM!O78</f>
        <v>1.6889488761372595</v>
      </c>
      <c r="P169" s="17">
        <f>NMM!P78</f>
        <v>1.6961660294445944</v>
      </c>
      <c r="Q169" s="17">
        <f>NMM!Q78</f>
        <v>1.7131418708116752</v>
      </c>
    </row>
    <row r="170" spans="1:17" x14ac:dyDescent="0.25">
      <c r="A170" s="23" t="s">
        <v>9</v>
      </c>
      <c r="B170" s="22">
        <f>PPA!B73</f>
        <v>1.0560138886967985</v>
      </c>
      <c r="C170" s="22">
        <f>PPA!C73</f>
        <v>1.0291608596459261</v>
      </c>
      <c r="D170" s="22">
        <f>PPA!D73</f>
        <v>1.1051690754697476</v>
      </c>
      <c r="E170" s="22">
        <f>PPA!E73</f>
        <v>1.1474534352197296</v>
      </c>
      <c r="F170" s="22">
        <f>PPA!F73</f>
        <v>1.0587748582413676</v>
      </c>
      <c r="G170" s="22">
        <f>PPA!G73</f>
        <v>0.98358552147838152</v>
      </c>
      <c r="H170" s="22">
        <f>PPA!H73</f>
        <v>0.9968380030893218</v>
      </c>
      <c r="I170" s="22">
        <f>PPA!I73</f>
        <v>0.93582451390441712</v>
      </c>
      <c r="J170" s="22">
        <f>PPA!J73</f>
        <v>0.99402517121906386</v>
      </c>
      <c r="K170" s="22">
        <f>PPA!K73</f>
        <v>0.99758912437045577</v>
      </c>
      <c r="L170" s="22">
        <f>PPA!L73</f>
        <v>0.99926961325955288</v>
      </c>
      <c r="M170" s="22">
        <f>PPA!M73</f>
        <v>1.0160037392686931</v>
      </c>
      <c r="N170" s="22">
        <f>PPA!N73</f>
        <v>1.017790653180795</v>
      </c>
      <c r="O170" s="22">
        <f>PPA!O73</f>
        <v>0.97418581922301339</v>
      </c>
      <c r="P170" s="22">
        <f>PPA!P73</f>
        <v>0.87488817660399509</v>
      </c>
      <c r="Q170" s="22">
        <f>PPA!Q73</f>
        <v>0.9301196660425971</v>
      </c>
    </row>
    <row r="171" spans="1:17" x14ac:dyDescent="0.25">
      <c r="A171" s="21" t="s">
        <v>35</v>
      </c>
      <c r="B171" s="17">
        <f>PPA!B74</f>
        <v>1.61701347605386E-2</v>
      </c>
      <c r="C171" s="17">
        <f>PPA!C74</f>
        <v>3.670029722367886E-2</v>
      </c>
      <c r="D171" s="17">
        <f>PPA!D74</f>
        <v>3.4768667135855157E-2</v>
      </c>
      <c r="E171" s="17">
        <f>PPA!E74</f>
        <v>4.8559576568980779E-2</v>
      </c>
      <c r="F171" s="17">
        <f>PPA!F74</f>
        <v>4.8935742342376368E-2</v>
      </c>
      <c r="G171" s="17">
        <f>PPA!G74</f>
        <v>2.2760582275111164E-2</v>
      </c>
      <c r="H171" s="17">
        <f>PPA!H74</f>
        <v>2.2188391344139791E-2</v>
      </c>
      <c r="I171" s="17">
        <f>PPA!I74</f>
        <v>3.57927886271888E-2</v>
      </c>
      <c r="J171" s="17">
        <f>PPA!J74</f>
        <v>2.3497752008006609E-2</v>
      </c>
      <c r="K171" s="17">
        <f>PPA!K74</f>
        <v>4.6149167529236791E-2</v>
      </c>
      <c r="L171" s="17">
        <f>PPA!L74</f>
        <v>3.1579433777598483E-2</v>
      </c>
      <c r="M171" s="17">
        <f>PPA!M74</f>
        <v>3.5973899283826757E-2</v>
      </c>
      <c r="N171" s="17">
        <f>PPA!N74</f>
        <v>3.1746058468502092E-2</v>
      </c>
      <c r="O171" s="17">
        <f>PPA!O74</f>
        <v>3.6854725887924468E-2</v>
      </c>
      <c r="P171" s="17">
        <f>PPA!P74</f>
        <v>3.5861399972666907E-2</v>
      </c>
      <c r="Q171" s="17">
        <f>PPA!Q74</f>
        <v>3.9000840644433543E-2</v>
      </c>
    </row>
    <row r="172" spans="1:17" x14ac:dyDescent="0.25">
      <c r="A172" s="21" t="s">
        <v>56</v>
      </c>
      <c r="B172" s="17">
        <f>PPA!B75</f>
        <v>1.600181026211527</v>
      </c>
      <c r="C172" s="17">
        <f>PPA!C75</f>
        <v>1.5664344284066081</v>
      </c>
      <c r="D172" s="17">
        <f>PPA!D75</f>
        <v>1.6691108757695856</v>
      </c>
      <c r="E172" s="17">
        <f>PPA!E75</f>
        <v>1.7258151172014684</v>
      </c>
      <c r="F172" s="17">
        <f>PPA!F75</f>
        <v>1.6046659557652017</v>
      </c>
      <c r="G172" s="17">
        <f>PPA!G75</f>
        <v>1.4771623242646887</v>
      </c>
      <c r="H172" s="17">
        <f>PPA!H75</f>
        <v>1.48534058261623</v>
      </c>
      <c r="I172" s="17">
        <f>PPA!I75</f>
        <v>1.4133704390452626</v>
      </c>
      <c r="J172" s="17">
        <f>PPA!J75</f>
        <v>1.4968877059405541</v>
      </c>
      <c r="K172" s="17">
        <f>PPA!K75</f>
        <v>1.5028561409672525</v>
      </c>
      <c r="L172" s="17">
        <f>PPA!L75</f>
        <v>1.4948637906059832</v>
      </c>
      <c r="M172" s="17">
        <f>PPA!M75</f>
        <v>1.5323418236243</v>
      </c>
      <c r="N172" s="17">
        <f>PPA!N75</f>
        <v>1.5313039990359691</v>
      </c>
      <c r="O172" s="17">
        <f>PPA!O75</f>
        <v>1.4698642517982401</v>
      </c>
      <c r="P172" s="17">
        <f>PPA!P75</f>
        <v>1.3065455021362915</v>
      </c>
      <c r="Q172" s="17">
        <f>PPA!Q75</f>
        <v>1.3508113395621288</v>
      </c>
    </row>
    <row r="173" spans="1:17" x14ac:dyDescent="0.25">
      <c r="A173" s="21" t="s">
        <v>55</v>
      </c>
      <c r="B173" s="17">
        <f>PPA!B76</f>
        <v>0.24868505482779557</v>
      </c>
      <c r="C173" s="17">
        <f>PPA!C76</f>
        <v>0.25868375578105274</v>
      </c>
      <c r="D173" s="17">
        <f>PPA!D76</f>
        <v>0.25294902872701791</v>
      </c>
      <c r="E173" s="17">
        <f>PPA!E76</f>
        <v>0.27384908368944988</v>
      </c>
      <c r="F173" s="17">
        <f>PPA!F76</f>
        <v>0.25238226510039591</v>
      </c>
      <c r="G173" s="17">
        <f>PPA!G76</f>
        <v>0.24734151740399377</v>
      </c>
      <c r="H173" s="17">
        <f>PPA!H76</f>
        <v>0.24587755357607738</v>
      </c>
      <c r="I173" s="17">
        <f>PPA!I76</f>
        <v>0.24431978266092538</v>
      </c>
      <c r="J173" s="17">
        <f>PPA!J76</f>
        <v>0.25769861971479457</v>
      </c>
      <c r="K173" s="17">
        <f>PPA!K76</f>
        <v>0.27129886418013144</v>
      </c>
      <c r="L173" s="17">
        <f>PPA!L76</f>
        <v>0.27445588264097714</v>
      </c>
      <c r="M173" s="17">
        <f>PPA!M76</f>
        <v>0.2706593495666168</v>
      </c>
      <c r="N173" s="17">
        <f>PPA!N76</f>
        <v>0.26243796447130169</v>
      </c>
      <c r="O173" s="17">
        <f>PPA!O76</f>
        <v>0.26362012427164977</v>
      </c>
      <c r="P173" s="17">
        <f>PPA!P76</f>
        <v>0.24549541593594512</v>
      </c>
      <c r="Q173" s="17">
        <f>PPA!Q76</f>
        <v>0.25137041223349665</v>
      </c>
    </row>
    <row r="174" spans="1:17" x14ac:dyDescent="0.25">
      <c r="A174" s="20" t="s">
        <v>54</v>
      </c>
      <c r="B174" s="19">
        <f>FBT!B$37</f>
        <v>1.8296635565956656</v>
      </c>
      <c r="C174" s="19">
        <f>FBT!C$37</f>
        <v>1.8451506512085285</v>
      </c>
      <c r="D174" s="19">
        <f>FBT!D$37</f>
        <v>1.8788454522335749</v>
      </c>
      <c r="E174" s="19">
        <f>FBT!E$37</f>
        <v>1.7885126030964209</v>
      </c>
      <c r="F174" s="19">
        <f>FBT!F$37</f>
        <v>1.7151966806193659</v>
      </c>
      <c r="G174" s="19">
        <f>FBT!G$37</f>
        <v>1.7066534385105441</v>
      </c>
      <c r="H174" s="19">
        <f>FBT!H$37</f>
        <v>1.633790661895264</v>
      </c>
      <c r="I174" s="19">
        <f>FBT!I$37</f>
        <v>1.5977606808934481</v>
      </c>
      <c r="J174" s="19">
        <f>FBT!J$37</f>
        <v>1.6189610331419384</v>
      </c>
      <c r="K174" s="19">
        <f>FBT!K$37</f>
        <v>1.5534166317769438</v>
      </c>
      <c r="L174" s="19">
        <f>FBT!L$37</f>
        <v>1.5616698209843687</v>
      </c>
      <c r="M174" s="19">
        <f>FBT!M$37</f>
        <v>1.5447745828221513</v>
      </c>
      <c r="N174" s="19">
        <f>FBT!N$37</f>
        <v>1.5332072078246974</v>
      </c>
      <c r="O174" s="19">
        <f>FBT!O$37</f>
        <v>1.4784456903723782</v>
      </c>
      <c r="P174" s="19">
        <f>FBT!P$37</f>
        <v>1.4299222968737282</v>
      </c>
      <c r="Q174" s="19">
        <f>FBT!Q$37</f>
        <v>1.3420852080555961</v>
      </c>
    </row>
    <row r="175" spans="1:17" x14ac:dyDescent="0.25">
      <c r="A175" s="18" t="s">
        <v>53</v>
      </c>
      <c r="B175" s="17">
        <f>TRE!B$37</f>
        <v>0.77818476280032089</v>
      </c>
      <c r="C175" s="17">
        <f>TRE!C$37</f>
        <v>0.87540849367835305</v>
      </c>
      <c r="D175" s="17">
        <f>TRE!D$37</f>
        <v>0.7357199685393605</v>
      </c>
      <c r="E175" s="17">
        <f>TRE!E$37</f>
        <v>0.91268987254095446</v>
      </c>
      <c r="F175" s="17">
        <f>TRE!F$37</f>
        <v>0.95592025709107709</v>
      </c>
      <c r="G175" s="17">
        <f>TRE!G$37</f>
        <v>0.88374887859553064</v>
      </c>
      <c r="H175" s="17">
        <f>TRE!H$37</f>
        <v>0.86488480096322529</v>
      </c>
      <c r="I175" s="17">
        <f>TRE!I$37</f>
        <v>0.95006309191540528</v>
      </c>
      <c r="J175" s="17">
        <f>TRE!J$37</f>
        <v>0.88818076507887833</v>
      </c>
      <c r="K175" s="17">
        <f>TRE!K$37</f>
        <v>0.85143752033566711</v>
      </c>
      <c r="L175" s="17">
        <f>TRE!L$37</f>
        <v>0.89767415245066329</v>
      </c>
      <c r="M175" s="17">
        <f>TRE!M$37</f>
        <v>0.84241779075910539</v>
      </c>
      <c r="N175" s="17">
        <f>TRE!N$37</f>
        <v>0.8932753588669301</v>
      </c>
      <c r="O175" s="17">
        <f>TRE!O$37</f>
        <v>0.90240332438330018</v>
      </c>
      <c r="P175" s="17">
        <f>TRE!P$37</f>
        <v>0.79803182640440895</v>
      </c>
      <c r="Q175" s="17">
        <f>TRE!Q$37</f>
        <v>0.79170847475449702</v>
      </c>
    </row>
    <row r="176" spans="1:17" x14ac:dyDescent="0.25">
      <c r="A176" s="18" t="s">
        <v>52</v>
      </c>
      <c r="B176" s="17">
        <f>MAE!B$37</f>
        <v>1.1048612992576698</v>
      </c>
      <c r="C176" s="17">
        <f>MAE!C$37</f>
        <v>1.1195967216430567</v>
      </c>
      <c r="D176" s="17">
        <f>MAE!D$37</f>
        <v>1.0682294235673258</v>
      </c>
      <c r="E176" s="17">
        <f>MAE!E$37</f>
        <v>1.1166872036313649</v>
      </c>
      <c r="F176" s="17">
        <f>MAE!F$37</f>
        <v>1.0605539858754907</v>
      </c>
      <c r="G176" s="17">
        <f>MAE!G$37</f>
        <v>1.0966959241854004</v>
      </c>
      <c r="H176" s="17">
        <f>MAE!H$37</f>
        <v>1.0815283167174123</v>
      </c>
      <c r="I176" s="17">
        <f>MAE!I$37</f>
        <v>1.00502313555536</v>
      </c>
      <c r="J176" s="17">
        <f>MAE!J$37</f>
        <v>0.97438491846379649</v>
      </c>
      <c r="K176" s="17">
        <f>MAE!K$37</f>
        <v>1.0085136793859528</v>
      </c>
      <c r="L176" s="17">
        <f>MAE!L$37</f>
        <v>1.006390572249789</v>
      </c>
      <c r="M176" s="17">
        <f>MAE!M$37</f>
        <v>0.98232525200508281</v>
      </c>
      <c r="N176" s="17">
        <f>MAE!N$37</f>
        <v>0.97081932130437854</v>
      </c>
      <c r="O176" s="17">
        <f>MAE!O$37</f>
        <v>0.94509048854950672</v>
      </c>
      <c r="P176" s="17">
        <f>MAE!P$37</f>
        <v>0.88466886128388456</v>
      </c>
      <c r="Q176" s="17">
        <f>MAE!Q$37</f>
        <v>0.90008930335802173</v>
      </c>
    </row>
    <row r="177" spans="1:17" x14ac:dyDescent="0.25">
      <c r="A177" s="18" t="s">
        <v>51</v>
      </c>
      <c r="B177" s="17">
        <f>TEL!B$37</f>
        <v>1.5090553366581647</v>
      </c>
      <c r="C177" s="17">
        <f>TEL!C$37</f>
        <v>1.5516776188496484</v>
      </c>
      <c r="D177" s="17">
        <f>TEL!D$37</f>
        <v>1.4527117547616626</v>
      </c>
      <c r="E177" s="17">
        <f>TEL!E$37</f>
        <v>1.3271094270182013</v>
      </c>
      <c r="F177" s="17">
        <f>TEL!F$37</f>
        <v>1.2707550857020349</v>
      </c>
      <c r="G177" s="17">
        <f>TEL!G$37</f>
        <v>1.3706949543894096</v>
      </c>
      <c r="H177" s="17">
        <f>TEL!H$37</f>
        <v>1.3806610037884897</v>
      </c>
      <c r="I177" s="17">
        <f>TEL!I$37</f>
        <v>1.3482219985182209</v>
      </c>
      <c r="J177" s="17">
        <f>TEL!J$37</f>
        <v>1.3493808690311815</v>
      </c>
      <c r="K177" s="17">
        <f>TEL!K$37</f>
        <v>1.4010582764093908</v>
      </c>
      <c r="L177" s="17">
        <f>TEL!L$37</f>
        <v>1.4358958926574834</v>
      </c>
      <c r="M177" s="17">
        <f>TEL!M$37</f>
        <v>1.3542150491759664</v>
      </c>
      <c r="N177" s="17">
        <f>TEL!N$37</f>
        <v>1.3422099086193573</v>
      </c>
      <c r="O177" s="17">
        <f>TEL!O$37</f>
        <v>1.3086748687635155</v>
      </c>
      <c r="P177" s="17">
        <f>TEL!P$37</f>
        <v>1.2206031995687598</v>
      </c>
      <c r="Q177" s="17">
        <f>TEL!Q$37</f>
        <v>1.2576645526910253</v>
      </c>
    </row>
    <row r="178" spans="1:17" x14ac:dyDescent="0.25">
      <c r="A178" s="18" t="s">
        <v>50</v>
      </c>
      <c r="B178" s="17">
        <f>WWP!B$37</f>
        <v>0.59814371485526563</v>
      </c>
      <c r="C178" s="17">
        <f>WWP!C$37</f>
        <v>0.72499645455229389</v>
      </c>
      <c r="D178" s="17">
        <f>WWP!D$37</f>
        <v>0.68093918772967954</v>
      </c>
      <c r="E178" s="17">
        <f>WWP!E$37</f>
        <v>0.7171934897822797</v>
      </c>
      <c r="F178" s="17">
        <f>WWP!F$37</f>
        <v>0.77717820875360222</v>
      </c>
      <c r="G178" s="17">
        <f>WWP!G$37</f>
        <v>0.61226328858982282</v>
      </c>
      <c r="H178" s="17">
        <f>WWP!H$37</f>
        <v>0.53098036869810572</v>
      </c>
      <c r="I178" s="17">
        <f>WWP!I$37</f>
        <v>0.52403501032521582</v>
      </c>
      <c r="J178" s="17">
        <f>WWP!J$37</f>
        <v>0.57568812308650019</v>
      </c>
      <c r="K178" s="17">
        <f>WWP!K$37</f>
        <v>0.61568131478293153</v>
      </c>
      <c r="L178" s="17">
        <f>WWP!L$37</f>
        <v>0.45191261867513388</v>
      </c>
      <c r="M178" s="17">
        <f>WWP!M$37</f>
        <v>0.44992711265594543</v>
      </c>
      <c r="N178" s="17">
        <f>WWP!N$37</f>
        <v>0.50048116056160896</v>
      </c>
      <c r="O178" s="17">
        <f>WWP!O$37</f>
        <v>0.43787608049376781</v>
      </c>
      <c r="P178" s="17">
        <f>WWP!P$37</f>
        <v>0.67182056994016692</v>
      </c>
      <c r="Q178" s="17">
        <f>WWP!Q$37</f>
        <v>0.65024865714717328</v>
      </c>
    </row>
    <row r="179" spans="1:17" x14ac:dyDescent="0.25">
      <c r="A179" s="16" t="s">
        <v>49</v>
      </c>
      <c r="B179" s="15">
        <f>OIS!B$37</f>
        <v>1.818707003446747</v>
      </c>
      <c r="C179" s="15">
        <f>OIS!C$37</f>
        <v>1.8181050452261793</v>
      </c>
      <c r="D179" s="15">
        <f>OIS!D$37</f>
        <v>1.7545123506908868</v>
      </c>
      <c r="E179" s="15">
        <f>OIS!E$37</f>
        <v>1.8351523920027308</v>
      </c>
      <c r="F179" s="15">
        <f>OIS!F$37</f>
        <v>1.9006484495944844</v>
      </c>
      <c r="G179" s="15">
        <f>OIS!G$37</f>
        <v>1.8847802945322896</v>
      </c>
      <c r="H179" s="15">
        <f>OIS!H$37</f>
        <v>1.81688980091341</v>
      </c>
      <c r="I179" s="15">
        <f>OIS!I$37</f>
        <v>1.7501152782178557</v>
      </c>
      <c r="J179" s="15">
        <f>OIS!J$37</f>
        <v>1.8125722027256648</v>
      </c>
      <c r="K179" s="15">
        <f>OIS!K$37</f>
        <v>1.6896587920255333</v>
      </c>
      <c r="L179" s="15">
        <f>OIS!L$37</f>
        <v>1.5992683382120729</v>
      </c>
      <c r="M179" s="15">
        <f>OIS!M$37</f>
        <v>1.6255134897318375</v>
      </c>
      <c r="N179" s="15">
        <f>OIS!N$37</f>
        <v>1.6392579152848361</v>
      </c>
      <c r="O179" s="15">
        <f>OIS!O$37</f>
        <v>1.6204166474413431</v>
      </c>
      <c r="P179" s="15">
        <f>OIS!P$37</f>
        <v>1.6343532664919034</v>
      </c>
      <c r="Q179" s="15">
        <f>OIS!Q$37</f>
        <v>1.625807852071266</v>
      </c>
    </row>
  </sheetData>
  <pageMargins left="0.39370078740157483" right="0.39370078740157483" top="0.39370078740157483" bottom="0.39370078740157483" header="0.31496062992125984" footer="0.31496062992125984"/>
  <pageSetup paperSize="9" scale="57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Q4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tr">
        <f>index!$A$1&amp;": Industry Summary / final energy consumption"</f>
        <v>AT: Industry Summary / final energy consumption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89</v>
      </c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</row>
    <row r="4" spans="1:17" x14ac:dyDescent="0.25">
      <c r="A4" s="40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</row>
    <row r="5" spans="1:17" ht="12.75" x14ac:dyDescent="0.25">
      <c r="A5" s="97" t="s">
        <v>88</v>
      </c>
      <c r="B5" s="96">
        <f t="shared" ref="B5" si="0">SUM(B6:B10,B15,B26)</f>
        <v>7298.9753358133257</v>
      </c>
      <c r="C5" s="96">
        <f t="shared" ref="C5:Q5" si="1">SUM(C6:C10,C15,C26)</f>
        <v>7484.7801600000039</v>
      </c>
      <c r="D5" s="96">
        <f t="shared" si="1"/>
        <v>7477.9928899999995</v>
      </c>
      <c r="E5" s="96">
        <f t="shared" si="1"/>
        <v>7807.3419599999997</v>
      </c>
      <c r="F5" s="96">
        <f t="shared" si="1"/>
        <v>8174.1057399999991</v>
      </c>
      <c r="G5" s="96">
        <f t="shared" si="1"/>
        <v>8740.3481470334136</v>
      </c>
      <c r="H5" s="96">
        <f t="shared" si="1"/>
        <v>8843.698190000001</v>
      </c>
      <c r="I5" s="96">
        <f t="shared" si="1"/>
        <v>9022.8674300000002</v>
      </c>
      <c r="J5" s="96">
        <f t="shared" si="1"/>
        <v>9235.4981299999999</v>
      </c>
      <c r="K5" s="96">
        <f t="shared" si="1"/>
        <v>8496.4435400000002</v>
      </c>
      <c r="L5" s="96">
        <f t="shared" si="1"/>
        <v>9238.2425067671811</v>
      </c>
      <c r="M5" s="96">
        <f t="shared" si="1"/>
        <v>9290.1209171991559</v>
      </c>
      <c r="N5" s="96">
        <f t="shared" si="1"/>
        <v>9120.249870672842</v>
      </c>
      <c r="O5" s="96">
        <f t="shared" si="1"/>
        <v>9330.9582470300265</v>
      </c>
      <c r="P5" s="96">
        <f t="shared" si="1"/>
        <v>9065.5032006677175</v>
      </c>
      <c r="Q5" s="96">
        <f t="shared" si="1"/>
        <v>9117.4324462696313</v>
      </c>
    </row>
    <row r="6" spans="1:17" x14ac:dyDescent="0.25">
      <c r="A6" s="76" t="s">
        <v>83</v>
      </c>
      <c r="B6" s="95">
        <v>62.644750359422261</v>
      </c>
      <c r="C6" s="95">
        <v>65.523032344501047</v>
      </c>
      <c r="D6" s="95">
        <v>64.777803586369544</v>
      </c>
      <c r="E6" s="95">
        <v>68.360633012084733</v>
      </c>
      <c r="F6" s="95">
        <v>73.216251532646694</v>
      </c>
      <c r="G6" s="95">
        <v>76.794135878957007</v>
      </c>
      <c r="H6" s="95">
        <v>78.208305281534066</v>
      </c>
      <c r="I6" s="95">
        <v>78.052135599014022</v>
      </c>
      <c r="J6" s="95">
        <v>78.043370708394363</v>
      </c>
      <c r="K6" s="95">
        <v>76.182331186060495</v>
      </c>
      <c r="L6" s="95">
        <v>81.854692617266437</v>
      </c>
      <c r="M6" s="95">
        <v>82.64919544919789</v>
      </c>
      <c r="N6" s="95">
        <v>81.536588926224027</v>
      </c>
      <c r="O6" s="95">
        <v>81.164201039418515</v>
      </c>
      <c r="P6" s="95">
        <v>77.899994305221327</v>
      </c>
      <c r="Q6" s="95">
        <v>79.358956835300702</v>
      </c>
    </row>
    <row r="7" spans="1:17" x14ac:dyDescent="0.25">
      <c r="A7" s="76" t="s">
        <v>82</v>
      </c>
      <c r="B7" s="95">
        <v>108.70813461524268</v>
      </c>
      <c r="C7" s="95">
        <v>110.98968081701915</v>
      </c>
      <c r="D7" s="95">
        <v>111.52569514334732</v>
      </c>
      <c r="E7" s="95">
        <v>118.43736886766241</v>
      </c>
      <c r="F7" s="95">
        <v>122.39489459165208</v>
      </c>
      <c r="G7" s="95">
        <v>129.62974503019632</v>
      </c>
      <c r="H7" s="95">
        <v>129.23279077197108</v>
      </c>
      <c r="I7" s="95">
        <v>127.41620368283131</v>
      </c>
      <c r="J7" s="95">
        <v>131.2561542620937</v>
      </c>
      <c r="K7" s="95">
        <v>133.91796897284519</v>
      </c>
      <c r="L7" s="95">
        <v>143.37844443478389</v>
      </c>
      <c r="M7" s="95">
        <v>144.24550853713367</v>
      </c>
      <c r="N7" s="95">
        <v>141.08544041756517</v>
      </c>
      <c r="O7" s="95">
        <v>140.51317267261567</v>
      </c>
      <c r="P7" s="95">
        <v>134.96615164561109</v>
      </c>
      <c r="Q7" s="95">
        <v>137.55028267358273</v>
      </c>
    </row>
    <row r="8" spans="1:17" x14ac:dyDescent="0.25">
      <c r="A8" s="76" t="s">
        <v>81</v>
      </c>
      <c r="B8" s="95">
        <v>182.21250381416036</v>
      </c>
      <c r="C8" s="95">
        <v>189.10157448257513</v>
      </c>
      <c r="D8" s="95">
        <v>187.77069849873848</v>
      </c>
      <c r="E8" s="95">
        <v>193.69813862314413</v>
      </c>
      <c r="F8" s="95">
        <v>201.01121921918997</v>
      </c>
      <c r="G8" s="95">
        <v>213.50064716704125</v>
      </c>
      <c r="H8" s="95">
        <v>218.20208441936413</v>
      </c>
      <c r="I8" s="95">
        <v>221.54440395854465</v>
      </c>
      <c r="J8" s="95">
        <v>224.56739313896037</v>
      </c>
      <c r="K8" s="95">
        <v>207.26977684203302</v>
      </c>
      <c r="L8" s="95">
        <v>229.34922703104985</v>
      </c>
      <c r="M8" s="95">
        <v>230.15051570403523</v>
      </c>
      <c r="N8" s="95">
        <v>225.63094284251545</v>
      </c>
      <c r="O8" s="95">
        <v>230.92677275203343</v>
      </c>
      <c r="P8" s="95">
        <v>224.63333990526149</v>
      </c>
      <c r="Q8" s="95">
        <v>224.80449343466526</v>
      </c>
    </row>
    <row r="9" spans="1:17" x14ac:dyDescent="0.25">
      <c r="A9" s="76" t="s">
        <v>80</v>
      </c>
      <c r="B9" s="95">
        <v>179.02095621561136</v>
      </c>
      <c r="C9" s="95">
        <v>183.90470107837385</v>
      </c>
      <c r="D9" s="95">
        <v>184.45375521488265</v>
      </c>
      <c r="E9" s="95">
        <v>196.27386431588613</v>
      </c>
      <c r="F9" s="95">
        <v>200.22899545701318</v>
      </c>
      <c r="G9" s="95">
        <v>216.08313953823733</v>
      </c>
      <c r="H9" s="95">
        <v>216.24998477508973</v>
      </c>
      <c r="I9" s="95">
        <v>219.46795355711609</v>
      </c>
      <c r="J9" s="95">
        <v>228.19226056538079</v>
      </c>
      <c r="K9" s="95">
        <v>229.76907821432306</v>
      </c>
      <c r="L9" s="95">
        <v>246.58318661514849</v>
      </c>
      <c r="M9" s="95">
        <v>247.76429750831994</v>
      </c>
      <c r="N9" s="95">
        <v>242.32136950509903</v>
      </c>
      <c r="O9" s="95">
        <v>243.99965830656404</v>
      </c>
      <c r="P9" s="95">
        <v>231.73000390957128</v>
      </c>
      <c r="Q9" s="95">
        <v>232.58909224630321</v>
      </c>
    </row>
    <row r="10" spans="1:17" x14ac:dyDescent="0.25">
      <c r="A10" s="94" t="s">
        <v>79</v>
      </c>
      <c r="B10" s="93">
        <f t="shared" ref="B10" si="2">SUM(B11:B14)</f>
        <v>99.085839070878194</v>
      </c>
      <c r="C10" s="93">
        <f t="shared" ref="C10:Q10" si="3">SUM(C11:C14)</f>
        <v>103.40887345944253</v>
      </c>
      <c r="D10" s="93">
        <f t="shared" si="3"/>
        <v>100.76643048889741</v>
      </c>
      <c r="E10" s="93">
        <f t="shared" si="3"/>
        <v>105.7162252315715</v>
      </c>
      <c r="F10" s="93">
        <f t="shared" si="3"/>
        <v>110.06549735885031</v>
      </c>
      <c r="G10" s="93">
        <f t="shared" si="3"/>
        <v>116.24630087284143</v>
      </c>
      <c r="H10" s="93">
        <f t="shared" si="3"/>
        <v>116.81992882484296</v>
      </c>
      <c r="I10" s="93">
        <f t="shared" si="3"/>
        <v>117.11601444342817</v>
      </c>
      <c r="J10" s="93">
        <f t="shared" si="3"/>
        <v>118.304234831168</v>
      </c>
      <c r="K10" s="93">
        <f t="shared" si="3"/>
        <v>118.03978693970227</v>
      </c>
      <c r="L10" s="93">
        <f t="shared" si="3"/>
        <v>125.65121684146607</v>
      </c>
      <c r="M10" s="93">
        <f t="shared" si="3"/>
        <v>125.15212059657705</v>
      </c>
      <c r="N10" s="93">
        <f t="shared" si="3"/>
        <v>122.36610008703627</v>
      </c>
      <c r="O10" s="93">
        <f t="shared" si="3"/>
        <v>123.49452694540955</v>
      </c>
      <c r="P10" s="93">
        <f t="shared" si="3"/>
        <v>118.36230127123743</v>
      </c>
      <c r="Q10" s="93">
        <f t="shared" si="3"/>
        <v>119.65244622006679</v>
      </c>
    </row>
    <row r="11" spans="1:17" x14ac:dyDescent="0.25">
      <c r="A11" s="92" t="s">
        <v>68</v>
      </c>
      <c r="B11" s="91">
        <v>8.9350364874754096</v>
      </c>
      <c r="C11" s="91">
        <v>13.561826259641803</v>
      </c>
      <c r="D11" s="91">
        <v>10.648201066786813</v>
      </c>
      <c r="E11" s="91">
        <v>12.097629118525152</v>
      </c>
      <c r="F11" s="91">
        <v>11.92111513686231</v>
      </c>
      <c r="G11" s="91">
        <v>12.838495816520236</v>
      </c>
      <c r="H11" s="91">
        <v>11.301772328768061</v>
      </c>
      <c r="I11" s="91">
        <v>12.135761100331189</v>
      </c>
      <c r="J11" s="91">
        <v>10.759856435602282</v>
      </c>
      <c r="K11" s="91">
        <v>11.422271452329841</v>
      </c>
      <c r="L11" s="91">
        <v>12.183279912607512</v>
      </c>
      <c r="M11" s="91">
        <v>12.441310885139044</v>
      </c>
      <c r="N11" s="91">
        <v>13.328685519908076</v>
      </c>
      <c r="O11" s="91">
        <v>11.760751408520141</v>
      </c>
      <c r="P11" s="91">
        <v>10.498953627399668</v>
      </c>
      <c r="Q11" s="91">
        <v>10.624199403650614</v>
      </c>
    </row>
    <row r="12" spans="1:17" x14ac:dyDescent="0.25">
      <c r="A12" s="92" t="s">
        <v>66</v>
      </c>
      <c r="B12" s="91">
        <v>37.18161117906417</v>
      </c>
      <c r="C12" s="91">
        <v>39.527390824617797</v>
      </c>
      <c r="D12" s="91">
        <v>37.866010915693089</v>
      </c>
      <c r="E12" s="91">
        <v>41.111469124870524</v>
      </c>
      <c r="F12" s="91">
        <v>41.515401591167119</v>
      </c>
      <c r="G12" s="91">
        <v>43.365189147247726</v>
      </c>
      <c r="H12" s="91">
        <v>43.457888590427387</v>
      </c>
      <c r="I12" s="91">
        <v>43.662176950764646</v>
      </c>
      <c r="J12" s="91">
        <v>44.750491588266065</v>
      </c>
      <c r="K12" s="91">
        <v>45.550181193131593</v>
      </c>
      <c r="L12" s="91">
        <v>48.44253836023838</v>
      </c>
      <c r="M12" s="91">
        <v>47.569848428739675</v>
      </c>
      <c r="N12" s="91">
        <v>45.807487548743438</v>
      </c>
      <c r="O12" s="91">
        <v>47.05195560207305</v>
      </c>
      <c r="P12" s="91">
        <v>44.4336285548777</v>
      </c>
      <c r="Q12" s="91">
        <v>45.126874096544505</v>
      </c>
    </row>
    <row r="13" spans="1:17" x14ac:dyDescent="0.25">
      <c r="A13" s="92" t="s">
        <v>72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0" t="s">
        <v>21</v>
      </c>
      <c r="B14" s="89">
        <v>52.969191404338623</v>
      </c>
      <c r="C14" s="89">
        <v>50.319656375182937</v>
      </c>
      <c r="D14" s="89">
        <v>52.25221850641752</v>
      </c>
      <c r="E14" s="89">
        <v>52.507126988175827</v>
      </c>
      <c r="F14" s="89">
        <v>56.628980630820884</v>
      </c>
      <c r="G14" s="89">
        <v>60.042615909073476</v>
      </c>
      <c r="H14" s="89">
        <v>62.060267905647514</v>
      </c>
      <c r="I14" s="89">
        <v>61.318076392332337</v>
      </c>
      <c r="J14" s="89">
        <v>62.793886807299657</v>
      </c>
      <c r="K14" s="89">
        <v>61.067334294240837</v>
      </c>
      <c r="L14" s="89">
        <v>65.025398568620176</v>
      </c>
      <c r="M14" s="89">
        <v>65.140961282698328</v>
      </c>
      <c r="N14" s="89">
        <v>63.229927018384757</v>
      </c>
      <c r="O14" s="89">
        <v>64.68181993481636</v>
      </c>
      <c r="P14" s="89">
        <v>63.429719088960056</v>
      </c>
      <c r="Q14" s="89">
        <v>63.901372719871674</v>
      </c>
    </row>
    <row r="15" spans="1:17" x14ac:dyDescent="0.25">
      <c r="A15" s="86" t="s">
        <v>87</v>
      </c>
      <c r="B15" s="85">
        <f t="shared" ref="B15" si="4">SUM(B16:B25)</f>
        <v>2055.9441801119706</v>
      </c>
      <c r="C15" s="85">
        <f t="shared" ref="C15:Q15" si="5">SUM(C16:C25)</f>
        <v>2195.3059139134593</v>
      </c>
      <c r="D15" s="85">
        <f t="shared" si="5"/>
        <v>2167.4032082833746</v>
      </c>
      <c r="E15" s="85">
        <f t="shared" si="5"/>
        <v>2285.5214301332485</v>
      </c>
      <c r="F15" s="85">
        <f t="shared" si="5"/>
        <v>2253.0702283090932</v>
      </c>
      <c r="G15" s="85">
        <f t="shared" si="5"/>
        <v>2443.3979869881514</v>
      </c>
      <c r="H15" s="85">
        <f t="shared" si="5"/>
        <v>2434.6610729894319</v>
      </c>
      <c r="I15" s="85">
        <f t="shared" si="5"/>
        <v>2509.5824021757926</v>
      </c>
      <c r="J15" s="85">
        <f t="shared" si="5"/>
        <v>2620.5799478523868</v>
      </c>
      <c r="K15" s="85">
        <f t="shared" si="5"/>
        <v>2610.5861185418789</v>
      </c>
      <c r="L15" s="85">
        <f t="shared" si="5"/>
        <v>2826.7821461829813</v>
      </c>
      <c r="M15" s="85">
        <f t="shared" si="5"/>
        <v>2784.7934220409529</v>
      </c>
      <c r="N15" s="85">
        <f t="shared" si="5"/>
        <v>2662.5780354631529</v>
      </c>
      <c r="O15" s="85">
        <f t="shared" si="5"/>
        <v>2763.2253867875711</v>
      </c>
      <c r="P15" s="85">
        <f t="shared" si="5"/>
        <v>2586.9670466421294</v>
      </c>
      <c r="Q15" s="85">
        <f t="shared" si="5"/>
        <v>2642.5622855610713</v>
      </c>
    </row>
    <row r="16" spans="1:17" x14ac:dyDescent="0.25">
      <c r="A16" s="88" t="s">
        <v>33</v>
      </c>
      <c r="B16" s="87">
        <v>136.36600647972034</v>
      </c>
      <c r="C16" s="87">
        <v>134.09400088570675</v>
      </c>
      <c r="D16" s="87">
        <v>155.58133520177799</v>
      </c>
      <c r="E16" s="87">
        <v>145.14640889368394</v>
      </c>
      <c r="F16" s="87">
        <v>142.53332946223512</v>
      </c>
      <c r="G16" s="87">
        <v>125.44936628494051</v>
      </c>
      <c r="H16" s="87">
        <v>122.45418892856694</v>
      </c>
      <c r="I16" s="87">
        <v>102.80509847970514</v>
      </c>
      <c r="J16" s="87">
        <v>108.89697155788792</v>
      </c>
      <c r="K16" s="87">
        <v>94.313046393058983</v>
      </c>
      <c r="L16" s="87">
        <v>87.857790667865828</v>
      </c>
      <c r="M16" s="87">
        <v>93.263105394580577</v>
      </c>
      <c r="N16" s="87">
        <v>97.327989320936794</v>
      </c>
      <c r="O16" s="87">
        <v>104.87540814340122</v>
      </c>
      <c r="P16" s="87">
        <v>104.5956791941295</v>
      </c>
      <c r="Q16" s="87">
        <v>106.45213068405998</v>
      </c>
    </row>
    <row r="17" spans="1:17" x14ac:dyDescent="0.25">
      <c r="A17" s="88" t="s">
        <v>31</v>
      </c>
      <c r="B17" s="87">
        <v>1.7675358153647935</v>
      </c>
      <c r="C17" s="87">
        <v>0.60014999999999996</v>
      </c>
      <c r="D17" s="87">
        <v>1.7</v>
      </c>
      <c r="E17" s="87">
        <v>1.7003900000000001</v>
      </c>
      <c r="F17" s="87">
        <v>2</v>
      </c>
      <c r="G17" s="87">
        <v>1.45695996942773</v>
      </c>
      <c r="H17" s="87">
        <v>1.5</v>
      </c>
      <c r="I17" s="87">
        <v>1.5</v>
      </c>
      <c r="J17" s="87">
        <v>1.5</v>
      </c>
      <c r="K17" s="87">
        <v>1.4997400000000001</v>
      </c>
      <c r="L17" s="87">
        <v>2.9379200354981649</v>
      </c>
      <c r="M17" s="87">
        <v>1.5286137384159699</v>
      </c>
      <c r="N17" s="87">
        <v>2.2690360179612101</v>
      </c>
      <c r="O17" s="87">
        <v>2.2929206076239601</v>
      </c>
      <c r="P17" s="87">
        <v>0.71653768988249</v>
      </c>
      <c r="Q17" s="87">
        <v>0</v>
      </c>
    </row>
    <row r="18" spans="1:17" x14ac:dyDescent="0.25">
      <c r="A18" s="88" t="s">
        <v>30</v>
      </c>
      <c r="B18" s="87">
        <v>2.35984099294792</v>
      </c>
      <c r="C18" s="87">
        <v>1.0954900000000001</v>
      </c>
      <c r="D18" s="87">
        <v>2.197120000000004</v>
      </c>
      <c r="E18" s="87">
        <v>1.1001700000000001</v>
      </c>
      <c r="F18" s="87">
        <v>1.0975600000000001</v>
      </c>
      <c r="G18" s="87">
        <v>1.0987009722743846</v>
      </c>
      <c r="H18" s="87">
        <v>1.0980700000000001</v>
      </c>
      <c r="I18" s="87">
        <v>7.1054273576010011E-15</v>
      </c>
      <c r="J18" s="87">
        <v>0</v>
      </c>
      <c r="K18" s="87">
        <v>0</v>
      </c>
      <c r="L18" s="87">
        <v>1.0986695083994791</v>
      </c>
      <c r="M18" s="87">
        <v>1.0987165174201041</v>
      </c>
      <c r="N18" s="87">
        <v>0</v>
      </c>
      <c r="O18" s="87">
        <v>1.7763568394002505E-15</v>
      </c>
      <c r="P18" s="87">
        <v>0</v>
      </c>
      <c r="Q18" s="87">
        <v>0</v>
      </c>
    </row>
    <row r="19" spans="1:17" x14ac:dyDescent="0.25">
      <c r="A19" s="88" t="s">
        <v>68</v>
      </c>
      <c r="B19" s="87">
        <v>12.95465013490424</v>
      </c>
      <c r="C19" s="87">
        <v>38.0380460225646</v>
      </c>
      <c r="D19" s="87">
        <v>22.374960577352855</v>
      </c>
      <c r="E19" s="87">
        <v>29.056361346359434</v>
      </c>
      <c r="F19" s="87">
        <v>33.814030047293258</v>
      </c>
      <c r="G19" s="87">
        <v>35.838977222742322</v>
      </c>
      <c r="H19" s="87">
        <v>35.426544960413132</v>
      </c>
      <c r="I19" s="87">
        <v>27.318651251796751</v>
      </c>
      <c r="J19" s="87">
        <v>20.855577115681488</v>
      </c>
      <c r="K19" s="87">
        <v>22.419227293008621</v>
      </c>
      <c r="L19" s="87">
        <v>24.185834244932614</v>
      </c>
      <c r="M19" s="87">
        <v>21.854584738605517</v>
      </c>
      <c r="N19" s="87">
        <v>21.727863689852981</v>
      </c>
      <c r="O19" s="87">
        <v>19.513655734142645</v>
      </c>
      <c r="P19" s="87">
        <v>15.265364355095247</v>
      </c>
      <c r="Q19" s="87">
        <v>16.656642635940525</v>
      </c>
    </row>
    <row r="20" spans="1:17" x14ac:dyDescent="0.25">
      <c r="A20" s="88" t="s">
        <v>29</v>
      </c>
      <c r="B20" s="87">
        <v>156.47932662428087</v>
      </c>
      <c r="C20" s="87">
        <v>159.01110512887749</v>
      </c>
      <c r="D20" s="87">
        <v>137.7421183581703</v>
      </c>
      <c r="E20" s="87">
        <v>160.1455520585771</v>
      </c>
      <c r="F20" s="87">
        <v>155.88781843088884</v>
      </c>
      <c r="G20" s="87">
        <v>160.15883407792359</v>
      </c>
      <c r="H20" s="87">
        <v>149.35336416051857</v>
      </c>
      <c r="I20" s="87">
        <v>127.07490187110128</v>
      </c>
      <c r="J20" s="87">
        <v>109.62212012857815</v>
      </c>
      <c r="K20" s="87">
        <v>120.47517724094138</v>
      </c>
      <c r="L20" s="87">
        <v>120.81027480292688</v>
      </c>
      <c r="M20" s="87">
        <v>119.67912054647667</v>
      </c>
      <c r="N20" s="87">
        <v>114.4524789823013</v>
      </c>
      <c r="O20" s="87">
        <v>110.52821553404436</v>
      </c>
      <c r="P20" s="87">
        <v>81.572824075515527</v>
      </c>
      <c r="Q20" s="87">
        <v>77.728121115101061</v>
      </c>
    </row>
    <row r="21" spans="1:17" x14ac:dyDescent="0.25">
      <c r="A21" s="88" t="s">
        <v>28</v>
      </c>
      <c r="B21" s="87">
        <v>1.0543400159392027</v>
      </c>
      <c r="C21" s="87">
        <v>2.0999799999999995</v>
      </c>
      <c r="D21" s="87">
        <v>2.1000100000000002</v>
      </c>
      <c r="E21" s="87">
        <v>2.1000399999999999</v>
      </c>
      <c r="F21" s="87">
        <v>2.1000199999999998</v>
      </c>
      <c r="G21" s="87">
        <v>6.0973938559666827</v>
      </c>
      <c r="H21" s="87">
        <v>8.1571899999999999</v>
      </c>
      <c r="I21" s="87">
        <v>10.257709999999999</v>
      </c>
      <c r="J21" s="87">
        <v>13.237390000000001</v>
      </c>
      <c r="K21" s="87">
        <v>13.237500000000001</v>
      </c>
      <c r="L21" s="87">
        <v>16.254815225353106</v>
      </c>
      <c r="M21" s="87">
        <v>15.190661045442155</v>
      </c>
      <c r="N21" s="87">
        <v>17.25289111985883</v>
      </c>
      <c r="O21" s="87">
        <v>9.2017525420262736</v>
      </c>
      <c r="P21" s="87">
        <v>8.2492447577596444</v>
      </c>
      <c r="Q21" s="87">
        <v>8.2484491813953014</v>
      </c>
    </row>
    <row r="22" spans="1:17" x14ac:dyDescent="0.25">
      <c r="A22" s="88" t="s">
        <v>66</v>
      </c>
      <c r="B22" s="87">
        <v>881.15413706372999</v>
      </c>
      <c r="C22" s="87">
        <v>914.50628187631014</v>
      </c>
      <c r="D22" s="87">
        <v>978.3672041460735</v>
      </c>
      <c r="E22" s="87">
        <v>954.78685783462777</v>
      </c>
      <c r="F22" s="87">
        <v>871.63906036867559</v>
      </c>
      <c r="G22" s="87">
        <v>955.65481648874345</v>
      </c>
      <c r="H22" s="87">
        <v>907.81312493993323</v>
      </c>
      <c r="I22" s="87">
        <v>920.57208057318985</v>
      </c>
      <c r="J22" s="87">
        <v>942.27267905023928</v>
      </c>
      <c r="K22" s="87">
        <v>905.3284576148701</v>
      </c>
      <c r="L22" s="87">
        <v>1013.547133040015</v>
      </c>
      <c r="M22" s="87">
        <v>992.21447087835975</v>
      </c>
      <c r="N22" s="87">
        <v>989.29950645187478</v>
      </c>
      <c r="O22" s="87">
        <v>986.15189699755319</v>
      </c>
      <c r="P22" s="87">
        <v>964.32131414611615</v>
      </c>
      <c r="Q22" s="87">
        <v>1034.3164775132261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741.99693570506031</v>
      </c>
      <c r="C24" s="87">
        <v>812.95929999999998</v>
      </c>
      <c r="D24" s="87">
        <v>731.94670999999994</v>
      </c>
      <c r="E24" s="87">
        <v>848.68847000000017</v>
      </c>
      <c r="F24" s="87">
        <v>887.48844000000008</v>
      </c>
      <c r="G24" s="87">
        <v>970.38731808160605</v>
      </c>
      <c r="H24" s="87">
        <v>1004.3585899999998</v>
      </c>
      <c r="I24" s="87">
        <v>1124.0472399999999</v>
      </c>
      <c r="J24" s="87">
        <v>1225.0969599999999</v>
      </c>
      <c r="K24" s="87">
        <v>1227.7176199999999</v>
      </c>
      <c r="L24" s="87">
        <v>1322.1036572583535</v>
      </c>
      <c r="M24" s="87">
        <v>1296.3407959548222</v>
      </c>
      <c r="N24" s="87">
        <v>1159.5712721301252</v>
      </c>
      <c r="O24" s="87">
        <v>1255.1050262896376</v>
      </c>
      <c r="P24" s="87">
        <v>1149.5394807230475</v>
      </c>
      <c r="Q24" s="87">
        <v>1100.4836706986639</v>
      </c>
    </row>
    <row r="25" spans="1:17" x14ac:dyDescent="0.25">
      <c r="A25" s="88" t="s">
        <v>22</v>
      </c>
      <c r="B25" s="87">
        <v>121.811407280023</v>
      </c>
      <c r="C25" s="87">
        <v>132.90156000000007</v>
      </c>
      <c r="D25" s="87">
        <v>135.3937500000001</v>
      </c>
      <c r="E25" s="87">
        <v>142.79717999999986</v>
      </c>
      <c r="F25" s="87">
        <v>156.50997000000007</v>
      </c>
      <c r="G25" s="87">
        <v>187.25562003452657</v>
      </c>
      <c r="H25" s="87">
        <v>204.50000000000003</v>
      </c>
      <c r="I25" s="87">
        <v>196.00672000000009</v>
      </c>
      <c r="J25" s="87">
        <v>199.09825000000001</v>
      </c>
      <c r="K25" s="87">
        <v>225.59535000000002</v>
      </c>
      <c r="L25" s="87">
        <v>237.98605139963678</v>
      </c>
      <c r="M25" s="87">
        <v>243.6233532268302</v>
      </c>
      <c r="N25" s="87">
        <v>260.67699775024158</v>
      </c>
      <c r="O25" s="87">
        <v>275.55651093914184</v>
      </c>
      <c r="P25" s="87">
        <v>262.70660170058346</v>
      </c>
      <c r="Q25" s="87">
        <v>298.67679373268447</v>
      </c>
    </row>
    <row r="26" spans="1:17" x14ac:dyDescent="0.25">
      <c r="A26" s="86" t="s">
        <v>85</v>
      </c>
      <c r="B26" s="85">
        <f t="shared" ref="B26" si="6">SUM(B27:B36)</f>
        <v>4611.3589716260403</v>
      </c>
      <c r="C26" s="85">
        <f t="shared" ref="C26:Q26" si="7">SUM(C27:C36)</f>
        <v>4636.5463839046324</v>
      </c>
      <c r="D26" s="85">
        <f t="shared" si="7"/>
        <v>4661.2952987843892</v>
      </c>
      <c r="E26" s="85">
        <f t="shared" si="7"/>
        <v>4839.3342998164026</v>
      </c>
      <c r="F26" s="85">
        <f t="shared" si="7"/>
        <v>5214.1186535315537</v>
      </c>
      <c r="G26" s="85">
        <f t="shared" si="7"/>
        <v>5544.6961915579886</v>
      </c>
      <c r="H26" s="85">
        <f t="shared" si="7"/>
        <v>5650.324022937767</v>
      </c>
      <c r="I26" s="85">
        <f t="shared" si="7"/>
        <v>5749.6883165832733</v>
      </c>
      <c r="J26" s="85">
        <f t="shared" si="7"/>
        <v>5834.5547686416148</v>
      </c>
      <c r="K26" s="85">
        <f t="shared" si="7"/>
        <v>5120.6784793031566</v>
      </c>
      <c r="L26" s="85">
        <f t="shared" si="7"/>
        <v>5584.643593044485</v>
      </c>
      <c r="M26" s="85">
        <f t="shared" si="7"/>
        <v>5675.3658573629391</v>
      </c>
      <c r="N26" s="85">
        <f t="shared" si="7"/>
        <v>5644.7313934312497</v>
      </c>
      <c r="O26" s="85">
        <f t="shared" si="7"/>
        <v>5747.6345285264151</v>
      </c>
      <c r="P26" s="85">
        <f t="shared" si="7"/>
        <v>5690.9443629886846</v>
      </c>
      <c r="Q26" s="85">
        <f t="shared" si="7"/>
        <v>5680.9148892986404</v>
      </c>
    </row>
    <row r="27" spans="1:17" x14ac:dyDescent="0.25">
      <c r="A27" s="84" t="s">
        <v>33</v>
      </c>
      <c r="B27" s="83">
        <v>133.78762828473549</v>
      </c>
      <c r="C27" s="83">
        <v>135.95756911429322</v>
      </c>
      <c r="D27" s="83">
        <v>117.551504798222</v>
      </c>
      <c r="E27" s="83">
        <v>90.550891106316072</v>
      </c>
      <c r="F27" s="83">
        <v>106.26541053776484</v>
      </c>
      <c r="G27" s="83">
        <v>139.95629789587829</v>
      </c>
      <c r="H27" s="83">
        <v>161.3808910714329</v>
      </c>
      <c r="I27" s="83">
        <v>247.87483152029489</v>
      </c>
      <c r="J27" s="83">
        <v>333.49369844211225</v>
      </c>
      <c r="K27" s="83">
        <v>215.31561360694093</v>
      </c>
      <c r="L27" s="83">
        <v>209.19724496968527</v>
      </c>
      <c r="M27" s="83">
        <v>211.57854910059655</v>
      </c>
      <c r="N27" s="83">
        <v>185.28458212364313</v>
      </c>
      <c r="O27" s="83">
        <v>240.65066138275932</v>
      </c>
      <c r="P27" s="83">
        <v>268.06882740202281</v>
      </c>
      <c r="Q27" s="83">
        <v>557.30899541597807</v>
      </c>
    </row>
    <row r="28" spans="1:17" x14ac:dyDescent="0.25">
      <c r="A28" s="84" t="s">
        <v>47</v>
      </c>
      <c r="B28" s="83">
        <v>886.47051743276063</v>
      </c>
      <c r="C28" s="83">
        <v>832.25352000000009</v>
      </c>
      <c r="D28" s="83">
        <v>930.87301999999988</v>
      </c>
      <c r="E28" s="83">
        <v>897.41048000000001</v>
      </c>
      <c r="F28" s="83">
        <v>850.34843999999998</v>
      </c>
      <c r="G28" s="83">
        <v>1015.3817751829295</v>
      </c>
      <c r="H28" s="83">
        <v>1066.13132</v>
      </c>
      <c r="I28" s="83">
        <v>999.79922999999997</v>
      </c>
      <c r="J28" s="83">
        <v>955.60285999999996</v>
      </c>
      <c r="K28" s="83">
        <v>785.26834999999994</v>
      </c>
      <c r="L28" s="83">
        <v>892.37367362387738</v>
      </c>
      <c r="M28" s="83">
        <v>874.60011686167957</v>
      </c>
      <c r="N28" s="83">
        <v>880.71955925567943</v>
      </c>
      <c r="O28" s="83">
        <v>899.3889318721981</v>
      </c>
      <c r="P28" s="83">
        <v>871.51583611958495</v>
      </c>
      <c r="Q28" s="83">
        <v>764.50981018123559</v>
      </c>
    </row>
    <row r="29" spans="1:17" x14ac:dyDescent="0.25">
      <c r="A29" s="84" t="s">
        <v>30</v>
      </c>
      <c r="B29" s="83">
        <v>59.168365319196838</v>
      </c>
      <c r="C29" s="83">
        <v>50.505510000002126</v>
      </c>
      <c r="D29" s="83">
        <v>42.801979999998593</v>
      </c>
      <c r="E29" s="83">
        <v>42.799630000000001</v>
      </c>
      <c r="F29" s="83">
        <v>30.800470000000004</v>
      </c>
      <c r="G29" s="83">
        <v>35.158733564637018</v>
      </c>
      <c r="H29" s="83">
        <v>45.024949999999997</v>
      </c>
      <c r="I29" s="83">
        <v>39.574310000000011</v>
      </c>
      <c r="J29" s="83">
        <v>39.572879999999998</v>
      </c>
      <c r="K29" s="83">
        <v>43.899889999999999</v>
      </c>
      <c r="L29" s="83">
        <v>47.243446197920214</v>
      </c>
      <c r="M29" s="83">
        <v>45.046528363885443</v>
      </c>
      <c r="N29" s="83">
        <v>45.173796147221793</v>
      </c>
      <c r="O29" s="83">
        <v>41.868895904019809</v>
      </c>
      <c r="P29" s="83">
        <v>37.45099961823081</v>
      </c>
      <c r="Q29" s="83">
        <v>39.650199799368671</v>
      </c>
    </row>
    <row r="30" spans="1:17" x14ac:dyDescent="0.25">
      <c r="A30" s="84" t="s">
        <v>68</v>
      </c>
      <c r="B30" s="83">
        <v>191.76451358863218</v>
      </c>
      <c r="C30" s="83">
        <v>228.50453771779442</v>
      </c>
      <c r="D30" s="83">
        <v>194.97410835586109</v>
      </c>
      <c r="E30" s="83">
        <v>306.43568953511544</v>
      </c>
      <c r="F30" s="83">
        <v>431.65198481584451</v>
      </c>
      <c r="G30" s="83">
        <v>415.053983748983</v>
      </c>
      <c r="H30" s="83">
        <v>403.87536271081927</v>
      </c>
      <c r="I30" s="83">
        <v>394.50149764787204</v>
      </c>
      <c r="J30" s="83">
        <v>401.14603644871579</v>
      </c>
      <c r="K30" s="83">
        <v>380.85542125466151</v>
      </c>
      <c r="L30" s="83">
        <v>357.17597413988176</v>
      </c>
      <c r="M30" s="83">
        <v>361.44946046135522</v>
      </c>
      <c r="N30" s="83">
        <v>363.81555262309638</v>
      </c>
      <c r="O30" s="83">
        <v>351.91908493386336</v>
      </c>
      <c r="P30" s="83">
        <v>347.16877106418445</v>
      </c>
      <c r="Q30" s="83">
        <v>355.66611910226675</v>
      </c>
    </row>
    <row r="31" spans="1:17" x14ac:dyDescent="0.25">
      <c r="A31" s="84" t="s">
        <v>29</v>
      </c>
      <c r="B31" s="83">
        <v>338.80023240697705</v>
      </c>
      <c r="C31" s="83">
        <v>335.19638487112246</v>
      </c>
      <c r="D31" s="83">
        <v>218.55035164182974</v>
      </c>
      <c r="E31" s="83">
        <v>232.41252794142275</v>
      </c>
      <c r="F31" s="83">
        <v>283.99385156911109</v>
      </c>
      <c r="G31" s="83">
        <v>324.48738538442291</v>
      </c>
      <c r="H31" s="83">
        <v>321.74140583948144</v>
      </c>
      <c r="I31" s="83">
        <v>357.59818812889887</v>
      </c>
      <c r="J31" s="83">
        <v>320.1581598714219</v>
      </c>
      <c r="K31" s="83">
        <v>165.12420275905868</v>
      </c>
      <c r="L31" s="83">
        <v>258.99946500692909</v>
      </c>
      <c r="M31" s="83">
        <v>187.66767169379312</v>
      </c>
      <c r="N31" s="83">
        <v>164.55118249616876</v>
      </c>
      <c r="O31" s="83">
        <v>165.86448866852282</v>
      </c>
      <c r="P31" s="83">
        <v>151.0630854968806</v>
      </c>
      <c r="Q31" s="83">
        <v>56.672299383300697</v>
      </c>
    </row>
    <row r="32" spans="1:17" x14ac:dyDescent="0.25">
      <c r="A32" s="84" t="s">
        <v>28</v>
      </c>
      <c r="B32" s="83">
        <v>19.441870723724215</v>
      </c>
      <c r="C32" s="83">
        <v>16.199629999999999</v>
      </c>
      <c r="D32" s="83">
        <v>49.399819999999998</v>
      </c>
      <c r="E32" s="83">
        <v>50.900950000000002</v>
      </c>
      <c r="F32" s="83">
        <v>74.099909999999994</v>
      </c>
      <c r="G32" s="83">
        <v>49.847014610000556</v>
      </c>
      <c r="H32" s="83">
        <v>33.44361</v>
      </c>
      <c r="I32" s="83">
        <v>28.399239999999995</v>
      </c>
      <c r="J32" s="83">
        <v>32.645870000000002</v>
      </c>
      <c r="K32" s="83">
        <v>24.199669999999994</v>
      </c>
      <c r="L32" s="83">
        <v>36.161340476448267</v>
      </c>
      <c r="M32" s="83">
        <v>48.939687121019205</v>
      </c>
      <c r="N32" s="83">
        <v>41.543445481634578</v>
      </c>
      <c r="O32" s="83">
        <v>38.247950876870689</v>
      </c>
      <c r="P32" s="83">
        <v>36.782477687988987</v>
      </c>
      <c r="Q32" s="83">
        <v>35.301496474277428</v>
      </c>
    </row>
    <row r="33" spans="1:17" x14ac:dyDescent="0.25">
      <c r="A33" s="84" t="s">
        <v>66</v>
      </c>
      <c r="B33" s="83">
        <v>1199.8576340938607</v>
      </c>
      <c r="C33" s="83">
        <v>1239.1143572990725</v>
      </c>
      <c r="D33" s="83">
        <v>1286.5735149382335</v>
      </c>
      <c r="E33" s="83">
        <v>1325.526563040502</v>
      </c>
      <c r="F33" s="83">
        <v>1388.4572380401564</v>
      </c>
      <c r="G33" s="83">
        <v>1455.7006902523412</v>
      </c>
      <c r="H33" s="83">
        <v>1410.8090764696392</v>
      </c>
      <c r="I33" s="83">
        <v>1405.8557724760453</v>
      </c>
      <c r="J33" s="83">
        <v>1451.1846393614946</v>
      </c>
      <c r="K33" s="83">
        <v>1451.4049611919979</v>
      </c>
      <c r="L33" s="83">
        <v>1551.4296218454933</v>
      </c>
      <c r="M33" s="83">
        <v>1652.5602016435955</v>
      </c>
      <c r="N33" s="83">
        <v>1666.0187436973081</v>
      </c>
      <c r="O33" s="83">
        <v>1689.2783744191379</v>
      </c>
      <c r="P33" s="83">
        <v>1586.0839288535581</v>
      </c>
      <c r="Q33" s="83">
        <v>1496.79841383798</v>
      </c>
    </row>
    <row r="34" spans="1:17" x14ac:dyDescent="0.25">
      <c r="A34" s="84" t="s">
        <v>25</v>
      </c>
      <c r="B34" s="83">
        <v>504.25145695997037</v>
      </c>
      <c r="C34" s="83">
        <v>437.6</v>
      </c>
      <c r="D34" s="83">
        <v>451.29999999999995</v>
      </c>
      <c r="E34" s="83">
        <v>500.27442000000002</v>
      </c>
      <c r="F34" s="83">
        <v>458.74708999999996</v>
      </c>
      <c r="G34" s="83">
        <v>531.59931212381798</v>
      </c>
      <c r="H34" s="83">
        <v>531.79999999999995</v>
      </c>
      <c r="I34" s="83">
        <v>542.72242000000006</v>
      </c>
      <c r="J34" s="83">
        <v>583.4</v>
      </c>
      <c r="K34" s="83">
        <v>445.94439</v>
      </c>
      <c r="L34" s="83">
        <v>536.55866503219727</v>
      </c>
      <c r="M34" s="83">
        <v>550.66791261791514</v>
      </c>
      <c r="N34" s="83">
        <v>540.59513584259025</v>
      </c>
      <c r="O34" s="83">
        <v>556.65424668004255</v>
      </c>
      <c r="P34" s="83">
        <v>530.80275310010461</v>
      </c>
      <c r="Q34" s="83">
        <v>492.45246966657101</v>
      </c>
    </row>
    <row r="35" spans="1:17" x14ac:dyDescent="0.25">
      <c r="A35" s="84" t="s">
        <v>23</v>
      </c>
      <c r="B35" s="83">
        <v>84.959212188317338</v>
      </c>
      <c r="C35" s="83">
        <v>108.64590999999996</v>
      </c>
      <c r="D35" s="83">
        <v>109.05830000000003</v>
      </c>
      <c r="E35" s="83">
        <v>101.09190000000001</v>
      </c>
      <c r="F35" s="83">
        <v>129.4047700000001</v>
      </c>
      <c r="G35" s="83">
        <v>133.8227678666708</v>
      </c>
      <c r="H35" s="83">
        <v>158.73721000000023</v>
      </c>
      <c r="I35" s="83">
        <v>202.45727000000011</v>
      </c>
      <c r="J35" s="83">
        <v>242.10748999999987</v>
      </c>
      <c r="K35" s="83">
        <v>263.32376000000022</v>
      </c>
      <c r="L35" s="83">
        <v>240.27474095318598</v>
      </c>
      <c r="M35" s="83">
        <v>246.51132705639611</v>
      </c>
      <c r="N35" s="83">
        <v>232.32756624334138</v>
      </c>
      <c r="O35" s="83">
        <v>240.61829908548498</v>
      </c>
      <c r="P35" s="83">
        <v>268.34530001641997</v>
      </c>
      <c r="Q35" s="83">
        <v>279.56792001500685</v>
      </c>
    </row>
    <row r="36" spans="1:17" x14ac:dyDescent="0.25">
      <c r="A36" s="82" t="s">
        <v>21</v>
      </c>
      <c r="B36" s="81">
        <v>1192.8575406278658</v>
      </c>
      <c r="C36" s="81">
        <v>1252.5689649023482</v>
      </c>
      <c r="D36" s="81">
        <v>1260.2126990502445</v>
      </c>
      <c r="E36" s="81">
        <v>1291.9312481930467</v>
      </c>
      <c r="F36" s="81">
        <v>1460.3494885686773</v>
      </c>
      <c r="G36" s="81">
        <v>1443.6882309283071</v>
      </c>
      <c r="H36" s="81">
        <v>1517.3801968463938</v>
      </c>
      <c r="I36" s="81">
        <v>1530.9055568101621</v>
      </c>
      <c r="J36" s="81">
        <v>1475.2431345178711</v>
      </c>
      <c r="K36" s="81">
        <v>1345.3422204904973</v>
      </c>
      <c r="L36" s="81">
        <v>1455.2294207988664</v>
      </c>
      <c r="M36" s="81">
        <v>1496.3444024427038</v>
      </c>
      <c r="N36" s="81">
        <v>1524.7018295205658</v>
      </c>
      <c r="O36" s="81">
        <v>1523.1435947035161</v>
      </c>
      <c r="P36" s="81">
        <v>1593.662383629709</v>
      </c>
      <c r="Q36" s="81">
        <v>1602.9871654226552</v>
      </c>
    </row>
    <row r="37" spans="1:17" x14ac:dyDescent="0.25">
      <c r="A37" s="40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</row>
    <row r="38" spans="1:17" ht="12.75" x14ac:dyDescent="0.25">
      <c r="A38" s="80" t="s">
        <v>84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</row>
    <row r="39" spans="1:17" x14ac:dyDescent="0.25">
      <c r="A39" s="40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</row>
    <row r="40" spans="1:17" x14ac:dyDescent="0.25">
      <c r="A40" s="78" t="str">
        <f>$A$5</f>
        <v>All Industrial Sectors</v>
      </c>
      <c r="B40" s="77">
        <f t="shared" ref="B40:Q40" si="8">SUM(B41:B45,B46,B47)</f>
        <v>1</v>
      </c>
      <c r="C40" s="77">
        <f t="shared" si="8"/>
        <v>0.99999999999999989</v>
      </c>
      <c r="D40" s="77">
        <f t="shared" si="8"/>
        <v>1</v>
      </c>
      <c r="E40" s="77">
        <f t="shared" si="8"/>
        <v>1</v>
      </c>
      <c r="F40" s="77">
        <f t="shared" si="8"/>
        <v>1</v>
      </c>
      <c r="G40" s="77">
        <f t="shared" si="8"/>
        <v>1</v>
      </c>
      <c r="H40" s="77">
        <f t="shared" si="8"/>
        <v>1</v>
      </c>
      <c r="I40" s="77">
        <f t="shared" si="8"/>
        <v>1</v>
      </c>
      <c r="J40" s="77">
        <f t="shared" si="8"/>
        <v>0.99999999999999989</v>
      </c>
      <c r="K40" s="77">
        <f t="shared" si="8"/>
        <v>0.99999999999999989</v>
      </c>
      <c r="L40" s="77">
        <f t="shared" si="8"/>
        <v>1</v>
      </c>
      <c r="M40" s="77">
        <f t="shared" si="8"/>
        <v>1</v>
      </c>
      <c r="N40" s="77">
        <f t="shared" si="8"/>
        <v>1</v>
      </c>
      <c r="O40" s="77">
        <f t="shared" si="8"/>
        <v>1</v>
      </c>
      <c r="P40" s="77">
        <f t="shared" si="8"/>
        <v>1</v>
      </c>
      <c r="Q40" s="77">
        <f t="shared" si="8"/>
        <v>0.99999999999999989</v>
      </c>
    </row>
    <row r="41" spans="1:17" x14ac:dyDescent="0.25">
      <c r="A41" s="76" t="s">
        <v>83</v>
      </c>
      <c r="B41" s="75">
        <f t="shared" ref="B41:Q41" si="9">IF(B6=0,0,B6/B$5)</f>
        <v>8.5826773591147851E-3</v>
      </c>
      <c r="C41" s="75">
        <f t="shared" si="9"/>
        <v>8.7541692533159195E-3</v>
      </c>
      <c r="D41" s="75">
        <f t="shared" si="9"/>
        <v>8.6624585686614023E-3</v>
      </c>
      <c r="E41" s="75">
        <f t="shared" si="9"/>
        <v>8.7559419533975082E-3</v>
      </c>
      <c r="F41" s="75">
        <f t="shared" si="9"/>
        <v>8.9570962086241261E-3</v>
      </c>
      <c r="G41" s="75">
        <f t="shared" si="9"/>
        <v>8.7861644166911043E-3</v>
      </c>
      <c r="H41" s="75">
        <f t="shared" si="9"/>
        <v>8.8433937478743906E-3</v>
      </c>
      <c r="I41" s="75">
        <f t="shared" si="9"/>
        <v>8.6504801499686906E-3</v>
      </c>
      <c r="J41" s="75">
        <f t="shared" si="9"/>
        <v>8.4503693910005003E-3</v>
      </c>
      <c r="K41" s="75">
        <f t="shared" si="9"/>
        <v>8.9663787945397783E-3</v>
      </c>
      <c r="L41" s="75">
        <f t="shared" si="9"/>
        <v>8.8604182621647327E-3</v>
      </c>
      <c r="M41" s="75">
        <f t="shared" si="9"/>
        <v>8.8964606796652426E-3</v>
      </c>
      <c r="N41" s="75">
        <f t="shared" si="9"/>
        <v>8.9401705087504037E-3</v>
      </c>
      <c r="O41" s="75">
        <f t="shared" si="9"/>
        <v>8.6983779040327898E-3</v>
      </c>
      <c r="P41" s="75">
        <f t="shared" si="9"/>
        <v>8.5930138218343593E-3</v>
      </c>
      <c r="Q41" s="75">
        <f t="shared" si="9"/>
        <v>8.7040904665841717E-3</v>
      </c>
    </row>
    <row r="42" spans="1:17" x14ac:dyDescent="0.25">
      <c r="A42" s="76" t="s">
        <v>82</v>
      </c>
      <c r="B42" s="75">
        <f t="shared" ref="B42:Q42" si="10">IF(B7=0,0,B7/B$5)</f>
        <v>1.4893615831506207E-2</v>
      </c>
      <c r="C42" s="75">
        <f t="shared" si="10"/>
        <v>1.4828716200666486E-2</v>
      </c>
      <c r="D42" s="75">
        <f t="shared" si="10"/>
        <v>1.4913854129560068E-2</v>
      </c>
      <c r="E42" s="75">
        <f t="shared" si="10"/>
        <v>1.5169998890078387E-2</v>
      </c>
      <c r="F42" s="75">
        <f t="shared" si="10"/>
        <v>1.4973490493609897E-2</v>
      </c>
      <c r="G42" s="75">
        <f t="shared" si="10"/>
        <v>1.4831187825646776E-2</v>
      </c>
      <c r="H42" s="75">
        <f t="shared" si="10"/>
        <v>1.4612980677936396E-2</v>
      </c>
      <c r="I42" s="75">
        <f t="shared" si="10"/>
        <v>1.4121475758270262E-2</v>
      </c>
      <c r="J42" s="75">
        <f t="shared" si="10"/>
        <v>1.4212135871234668E-2</v>
      </c>
      <c r="K42" s="75">
        <f t="shared" si="10"/>
        <v>1.5761649958877404E-2</v>
      </c>
      <c r="L42" s="75">
        <f t="shared" si="10"/>
        <v>1.55200996650344E-2</v>
      </c>
      <c r="M42" s="75">
        <f t="shared" si="10"/>
        <v>1.5526763302949744E-2</v>
      </c>
      <c r="N42" s="75">
        <f t="shared" si="10"/>
        <v>1.5469470948514337E-2</v>
      </c>
      <c r="O42" s="75">
        <f t="shared" si="10"/>
        <v>1.5058814856163347E-2</v>
      </c>
      <c r="P42" s="75">
        <f t="shared" si="10"/>
        <v>1.4887883072576732E-2</v>
      </c>
      <c r="Q42" s="75">
        <f t="shared" si="10"/>
        <v>1.5086515143839754E-2</v>
      </c>
    </row>
    <row r="43" spans="1:17" x14ac:dyDescent="0.25">
      <c r="A43" s="76" t="s">
        <v>81</v>
      </c>
      <c r="B43" s="75">
        <f t="shared" ref="B43:Q43" si="11">IF(B8=0,0,B8/B$5)</f>
        <v>2.4964121048623382E-2</v>
      </c>
      <c r="C43" s="75">
        <f t="shared" si="11"/>
        <v>2.5264813453462209E-2</v>
      </c>
      <c r="D43" s="75">
        <f t="shared" si="11"/>
        <v>2.5109772269218952E-2</v>
      </c>
      <c r="E43" s="75">
        <f t="shared" si="11"/>
        <v>2.4809741857796649E-2</v>
      </c>
      <c r="F43" s="75">
        <f t="shared" si="11"/>
        <v>2.4591218368456045E-2</v>
      </c>
      <c r="G43" s="75">
        <f t="shared" si="11"/>
        <v>2.4427018646792246E-2</v>
      </c>
      <c r="H43" s="75">
        <f t="shared" si="11"/>
        <v>2.4673171758178701E-2</v>
      </c>
      <c r="I43" s="75">
        <f t="shared" si="11"/>
        <v>2.4553658321736491E-2</v>
      </c>
      <c r="J43" s="75">
        <f t="shared" si="11"/>
        <v>2.4315677398005209E-2</v>
      </c>
      <c r="K43" s="75">
        <f t="shared" si="11"/>
        <v>2.4394886621235998E-2</v>
      </c>
      <c r="L43" s="75">
        <f t="shared" si="11"/>
        <v>2.4826066956247075E-2</v>
      </c>
      <c r="M43" s="75">
        <f t="shared" si="11"/>
        <v>2.4773683545705933E-2</v>
      </c>
      <c r="N43" s="75">
        <f t="shared" si="11"/>
        <v>2.4739557143939262E-2</v>
      </c>
      <c r="O43" s="75">
        <f t="shared" si="11"/>
        <v>2.4748452049449012E-2</v>
      </c>
      <c r="P43" s="75">
        <f t="shared" si="11"/>
        <v>2.4778915735059935E-2</v>
      </c>
      <c r="Q43" s="75">
        <f t="shared" si="11"/>
        <v>2.465655706905109E-2</v>
      </c>
    </row>
    <row r="44" spans="1:17" x14ac:dyDescent="0.25">
      <c r="A44" s="76" t="s">
        <v>80</v>
      </c>
      <c r="B44" s="75">
        <f t="shared" ref="B44:Q44" si="12">IF(B9=0,0,B9/B$5)</f>
        <v>2.4526861371516478E-2</v>
      </c>
      <c r="C44" s="75">
        <f t="shared" si="12"/>
        <v>2.4570487996587165E-2</v>
      </c>
      <c r="D44" s="75">
        <f t="shared" si="12"/>
        <v>2.4666211633009812E-2</v>
      </c>
      <c r="E44" s="75">
        <f t="shared" si="12"/>
        <v>2.513965256312228E-2</v>
      </c>
      <c r="F44" s="75">
        <f t="shared" si="12"/>
        <v>2.4495523036506889E-2</v>
      </c>
      <c r="G44" s="75">
        <f t="shared" si="12"/>
        <v>2.4722486553533766E-2</v>
      </c>
      <c r="H44" s="75">
        <f t="shared" si="12"/>
        <v>2.4452438349786075E-2</v>
      </c>
      <c r="I44" s="75">
        <f t="shared" si="12"/>
        <v>2.4323526335697929E-2</v>
      </c>
      <c r="J44" s="75">
        <f t="shared" si="12"/>
        <v>2.4708170296102998E-2</v>
      </c>
      <c r="K44" s="75">
        <f t="shared" si="12"/>
        <v>2.7042971230563023E-2</v>
      </c>
      <c r="L44" s="75">
        <f t="shared" si="12"/>
        <v>2.6691568924989986E-2</v>
      </c>
      <c r="M44" s="75">
        <f t="shared" si="12"/>
        <v>2.6669652603727088E-2</v>
      </c>
      <c r="N44" s="75">
        <f t="shared" si="12"/>
        <v>2.6569597647133531E-2</v>
      </c>
      <c r="O44" s="75">
        <f t="shared" si="12"/>
        <v>2.6149474882092339E-2</v>
      </c>
      <c r="P44" s="75">
        <f t="shared" si="12"/>
        <v>2.5561736483916665E-2</v>
      </c>
      <c r="Q44" s="75">
        <f t="shared" si="12"/>
        <v>2.5510371874646168E-2</v>
      </c>
    </row>
    <row r="45" spans="1:17" x14ac:dyDescent="0.25">
      <c r="A45" s="76" t="s">
        <v>79</v>
      </c>
      <c r="B45" s="75">
        <f t="shared" ref="B45:Q45" si="13">IF(B10=0,0,B10/B$5)</f>
        <v>1.3575308109989257E-2</v>
      </c>
      <c r="C45" s="75">
        <f t="shared" si="13"/>
        <v>1.3815886538936433E-2</v>
      </c>
      <c r="D45" s="75">
        <f t="shared" si="13"/>
        <v>1.3475063693046307E-2</v>
      </c>
      <c r="E45" s="75">
        <f t="shared" si="13"/>
        <v>1.3540616739115075E-2</v>
      </c>
      <c r="F45" s="75">
        <f t="shared" si="13"/>
        <v>1.346514234826259E-2</v>
      </c>
      <c r="G45" s="75">
        <f t="shared" si="13"/>
        <v>1.3299962303251835E-2</v>
      </c>
      <c r="H45" s="75">
        <f t="shared" si="13"/>
        <v>1.3209397959434767E-2</v>
      </c>
      <c r="I45" s="75">
        <f t="shared" si="13"/>
        <v>1.2979910804632998E-2</v>
      </c>
      <c r="J45" s="75">
        <f t="shared" si="13"/>
        <v>1.2809729715268536E-2</v>
      </c>
      <c r="K45" s="75">
        <f t="shared" si="13"/>
        <v>1.3892846622706123E-2</v>
      </c>
      <c r="L45" s="75">
        <f t="shared" si="13"/>
        <v>1.3601203556783042E-2</v>
      </c>
      <c r="M45" s="75">
        <f t="shared" si="13"/>
        <v>1.3471527627253822E-2</v>
      </c>
      <c r="N45" s="75">
        <f t="shared" si="13"/>
        <v>1.3416967936428782E-2</v>
      </c>
      <c r="O45" s="75">
        <f t="shared" si="13"/>
        <v>1.3234924396400222E-2</v>
      </c>
      <c r="P45" s="75">
        <f t="shared" si="13"/>
        <v>1.3056341016185344E-2</v>
      </c>
      <c r="Q45" s="75">
        <f t="shared" si="13"/>
        <v>1.3123480423375357E-2</v>
      </c>
    </row>
    <row r="46" spans="1:17" x14ac:dyDescent="0.25">
      <c r="A46" s="74" t="str">
        <f>$A$15</f>
        <v>Steam processes</v>
      </c>
      <c r="B46" s="73">
        <f t="shared" ref="B46:Q46" si="14">IF(B15=0,0,B15/B$5)</f>
        <v>0.28167572645768868</v>
      </c>
      <c r="C46" s="73">
        <f t="shared" si="14"/>
        <v>0.2933026577915494</v>
      </c>
      <c r="D46" s="73">
        <f t="shared" si="14"/>
        <v>0.28983755937796496</v>
      </c>
      <c r="E46" s="73">
        <f t="shared" si="14"/>
        <v>0.29274001854188653</v>
      </c>
      <c r="F46" s="73">
        <f t="shared" si="14"/>
        <v>0.27563507250508035</v>
      </c>
      <c r="G46" s="73">
        <f t="shared" si="14"/>
        <v>0.27955385138948635</v>
      </c>
      <c r="H46" s="73">
        <f t="shared" si="14"/>
        <v>0.27529897794820968</v>
      </c>
      <c r="I46" s="73">
        <f t="shared" si="14"/>
        <v>0.27813579459581983</v>
      </c>
      <c r="J46" s="73">
        <f t="shared" si="14"/>
        <v>0.28375079621746258</v>
      </c>
      <c r="K46" s="73">
        <f t="shared" si="14"/>
        <v>0.30725633687220133</v>
      </c>
      <c r="L46" s="73">
        <f t="shared" si="14"/>
        <v>0.30598700392550982</v>
      </c>
      <c r="M46" s="73">
        <f t="shared" si="14"/>
        <v>0.29975857654181426</v>
      </c>
      <c r="N46" s="73">
        <f t="shared" si="14"/>
        <v>0.29194134735551081</v>
      </c>
      <c r="O46" s="73">
        <f t="shared" si="14"/>
        <v>0.29613522144599508</v>
      </c>
      <c r="P46" s="73">
        <f t="shared" si="14"/>
        <v>0.28536386666893315</v>
      </c>
      <c r="Q46" s="73">
        <f t="shared" si="14"/>
        <v>0.28983623417382898</v>
      </c>
    </row>
    <row r="47" spans="1:17" x14ac:dyDescent="0.25">
      <c r="A47" s="72" t="str">
        <f>$A$26</f>
        <v>Other processes</v>
      </c>
      <c r="B47" s="71">
        <f t="shared" ref="B47:Q47" si="15">IF(B26=0,0,B26/B$5)</f>
        <v>0.63178168982156124</v>
      </c>
      <c r="C47" s="71">
        <f t="shared" si="15"/>
        <v>0.6194632687654823</v>
      </c>
      <c r="D47" s="71">
        <f t="shared" si="15"/>
        <v>0.62333508032853846</v>
      </c>
      <c r="E47" s="71">
        <f t="shared" si="15"/>
        <v>0.6198440294546036</v>
      </c>
      <c r="F47" s="71">
        <f t="shared" si="15"/>
        <v>0.63788245703946012</v>
      </c>
      <c r="G47" s="71">
        <f t="shared" si="15"/>
        <v>0.63437932886459791</v>
      </c>
      <c r="H47" s="71">
        <f t="shared" si="15"/>
        <v>0.63890963955858004</v>
      </c>
      <c r="I47" s="71">
        <f t="shared" si="15"/>
        <v>0.63723515403387376</v>
      </c>
      <c r="J47" s="71">
        <f t="shared" si="15"/>
        <v>0.63175312111092541</v>
      </c>
      <c r="K47" s="71">
        <f t="shared" si="15"/>
        <v>0.60268492989987621</v>
      </c>
      <c r="L47" s="71">
        <f t="shared" si="15"/>
        <v>0.60451363870927088</v>
      </c>
      <c r="M47" s="71">
        <f t="shared" si="15"/>
        <v>0.61090333569888389</v>
      </c>
      <c r="N47" s="71">
        <f t="shared" si="15"/>
        <v>0.61892288845972288</v>
      </c>
      <c r="O47" s="71">
        <f t="shared" si="15"/>
        <v>0.61597473446586726</v>
      </c>
      <c r="P47" s="71">
        <f t="shared" si="15"/>
        <v>0.62775824320149376</v>
      </c>
      <c r="Q47" s="71">
        <f t="shared" si="15"/>
        <v>0.62308275084867437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Q4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tr">
        <f>index!$A$1&amp;": Industry Summary / useful energy demand"</f>
        <v>AT: Industry Summary / useful energy demand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91</v>
      </c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</row>
    <row r="4" spans="1:17" x14ac:dyDescent="0.25">
      <c r="A4" s="40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</row>
    <row r="5" spans="1:17" ht="12.75" x14ac:dyDescent="0.25">
      <c r="A5" s="97" t="s">
        <v>88</v>
      </c>
      <c r="B5" s="96">
        <f t="shared" ref="B5" si="0">SUM(B6:B10,B15,B26)</f>
        <v>3471.2347969870152</v>
      </c>
      <c r="C5" s="96">
        <f t="shared" ref="C5:Q5" si="1">SUM(C6:C10,C15,C26)</f>
        <v>3567.055560218646</v>
      </c>
      <c r="D5" s="96">
        <f t="shared" si="1"/>
        <v>3573.2468401771025</v>
      </c>
      <c r="E5" s="96">
        <f t="shared" si="1"/>
        <v>3704.7305738316568</v>
      </c>
      <c r="F5" s="96">
        <f t="shared" si="1"/>
        <v>3882.6873440949189</v>
      </c>
      <c r="G5" s="96">
        <f t="shared" si="1"/>
        <v>4193.2049586021858</v>
      </c>
      <c r="H5" s="96">
        <f t="shared" si="1"/>
        <v>4261.0900982725316</v>
      </c>
      <c r="I5" s="96">
        <f t="shared" si="1"/>
        <v>4364.5215639117441</v>
      </c>
      <c r="J5" s="96">
        <f t="shared" si="1"/>
        <v>4517.9917991316333</v>
      </c>
      <c r="K5" s="96">
        <f t="shared" si="1"/>
        <v>4156.8959839276467</v>
      </c>
      <c r="L5" s="96">
        <f t="shared" si="1"/>
        <v>4586.0822464985895</v>
      </c>
      <c r="M5" s="96">
        <f t="shared" si="1"/>
        <v>4628.8628215870494</v>
      </c>
      <c r="N5" s="96">
        <f t="shared" si="1"/>
        <v>4560.5551300849256</v>
      </c>
      <c r="O5" s="96">
        <f t="shared" si="1"/>
        <v>4814.9852909342953</v>
      </c>
      <c r="P5" s="96">
        <f t="shared" si="1"/>
        <v>4714.2328669918179</v>
      </c>
      <c r="Q5" s="96">
        <f t="shared" si="1"/>
        <v>4764.142831350242</v>
      </c>
    </row>
    <row r="6" spans="1:17" x14ac:dyDescent="0.25">
      <c r="A6" s="76" t="s">
        <v>83</v>
      </c>
      <c r="B6" s="95">
        <v>25.089476239231413</v>
      </c>
      <c r="C6" s="95">
        <v>26.24536711130909</v>
      </c>
      <c r="D6" s="95">
        <v>26.027244212147743</v>
      </c>
      <c r="E6" s="95">
        <v>27.455144274188378</v>
      </c>
      <c r="F6" s="95">
        <v>29.705471628540952</v>
      </c>
      <c r="G6" s="95">
        <v>31.510500896761005</v>
      </c>
      <c r="H6" s="95">
        <v>32.36518684550952</v>
      </c>
      <c r="I6" s="95">
        <v>32.523281030941448</v>
      </c>
      <c r="J6" s="95">
        <v>32.744863997762586</v>
      </c>
      <c r="K6" s="95">
        <v>32.125844491349952</v>
      </c>
      <c r="L6" s="95">
        <v>35.090809808822634</v>
      </c>
      <c r="M6" s="95">
        <v>35.794221059858629</v>
      </c>
      <c r="N6" s="95">
        <v>35.732778421462044</v>
      </c>
      <c r="O6" s="95">
        <v>35.98175233118635</v>
      </c>
      <c r="P6" s="95">
        <v>34.762643102352584</v>
      </c>
      <c r="Q6" s="95">
        <v>35.90554467323215</v>
      </c>
    </row>
    <row r="7" spans="1:17" x14ac:dyDescent="0.25">
      <c r="A7" s="76" t="s">
        <v>82</v>
      </c>
      <c r="B7" s="95">
        <v>11.058630864524694</v>
      </c>
      <c r="C7" s="95">
        <v>11.305204935880576</v>
      </c>
      <c r="D7" s="95">
        <v>11.40599245414834</v>
      </c>
      <c r="E7" s="95">
        <v>12.171809053043599</v>
      </c>
      <c r="F7" s="95">
        <v>12.684726529684683</v>
      </c>
      <c r="G7" s="95">
        <v>13.572461848819302</v>
      </c>
      <c r="H7" s="95">
        <v>13.635611912468264</v>
      </c>
      <c r="I7" s="95">
        <v>13.526552082117856</v>
      </c>
      <c r="J7" s="95">
        <v>14.113960703837565</v>
      </c>
      <c r="K7" s="95">
        <v>14.567548095524367</v>
      </c>
      <c r="L7" s="95">
        <v>15.927562113388305</v>
      </c>
      <c r="M7" s="95">
        <v>16.23028871167763</v>
      </c>
      <c r="N7" s="95">
        <v>15.984434092760146</v>
      </c>
      <c r="O7" s="95">
        <v>16.027078669263656</v>
      </c>
      <c r="P7" s="95">
        <v>15.463389498031823</v>
      </c>
      <c r="Q7" s="95">
        <v>16.044128325953174</v>
      </c>
    </row>
    <row r="8" spans="1:17" x14ac:dyDescent="0.25">
      <c r="A8" s="76" t="s">
        <v>81</v>
      </c>
      <c r="B8" s="95">
        <v>106.9867132882419</v>
      </c>
      <c r="C8" s="95">
        <v>110.88228029929951</v>
      </c>
      <c r="D8" s="95">
        <v>110.36332417775591</v>
      </c>
      <c r="E8" s="95">
        <v>113.78322954284694</v>
      </c>
      <c r="F8" s="95">
        <v>119.33364839757081</v>
      </c>
      <c r="G8" s="95">
        <v>128.28447889218342</v>
      </c>
      <c r="H8" s="95">
        <v>131.77447619008626</v>
      </c>
      <c r="I8" s="95">
        <v>134.61794057141526</v>
      </c>
      <c r="J8" s="95">
        <v>137.94257363850309</v>
      </c>
      <c r="K8" s="95">
        <v>126.91993502657506</v>
      </c>
      <c r="L8" s="95">
        <v>142.09745665882696</v>
      </c>
      <c r="M8" s="95">
        <v>143.31411015408943</v>
      </c>
      <c r="N8" s="95">
        <v>141.58603150154099</v>
      </c>
      <c r="O8" s="95">
        <v>148.64528741979819</v>
      </c>
      <c r="P8" s="95">
        <v>145.25365003997445</v>
      </c>
      <c r="Q8" s="95">
        <v>146.34922825003957</v>
      </c>
    </row>
    <row r="9" spans="1:17" x14ac:dyDescent="0.25">
      <c r="A9" s="76" t="s">
        <v>80</v>
      </c>
      <c r="B9" s="95">
        <v>69.792091106829403</v>
      </c>
      <c r="C9" s="95">
        <v>71.871405932837447</v>
      </c>
      <c r="D9" s="95">
        <v>72.281628215743993</v>
      </c>
      <c r="E9" s="95">
        <v>77.267152802868878</v>
      </c>
      <c r="F9" s="95">
        <v>79.396408367627657</v>
      </c>
      <c r="G9" s="95">
        <v>86.341164338026431</v>
      </c>
      <c r="H9" s="95">
        <v>87.032912454095865</v>
      </c>
      <c r="I9" s="95">
        <v>88.866126315986264</v>
      </c>
      <c r="J9" s="95">
        <v>93.377517534579781</v>
      </c>
      <c r="K9" s="95">
        <v>95.130822367936076</v>
      </c>
      <c r="L9" s="95">
        <v>103.6417489900513</v>
      </c>
      <c r="M9" s="95">
        <v>105.15559220372666</v>
      </c>
      <c r="N9" s="95">
        <v>103.21877356892267</v>
      </c>
      <c r="O9" s="95">
        <v>104.81743448999167</v>
      </c>
      <c r="P9" s="95">
        <v>99.91933819691539</v>
      </c>
      <c r="Q9" s="95">
        <v>102.02897825214299</v>
      </c>
    </row>
    <row r="10" spans="1:17" x14ac:dyDescent="0.25">
      <c r="A10" s="94" t="s">
        <v>79</v>
      </c>
      <c r="B10" s="93">
        <f t="shared" ref="B10" si="2">SUM(B11:B14)</f>
        <v>61.987342398497496</v>
      </c>
      <c r="C10" s="93">
        <f t="shared" ref="C10:Q10" si="3">SUM(C11:C14)</f>
        <v>63.87650436040326</v>
      </c>
      <c r="D10" s="93">
        <f t="shared" si="3"/>
        <v>62.955926079041795</v>
      </c>
      <c r="E10" s="93">
        <f t="shared" si="3"/>
        <v>65.760059184245506</v>
      </c>
      <c r="F10" s="93">
        <f t="shared" si="3"/>
        <v>69.331880813148729</v>
      </c>
      <c r="G10" s="93">
        <f t="shared" si="3"/>
        <v>73.853426069734041</v>
      </c>
      <c r="H10" s="93">
        <f t="shared" si="3"/>
        <v>75.232181624360351</v>
      </c>
      <c r="I10" s="93">
        <f t="shared" si="3"/>
        <v>75.906278538800635</v>
      </c>
      <c r="J10" s="93">
        <f t="shared" si="3"/>
        <v>77.623339760147729</v>
      </c>
      <c r="K10" s="93">
        <f t="shared" si="3"/>
        <v>77.686247600048262</v>
      </c>
      <c r="L10" s="93">
        <f t="shared" si="3"/>
        <v>84.269768043920152</v>
      </c>
      <c r="M10" s="93">
        <f t="shared" si="3"/>
        <v>84.753407117247491</v>
      </c>
      <c r="N10" s="93">
        <f t="shared" si="3"/>
        <v>83.402437297970323</v>
      </c>
      <c r="O10" s="93">
        <f t="shared" si="3"/>
        <v>85.372260892416591</v>
      </c>
      <c r="P10" s="93">
        <f t="shared" si="3"/>
        <v>82.502831119509921</v>
      </c>
      <c r="Q10" s="93">
        <f t="shared" si="3"/>
        <v>84.518026251327484</v>
      </c>
    </row>
    <row r="11" spans="1:17" x14ac:dyDescent="0.25">
      <c r="A11" s="92" t="s">
        <v>68</v>
      </c>
      <c r="B11" s="91">
        <v>4.3738461558592672</v>
      </c>
      <c r="C11" s="91">
        <v>6.6160136557464542</v>
      </c>
      <c r="D11" s="91">
        <v>5.2333598908265042</v>
      </c>
      <c r="E11" s="91">
        <v>5.982635107310676</v>
      </c>
      <c r="F11" s="91">
        <v>5.9373585167636769</v>
      </c>
      <c r="G11" s="91">
        <v>6.4527009998019969</v>
      </c>
      <c r="H11" s="91">
        <v>5.759668689523795</v>
      </c>
      <c r="I11" s="91">
        <v>6.2225766747465681</v>
      </c>
      <c r="J11" s="91">
        <v>5.571580573486405</v>
      </c>
      <c r="K11" s="91">
        <v>5.9576011955901258</v>
      </c>
      <c r="L11" s="91">
        <v>6.4534403409708307</v>
      </c>
      <c r="M11" s="91">
        <v>6.6629725596882956</v>
      </c>
      <c r="N11" s="91">
        <v>7.2324583077719504</v>
      </c>
      <c r="O11" s="91">
        <v>6.4454943147368269</v>
      </c>
      <c r="P11" s="91">
        <v>5.8297516332318242</v>
      </c>
      <c r="Q11" s="91">
        <v>5.9969028906599098</v>
      </c>
    </row>
    <row r="12" spans="1:17" x14ac:dyDescent="0.25">
      <c r="A12" s="92" t="s">
        <v>66</v>
      </c>
      <c r="B12" s="91">
        <v>20.794594159707142</v>
      </c>
      <c r="C12" s="91">
        <v>22.14605167398156</v>
      </c>
      <c r="D12" s="91">
        <v>21.243189546230106</v>
      </c>
      <c r="E12" s="91">
        <v>23.092276950996883</v>
      </c>
      <c r="F12" s="91">
        <v>23.462191860664003</v>
      </c>
      <c r="G12" s="91">
        <v>24.695898128676376</v>
      </c>
      <c r="H12" s="91">
        <v>24.98334000971273</v>
      </c>
      <c r="I12" s="91">
        <v>25.33674113121501</v>
      </c>
      <c r="J12" s="91">
        <v>26.242294850857881</v>
      </c>
      <c r="K12" s="91">
        <v>26.877223425590653</v>
      </c>
      <c r="L12" s="91">
        <v>29.089946416993151</v>
      </c>
      <c r="M12" s="91">
        <v>28.74676071853137</v>
      </c>
      <c r="N12" s="91">
        <v>27.88665942112377</v>
      </c>
      <c r="O12" s="91">
        <v>29.056920108652363</v>
      </c>
      <c r="P12" s="91">
        <v>27.540608594363253</v>
      </c>
      <c r="Q12" s="91">
        <v>28.294110084346315</v>
      </c>
    </row>
    <row r="13" spans="1:17" x14ac:dyDescent="0.25">
      <c r="A13" s="92" t="s">
        <v>72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0" t="s">
        <v>21</v>
      </c>
      <c r="B14" s="89">
        <v>36.818902082931089</v>
      </c>
      <c r="C14" s="89">
        <v>35.114439030675243</v>
      </c>
      <c r="D14" s="89">
        <v>36.479376641985183</v>
      </c>
      <c r="E14" s="89">
        <v>36.685147125937938</v>
      </c>
      <c r="F14" s="89">
        <v>39.932330435721056</v>
      </c>
      <c r="G14" s="89">
        <v>42.704826941255675</v>
      </c>
      <c r="H14" s="89">
        <v>44.489172925123817</v>
      </c>
      <c r="I14" s="89">
        <v>44.346960732839058</v>
      </c>
      <c r="J14" s="89">
        <v>45.809464335803447</v>
      </c>
      <c r="K14" s="89">
        <v>44.851422978867483</v>
      </c>
      <c r="L14" s="89">
        <v>48.72638128595618</v>
      </c>
      <c r="M14" s="89">
        <v>49.343673839027822</v>
      </c>
      <c r="N14" s="89">
        <v>48.283319569074607</v>
      </c>
      <c r="O14" s="89">
        <v>49.869846469027408</v>
      </c>
      <c r="P14" s="89">
        <v>49.132470891914849</v>
      </c>
      <c r="Q14" s="89">
        <v>50.227013276321252</v>
      </c>
    </row>
    <row r="15" spans="1:17" x14ac:dyDescent="0.25">
      <c r="A15" s="86" t="s">
        <v>87</v>
      </c>
      <c r="B15" s="85">
        <f t="shared" ref="B15" si="4">SUM(B16:B25)</f>
        <v>1065.4429707437291</v>
      </c>
      <c r="C15" s="85">
        <f t="shared" ref="C15:Q15" si="5">SUM(C16:C25)</f>
        <v>1143.978850951542</v>
      </c>
      <c r="D15" s="85">
        <f t="shared" si="5"/>
        <v>1116.8655111044466</v>
      </c>
      <c r="E15" s="85">
        <f t="shared" si="5"/>
        <v>1191.3978863830571</v>
      </c>
      <c r="F15" s="85">
        <f t="shared" si="5"/>
        <v>1171.5926241204891</v>
      </c>
      <c r="G15" s="85">
        <f t="shared" si="5"/>
        <v>1276.5098203948085</v>
      </c>
      <c r="H15" s="85">
        <f t="shared" si="5"/>
        <v>1277.3048296632714</v>
      </c>
      <c r="I15" s="85">
        <f t="shared" si="5"/>
        <v>1311.2140894168037</v>
      </c>
      <c r="J15" s="85">
        <f t="shared" si="5"/>
        <v>1380.2647446052924</v>
      </c>
      <c r="K15" s="85">
        <f t="shared" si="5"/>
        <v>1386.1909101535734</v>
      </c>
      <c r="L15" s="85">
        <f t="shared" si="5"/>
        <v>1521.8033243260909</v>
      </c>
      <c r="M15" s="85">
        <f t="shared" si="5"/>
        <v>1498.5183548618227</v>
      </c>
      <c r="N15" s="85">
        <f t="shared" si="5"/>
        <v>1429.5540694663184</v>
      </c>
      <c r="O15" s="85">
        <f t="shared" si="5"/>
        <v>1528.311879722934</v>
      </c>
      <c r="P15" s="85">
        <f t="shared" si="5"/>
        <v>1449.3613405956253</v>
      </c>
      <c r="Q15" s="85">
        <f t="shared" si="5"/>
        <v>1491.8600557443224</v>
      </c>
    </row>
    <row r="16" spans="1:17" x14ac:dyDescent="0.25">
      <c r="A16" s="88" t="s">
        <v>33</v>
      </c>
      <c r="B16" s="87">
        <v>70.771500884567985</v>
      </c>
      <c r="C16" s="87">
        <v>68.977304378543749</v>
      </c>
      <c r="D16" s="87">
        <v>81.163837321935731</v>
      </c>
      <c r="E16" s="87">
        <v>75.508746069125536</v>
      </c>
      <c r="F16" s="87">
        <v>75.634455429950719</v>
      </c>
      <c r="G16" s="87">
        <v>68.050429264502597</v>
      </c>
      <c r="H16" s="87">
        <v>69.46027446922875</v>
      </c>
      <c r="I16" s="87">
        <v>57.849569388236759</v>
      </c>
      <c r="J16" s="87">
        <v>63.160930329068961</v>
      </c>
      <c r="K16" s="87">
        <v>53.705642415564157</v>
      </c>
      <c r="L16" s="87">
        <v>50.708809707348323</v>
      </c>
      <c r="M16" s="87">
        <v>54.230061624815207</v>
      </c>
      <c r="N16" s="87">
        <v>56.53455833285264</v>
      </c>
      <c r="O16" s="87">
        <v>62.448376067451555</v>
      </c>
      <c r="P16" s="87">
        <v>60.460262339108787</v>
      </c>
      <c r="Q16" s="87">
        <v>62.090587599269412</v>
      </c>
    </row>
    <row r="17" spans="1:17" x14ac:dyDescent="0.25">
      <c r="A17" s="88" t="s">
        <v>31</v>
      </c>
      <c r="B17" s="87">
        <v>0.90645437918085925</v>
      </c>
      <c r="C17" s="87">
        <v>0.30777797594620016</v>
      </c>
      <c r="D17" s="87">
        <v>0.88116585153495053</v>
      </c>
      <c r="E17" s="87">
        <v>0.8890488369588434</v>
      </c>
      <c r="F17" s="87">
        <v>1.0511279134094464</v>
      </c>
      <c r="G17" s="87">
        <v>0.77516921525891547</v>
      </c>
      <c r="H17" s="87">
        <v>0.79806847633918454</v>
      </c>
      <c r="I17" s="87">
        <v>0.80497843774553157</v>
      </c>
      <c r="J17" s="87">
        <v>0.8319037273759915</v>
      </c>
      <c r="K17" s="87">
        <v>0.83175953072991293</v>
      </c>
      <c r="L17" s="87">
        <v>1.6936759588380412</v>
      </c>
      <c r="M17" s="87">
        <v>0.89900130046922333</v>
      </c>
      <c r="N17" s="87">
        <v>1.3344550553840062</v>
      </c>
      <c r="O17" s="87">
        <v>1.3485019507038383</v>
      </c>
      <c r="P17" s="87">
        <v>0.42140685959495089</v>
      </c>
      <c r="Q17" s="87">
        <v>0</v>
      </c>
    </row>
    <row r="18" spans="1:17" x14ac:dyDescent="0.25">
      <c r="A18" s="88" t="s">
        <v>30</v>
      </c>
      <c r="B18" s="87">
        <v>1.6149043244612602</v>
      </c>
      <c r="C18" s="87">
        <v>0.76742132086832548</v>
      </c>
      <c r="D18" s="87">
        <v>1.5391438831082147</v>
      </c>
      <c r="E18" s="87">
        <v>0.77069979149029733</v>
      </c>
      <c r="F18" s="87">
        <v>0.7833445518320068</v>
      </c>
      <c r="G18" s="87">
        <v>0.78415888035612424</v>
      </c>
      <c r="H18" s="87">
        <v>0.79279133117256984</v>
      </c>
      <c r="I18" s="87">
        <v>4.5065093338322658E-15</v>
      </c>
      <c r="J18" s="87">
        <v>0</v>
      </c>
      <c r="K18" s="87">
        <v>0</v>
      </c>
      <c r="L18" s="87">
        <v>0.80345312223991305</v>
      </c>
      <c r="M18" s="87">
        <v>0.80348749977028588</v>
      </c>
      <c r="N18" s="87">
        <v>0</v>
      </c>
      <c r="O18" s="87">
        <v>1.1554533442317702E-15</v>
      </c>
      <c r="P18" s="87">
        <v>0</v>
      </c>
      <c r="Q18" s="87">
        <v>0</v>
      </c>
    </row>
    <row r="19" spans="1:17" x14ac:dyDescent="0.25">
      <c r="A19" s="88" t="s">
        <v>68</v>
      </c>
      <c r="B19" s="87">
        <v>5.2651410484005305</v>
      </c>
      <c r="C19" s="87">
        <v>14.661534151944508</v>
      </c>
      <c r="D19" s="87">
        <v>8.6095823842188999</v>
      </c>
      <c r="E19" s="87">
        <v>10.868949569723858</v>
      </c>
      <c r="F19" s="87">
        <v>12.729234454696167</v>
      </c>
      <c r="G19" s="87">
        <v>13.776503618746872</v>
      </c>
      <c r="H19" s="87">
        <v>13.734817111969404</v>
      </c>
      <c r="I19" s="87">
        <v>10.103838074414302</v>
      </c>
      <c r="J19" s="87">
        <v>7.906297743840498</v>
      </c>
      <c r="K19" s="87">
        <v>8.8134846475197044</v>
      </c>
      <c r="L19" s="87">
        <v>9.6746223516067573</v>
      </c>
      <c r="M19" s="87">
        <v>8.7996583624627167</v>
      </c>
      <c r="N19" s="87">
        <v>9.0287800560805653</v>
      </c>
      <c r="O19" s="87">
        <v>8.0916464842844302</v>
      </c>
      <c r="P19" s="87">
        <v>6.3364615536811213</v>
      </c>
      <c r="Q19" s="87">
        <v>6.9680519813242281</v>
      </c>
    </row>
    <row r="20" spans="1:17" x14ac:dyDescent="0.25">
      <c r="A20" s="88" t="s">
        <v>29</v>
      </c>
      <c r="B20" s="87">
        <v>68.168507885011906</v>
      </c>
      <c r="C20" s="87">
        <v>69.52471132136678</v>
      </c>
      <c r="D20" s="87">
        <v>59.878522576393863</v>
      </c>
      <c r="E20" s="87">
        <v>71.035628872450019</v>
      </c>
      <c r="F20" s="87">
        <v>67.705069245017981</v>
      </c>
      <c r="G20" s="87">
        <v>72.193235013225845</v>
      </c>
      <c r="H20" s="87">
        <v>67.96613035689424</v>
      </c>
      <c r="I20" s="87">
        <v>58.836185176195698</v>
      </c>
      <c r="J20" s="87">
        <v>51.054990076055972</v>
      </c>
      <c r="K20" s="87">
        <v>57.107629799409594</v>
      </c>
      <c r="L20" s="87">
        <v>57.250009920125017</v>
      </c>
      <c r="M20" s="87">
        <v>57.070782337152558</v>
      </c>
      <c r="N20" s="87">
        <v>54.366338371911922</v>
      </c>
      <c r="O20" s="87">
        <v>52.770129534248625</v>
      </c>
      <c r="P20" s="87">
        <v>37.954378610275022</v>
      </c>
      <c r="Q20" s="87">
        <v>37.081460358921277</v>
      </c>
    </row>
    <row r="21" spans="1:17" x14ac:dyDescent="0.25">
      <c r="A21" s="88" t="s">
        <v>28</v>
      </c>
      <c r="B21" s="87">
        <v>0.28458540740899757</v>
      </c>
      <c r="C21" s="87">
        <v>0.56682251912670256</v>
      </c>
      <c r="D21" s="87">
        <v>0.56683061666838108</v>
      </c>
      <c r="E21" s="87">
        <v>0.5694912670074106</v>
      </c>
      <c r="F21" s="87">
        <v>0.57935372761036441</v>
      </c>
      <c r="G21" s="87">
        <v>2.5541938984833639</v>
      </c>
      <c r="H21" s="87">
        <v>3.353373256709109</v>
      </c>
      <c r="I21" s="87">
        <v>3.9831544296548831</v>
      </c>
      <c r="J21" s="87">
        <v>5.6047387795438803</v>
      </c>
      <c r="K21" s="87">
        <v>5.6047584837013531</v>
      </c>
      <c r="L21" s="87">
        <v>7.3738573305544231</v>
      </c>
      <c r="M21" s="87">
        <v>7.1902082921741988</v>
      </c>
      <c r="N21" s="87">
        <v>8.0385215606153455</v>
      </c>
      <c r="O21" s="87">
        <v>3.9397423859565839</v>
      </c>
      <c r="P21" s="87">
        <v>3.1621711553579486</v>
      </c>
      <c r="Q21" s="87">
        <v>3.2408009506542905</v>
      </c>
    </row>
    <row r="22" spans="1:17" x14ac:dyDescent="0.25">
      <c r="A22" s="88" t="s">
        <v>66</v>
      </c>
      <c r="B22" s="87">
        <v>508.85626296689202</v>
      </c>
      <c r="C22" s="87">
        <v>533.97245718496606</v>
      </c>
      <c r="D22" s="87">
        <v>554.42995184596066</v>
      </c>
      <c r="E22" s="87">
        <v>566.13145022578317</v>
      </c>
      <c r="F22" s="87">
        <v>520.96185230389483</v>
      </c>
      <c r="G22" s="87">
        <v>560.69788237492298</v>
      </c>
      <c r="H22" s="87">
        <v>537.40516524689849</v>
      </c>
      <c r="I22" s="87">
        <v>554.60089096598915</v>
      </c>
      <c r="J22" s="87">
        <v>578.90157902230862</v>
      </c>
      <c r="K22" s="87">
        <v>567.63993868828175</v>
      </c>
      <c r="L22" s="87">
        <v>645.523207140154</v>
      </c>
      <c r="M22" s="87">
        <v>634.14982731862915</v>
      </c>
      <c r="N22" s="87">
        <v>626.47882270023274</v>
      </c>
      <c r="O22" s="87">
        <v>645.3660459197697</v>
      </c>
      <c r="P22" s="87">
        <v>623.1245708987268</v>
      </c>
      <c r="Q22" s="87">
        <v>671.50296050632903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339.07506796292824</v>
      </c>
      <c r="C24" s="87">
        <v>378.80751439624282</v>
      </c>
      <c r="D24" s="87">
        <v>333.08596075760937</v>
      </c>
      <c r="E24" s="87">
        <v>385.24374438378823</v>
      </c>
      <c r="F24" s="87">
        <v>407.73132868972374</v>
      </c>
      <c r="G24" s="87">
        <v>457.63733469281772</v>
      </c>
      <c r="H24" s="87">
        <v>473.39804754941878</v>
      </c>
      <c r="I24" s="87">
        <v>520.05232781093548</v>
      </c>
      <c r="J24" s="87">
        <v>565.01834098489167</v>
      </c>
      <c r="K24" s="87">
        <v>570.09602622137402</v>
      </c>
      <c r="L24" s="87">
        <v>613.38911724847014</v>
      </c>
      <c r="M24" s="87">
        <v>596.26720138759254</v>
      </c>
      <c r="N24" s="87">
        <v>523.40869935345017</v>
      </c>
      <c r="O24" s="87">
        <v>593.43262375514007</v>
      </c>
      <c r="P24" s="87">
        <v>566.01963665577227</v>
      </c>
      <c r="Q24" s="87">
        <v>543.80418815639916</v>
      </c>
    </row>
    <row r="25" spans="1:17" x14ac:dyDescent="0.25">
      <c r="A25" s="88" t="s">
        <v>22</v>
      </c>
      <c r="B25" s="87">
        <v>70.500545884877283</v>
      </c>
      <c r="C25" s="87">
        <v>76.393307702536816</v>
      </c>
      <c r="D25" s="87">
        <v>76.710515867016568</v>
      </c>
      <c r="E25" s="87">
        <v>80.380127366729795</v>
      </c>
      <c r="F25" s="87">
        <v>84.416857804353967</v>
      </c>
      <c r="G25" s="87">
        <v>100.04091343649398</v>
      </c>
      <c r="H25" s="87">
        <v>110.3961618646409</v>
      </c>
      <c r="I25" s="87">
        <v>104.98314513363169</v>
      </c>
      <c r="J25" s="87">
        <v>107.78596394220665</v>
      </c>
      <c r="K25" s="87">
        <v>122.39167036699303</v>
      </c>
      <c r="L25" s="87">
        <v>135.38657154675428</v>
      </c>
      <c r="M25" s="87">
        <v>139.10812673875688</v>
      </c>
      <c r="N25" s="87">
        <v>150.36389403579105</v>
      </c>
      <c r="O25" s="87">
        <v>160.91481362537934</v>
      </c>
      <c r="P25" s="87">
        <v>151.88245252310847</v>
      </c>
      <c r="Q25" s="87">
        <v>167.17200619142508</v>
      </c>
    </row>
    <row r="26" spans="1:17" x14ac:dyDescent="0.25">
      <c r="A26" s="86" t="s">
        <v>85</v>
      </c>
      <c r="B26" s="85">
        <f t="shared" ref="B26" si="6">SUM(B27:B36)</f>
        <v>2130.8775723459612</v>
      </c>
      <c r="C26" s="85">
        <f t="shared" ref="C26:Q26" si="7">SUM(C27:C36)</f>
        <v>2138.8959466273741</v>
      </c>
      <c r="D26" s="85">
        <f t="shared" si="7"/>
        <v>2173.3472139338182</v>
      </c>
      <c r="E26" s="85">
        <f t="shared" si="7"/>
        <v>2216.8952925914064</v>
      </c>
      <c r="F26" s="85">
        <f t="shared" si="7"/>
        <v>2400.6425842378571</v>
      </c>
      <c r="G26" s="85">
        <f t="shared" si="7"/>
        <v>2583.133106161853</v>
      </c>
      <c r="H26" s="85">
        <f t="shared" si="7"/>
        <v>2643.7448995827399</v>
      </c>
      <c r="I26" s="85">
        <f t="shared" si="7"/>
        <v>2707.8672959556789</v>
      </c>
      <c r="J26" s="85">
        <f t="shared" si="7"/>
        <v>2781.9247988915104</v>
      </c>
      <c r="K26" s="85">
        <f t="shared" si="7"/>
        <v>2424.2746761926401</v>
      </c>
      <c r="L26" s="85">
        <f t="shared" si="7"/>
        <v>2683.251576557489</v>
      </c>
      <c r="M26" s="85">
        <f t="shared" si="7"/>
        <v>2745.0968474786268</v>
      </c>
      <c r="N26" s="85">
        <f t="shared" si="7"/>
        <v>2751.0766057359506</v>
      </c>
      <c r="O26" s="85">
        <f t="shared" si="7"/>
        <v>2895.829597408705</v>
      </c>
      <c r="P26" s="85">
        <f t="shared" si="7"/>
        <v>2886.9696744394082</v>
      </c>
      <c r="Q26" s="85">
        <f t="shared" si="7"/>
        <v>2887.4368698532244</v>
      </c>
    </row>
    <row r="27" spans="1:17" x14ac:dyDescent="0.25">
      <c r="A27" s="84" t="s">
        <v>33</v>
      </c>
      <c r="B27" s="83">
        <v>92.629066014920809</v>
      </c>
      <c r="C27" s="83">
        <v>92.134371913868435</v>
      </c>
      <c r="D27" s="83">
        <v>75.045065509072941</v>
      </c>
      <c r="E27" s="83">
        <v>61.597241240523985</v>
      </c>
      <c r="F27" s="83">
        <v>69.962921732708949</v>
      </c>
      <c r="G27" s="83">
        <v>89.09488535648525</v>
      </c>
      <c r="H27" s="83">
        <v>107.16751816609556</v>
      </c>
      <c r="I27" s="83">
        <v>149.27453824798786</v>
      </c>
      <c r="J27" s="83">
        <v>186.74400337778036</v>
      </c>
      <c r="K27" s="83">
        <v>109.2532266865712</v>
      </c>
      <c r="L27" s="83">
        <v>110.01988027894541</v>
      </c>
      <c r="M27" s="83">
        <v>112.85030313385016</v>
      </c>
      <c r="N27" s="83">
        <v>100.83383145982509</v>
      </c>
      <c r="O27" s="83">
        <v>134.6345092691252</v>
      </c>
      <c r="P27" s="83">
        <v>150.18594989749104</v>
      </c>
      <c r="Q27" s="83">
        <v>287.54504983034172</v>
      </c>
    </row>
    <row r="28" spans="1:17" x14ac:dyDescent="0.25">
      <c r="A28" s="84" t="s">
        <v>47</v>
      </c>
      <c r="B28" s="83">
        <v>473.81295573307005</v>
      </c>
      <c r="C28" s="83">
        <v>446.1041372797427</v>
      </c>
      <c r="D28" s="83">
        <v>501.70107395786584</v>
      </c>
      <c r="E28" s="83">
        <v>483.66618424180336</v>
      </c>
      <c r="F28" s="83">
        <v>462.85846598370478</v>
      </c>
      <c r="G28" s="83">
        <v>558.6416469074278</v>
      </c>
      <c r="H28" s="83">
        <v>586.56297658788515</v>
      </c>
      <c r="I28" s="83">
        <v>550.06845905162572</v>
      </c>
      <c r="J28" s="83">
        <v>535.1636218416113</v>
      </c>
      <c r="K28" s="83">
        <v>439.77165817982797</v>
      </c>
      <c r="L28" s="83">
        <v>499.75355579477662</v>
      </c>
      <c r="M28" s="83">
        <v>489.79988004932602</v>
      </c>
      <c r="N28" s="83">
        <v>493.22693441710396</v>
      </c>
      <c r="O28" s="83">
        <v>532.46240098193175</v>
      </c>
      <c r="P28" s="83">
        <v>515.96077975746175</v>
      </c>
      <c r="Q28" s="83">
        <v>452.61033872850254</v>
      </c>
    </row>
    <row r="29" spans="1:17" x14ac:dyDescent="0.25">
      <c r="A29" s="84" t="s">
        <v>30</v>
      </c>
      <c r="B29" s="83">
        <v>18.169124663412518</v>
      </c>
      <c r="C29" s="83">
        <v>16.113047587944347</v>
      </c>
      <c r="D29" s="83">
        <v>13.756790345250753</v>
      </c>
      <c r="E29" s="83">
        <v>13.54574899374049</v>
      </c>
      <c r="F29" s="83">
        <v>9.7779243255085255</v>
      </c>
      <c r="G29" s="83">
        <v>11.186825080020826</v>
      </c>
      <c r="H29" s="83">
        <v>14.295384986420839</v>
      </c>
      <c r="I29" s="83">
        <v>12.930766762535059</v>
      </c>
      <c r="J29" s="83">
        <v>12.590762119824882</v>
      </c>
      <c r="K29" s="83">
        <v>14.076674412597336</v>
      </c>
      <c r="L29" s="83">
        <v>15.713488084134191</v>
      </c>
      <c r="M29" s="83">
        <v>14.708484558279727</v>
      </c>
      <c r="N29" s="83">
        <v>15.022795726725638</v>
      </c>
      <c r="O29" s="83">
        <v>14.342389868208405</v>
      </c>
      <c r="P29" s="83">
        <v>12.917395514170614</v>
      </c>
      <c r="Q29" s="83">
        <v>14.23260335569111</v>
      </c>
    </row>
    <row r="30" spans="1:17" x14ac:dyDescent="0.25">
      <c r="A30" s="84" t="s">
        <v>68</v>
      </c>
      <c r="B30" s="83">
        <v>42.946819077410986</v>
      </c>
      <c r="C30" s="83">
        <v>53.425353386106877</v>
      </c>
      <c r="D30" s="83">
        <v>44.526644275908353</v>
      </c>
      <c r="E30" s="83">
        <v>68.405127642339011</v>
      </c>
      <c r="F30" s="83">
        <v>96.608660231768482</v>
      </c>
      <c r="G30" s="83">
        <v>94.144048900609988</v>
      </c>
      <c r="H30" s="83">
        <v>93.347582613722452</v>
      </c>
      <c r="I30" s="83">
        <v>92.098511231115083</v>
      </c>
      <c r="J30" s="83">
        <v>92.250256954902824</v>
      </c>
      <c r="K30" s="83">
        <v>88.347445550288256</v>
      </c>
      <c r="L30" s="83">
        <v>83.204949410398257</v>
      </c>
      <c r="M30" s="83">
        <v>83.879452133981971</v>
      </c>
      <c r="N30" s="83">
        <v>84.461914129934115</v>
      </c>
      <c r="O30" s="83">
        <v>83.107225928884759</v>
      </c>
      <c r="P30" s="83">
        <v>81.915981972674686</v>
      </c>
      <c r="Q30" s="83">
        <v>85.144456820409602</v>
      </c>
    </row>
    <row r="31" spans="1:17" x14ac:dyDescent="0.25">
      <c r="A31" s="84" t="s">
        <v>29</v>
      </c>
      <c r="B31" s="83">
        <v>132.05711774291794</v>
      </c>
      <c r="C31" s="83">
        <v>138.70195549705088</v>
      </c>
      <c r="D31" s="83">
        <v>86.629126123161626</v>
      </c>
      <c r="E31" s="83">
        <v>91.007947917530458</v>
      </c>
      <c r="F31" s="83">
        <v>117.38884361014767</v>
      </c>
      <c r="G31" s="83">
        <v>129.22300570764034</v>
      </c>
      <c r="H31" s="83">
        <v>124.72585580803319</v>
      </c>
      <c r="I31" s="83">
        <v>141.86959034971676</v>
      </c>
      <c r="J31" s="83">
        <v>130.99148348036019</v>
      </c>
      <c r="K31" s="83">
        <v>68.712905131213006</v>
      </c>
      <c r="L31" s="83">
        <v>107.80478942321309</v>
      </c>
      <c r="M31" s="83">
        <v>76.428015059867718</v>
      </c>
      <c r="N31" s="83">
        <v>67.096361907231085</v>
      </c>
      <c r="O31" s="83">
        <v>72.808242693036988</v>
      </c>
      <c r="P31" s="83">
        <v>64.782730556177043</v>
      </c>
      <c r="Q31" s="83">
        <v>23.559043135026204</v>
      </c>
    </row>
    <row r="32" spans="1:17" x14ac:dyDescent="0.25">
      <c r="A32" s="84" t="s">
        <v>28</v>
      </c>
      <c r="B32" s="83">
        <v>8.694670627064971</v>
      </c>
      <c r="C32" s="83">
        <v>7.2446962091176648</v>
      </c>
      <c r="D32" s="83">
        <v>22.14258816350506</v>
      </c>
      <c r="E32" s="83">
        <v>22.844058692279688</v>
      </c>
      <c r="F32" s="83">
        <v>33.761537708029273</v>
      </c>
      <c r="G32" s="83">
        <v>22.913446418048782</v>
      </c>
      <c r="H32" s="83">
        <v>15.570336535421879</v>
      </c>
      <c r="I32" s="83">
        <v>13.427914151074084</v>
      </c>
      <c r="J32" s="83">
        <v>15.56051732671799</v>
      </c>
      <c r="K32" s="83">
        <v>11.534671440395295</v>
      </c>
      <c r="L32" s="83">
        <v>17.236151618600509</v>
      </c>
      <c r="M32" s="83">
        <v>23.326897074906459</v>
      </c>
      <c r="N32" s="83">
        <v>19.801509447551528</v>
      </c>
      <c r="O32" s="83">
        <v>18.230725734403915</v>
      </c>
      <c r="P32" s="83">
        <v>17.532214071292035</v>
      </c>
      <c r="Q32" s="83">
        <v>16.826310573039343</v>
      </c>
    </row>
    <row r="33" spans="1:17" x14ac:dyDescent="0.25">
      <c r="A33" s="84" t="s">
        <v>66</v>
      </c>
      <c r="B33" s="83">
        <v>460.86161538584525</v>
      </c>
      <c r="C33" s="83">
        <v>475.29687157481555</v>
      </c>
      <c r="D33" s="83">
        <v>497.78587433072931</v>
      </c>
      <c r="E33" s="83">
        <v>515.64080862255298</v>
      </c>
      <c r="F33" s="83">
        <v>550.84800125636002</v>
      </c>
      <c r="G33" s="83">
        <v>585.79550615149503</v>
      </c>
      <c r="H33" s="83">
        <v>557.48913293450471</v>
      </c>
      <c r="I33" s="83">
        <v>555.44812535024596</v>
      </c>
      <c r="J33" s="83">
        <v>574.40555690547717</v>
      </c>
      <c r="K33" s="83">
        <v>585.88295627323771</v>
      </c>
      <c r="L33" s="83">
        <v>636.64477124929408</v>
      </c>
      <c r="M33" s="83">
        <v>691.28566979342997</v>
      </c>
      <c r="N33" s="83">
        <v>708.41327489443688</v>
      </c>
      <c r="O33" s="83">
        <v>738.49038299408164</v>
      </c>
      <c r="P33" s="83">
        <v>697.46455155352635</v>
      </c>
      <c r="Q33" s="83">
        <v>662.2728452507273</v>
      </c>
    </row>
    <row r="34" spans="1:17" x14ac:dyDescent="0.25">
      <c r="A34" s="84" t="s">
        <v>25</v>
      </c>
      <c r="B34" s="83">
        <v>270.87080199005197</v>
      </c>
      <c r="C34" s="83">
        <v>235.88847895140549</v>
      </c>
      <c r="D34" s="83">
        <v>241.17371249311196</v>
      </c>
      <c r="E34" s="83">
        <v>266.41157489823956</v>
      </c>
      <c r="F34" s="83">
        <v>251.11544268133028</v>
      </c>
      <c r="G34" s="83">
        <v>294.12853640762313</v>
      </c>
      <c r="H34" s="83">
        <v>292.66073867480628</v>
      </c>
      <c r="I34" s="83">
        <v>300.28283978106975</v>
      </c>
      <c r="J34" s="83">
        <v>328.56732688660901</v>
      </c>
      <c r="K34" s="83">
        <v>251.15316448813761</v>
      </c>
      <c r="L34" s="83">
        <v>302.18657231312397</v>
      </c>
      <c r="M34" s="83">
        <v>310.13281462306685</v>
      </c>
      <c r="N34" s="83">
        <v>304.45988808999516</v>
      </c>
      <c r="O34" s="83">
        <v>331.41773155222654</v>
      </c>
      <c r="P34" s="83">
        <v>316.0264120561506</v>
      </c>
      <c r="Q34" s="83">
        <v>293.19363207516511</v>
      </c>
    </row>
    <row r="35" spans="1:17" x14ac:dyDescent="0.25">
      <c r="A35" s="84" t="s">
        <v>23</v>
      </c>
      <c r="B35" s="83">
        <v>35.454699555842438</v>
      </c>
      <c r="C35" s="83">
        <v>50.681567512607252</v>
      </c>
      <c r="D35" s="83">
        <v>59.411785153977981</v>
      </c>
      <c r="E35" s="83">
        <v>55.776152162823777</v>
      </c>
      <c r="F35" s="83">
        <v>79.288409577772882</v>
      </c>
      <c r="G35" s="83">
        <v>75.238824449039669</v>
      </c>
      <c r="H35" s="83">
        <v>87.553495201104809</v>
      </c>
      <c r="I35" s="83">
        <v>116.39506694966509</v>
      </c>
      <c r="J35" s="83">
        <v>146.53243503181864</v>
      </c>
      <c r="K35" s="83">
        <v>164.70320944764356</v>
      </c>
      <c r="L35" s="83">
        <v>152.44142893815123</v>
      </c>
      <c r="M35" s="83">
        <v>158.86398574252013</v>
      </c>
      <c r="N35" s="83">
        <v>149.16684151168744</v>
      </c>
      <c r="O35" s="83">
        <v>153.59506417793233</v>
      </c>
      <c r="P35" s="83">
        <v>170.6052794671983</v>
      </c>
      <c r="Q35" s="83">
        <v>178.26872528252571</v>
      </c>
    </row>
    <row r="36" spans="1:17" x14ac:dyDescent="0.25">
      <c r="A36" s="82" t="s">
        <v>21</v>
      </c>
      <c r="B36" s="81">
        <v>595.38070155542437</v>
      </c>
      <c r="C36" s="81">
        <v>623.30546671471484</v>
      </c>
      <c r="D36" s="81">
        <v>631.17455358123436</v>
      </c>
      <c r="E36" s="81">
        <v>638.00044817957269</v>
      </c>
      <c r="F36" s="81">
        <v>729.03237713052636</v>
      </c>
      <c r="G36" s="81">
        <v>722.76638078346207</v>
      </c>
      <c r="H36" s="81">
        <v>764.37187807474527</v>
      </c>
      <c r="I36" s="81">
        <v>776.07148408064347</v>
      </c>
      <c r="J36" s="81">
        <v>759.11883496640826</v>
      </c>
      <c r="K36" s="81">
        <v>690.83876458272789</v>
      </c>
      <c r="L36" s="81">
        <v>758.24598944685158</v>
      </c>
      <c r="M36" s="81">
        <v>783.82134530939777</v>
      </c>
      <c r="N36" s="81">
        <v>808.5932541514594</v>
      </c>
      <c r="O36" s="81">
        <v>816.74092420887348</v>
      </c>
      <c r="P36" s="81">
        <v>859.57837959326605</v>
      </c>
      <c r="Q36" s="81">
        <v>873.78386480179552</v>
      </c>
    </row>
    <row r="37" spans="1:17" x14ac:dyDescent="0.25">
      <c r="A37" s="40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</row>
    <row r="38" spans="1:17" ht="12.75" x14ac:dyDescent="0.25">
      <c r="A38" s="80" t="s">
        <v>90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</row>
    <row r="39" spans="1:17" x14ac:dyDescent="0.25">
      <c r="A39" s="40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</row>
    <row r="40" spans="1:17" x14ac:dyDescent="0.25">
      <c r="A40" s="78" t="str">
        <f>$A$5</f>
        <v>All Industrial Sectors</v>
      </c>
      <c r="B40" s="77">
        <f t="shared" ref="B40:Q40" si="8">SUM(B41:B45,B46,B47)</f>
        <v>1</v>
      </c>
      <c r="C40" s="77">
        <f t="shared" si="8"/>
        <v>1</v>
      </c>
      <c r="D40" s="77">
        <f t="shared" si="8"/>
        <v>1</v>
      </c>
      <c r="E40" s="77">
        <f t="shared" si="8"/>
        <v>1</v>
      </c>
      <c r="F40" s="77">
        <f t="shared" si="8"/>
        <v>1</v>
      </c>
      <c r="G40" s="77">
        <f t="shared" si="8"/>
        <v>1</v>
      </c>
      <c r="H40" s="77">
        <f t="shared" si="8"/>
        <v>1</v>
      </c>
      <c r="I40" s="77">
        <f t="shared" si="8"/>
        <v>1</v>
      </c>
      <c r="J40" s="77">
        <f t="shared" si="8"/>
        <v>1</v>
      </c>
      <c r="K40" s="77">
        <f t="shared" si="8"/>
        <v>1</v>
      </c>
      <c r="L40" s="77">
        <f t="shared" si="8"/>
        <v>1</v>
      </c>
      <c r="M40" s="77">
        <f t="shared" si="8"/>
        <v>1</v>
      </c>
      <c r="N40" s="77">
        <f t="shared" si="8"/>
        <v>0.99999999999999989</v>
      </c>
      <c r="O40" s="77">
        <f t="shared" si="8"/>
        <v>1</v>
      </c>
      <c r="P40" s="77">
        <f t="shared" si="8"/>
        <v>0.99999999999999989</v>
      </c>
      <c r="Q40" s="77">
        <f t="shared" si="8"/>
        <v>1</v>
      </c>
    </row>
    <row r="41" spans="1:17" x14ac:dyDescent="0.25">
      <c r="A41" s="76" t="s">
        <v>83</v>
      </c>
      <c r="B41" s="75">
        <f t="shared" ref="B41:Q41" si="9">IF(B6=0,0,B6/B$5)</f>
        <v>7.2278245945819452E-3</v>
      </c>
      <c r="C41" s="75">
        <f t="shared" si="9"/>
        <v>7.357711891008604E-3</v>
      </c>
      <c r="D41" s="75">
        <f t="shared" si="9"/>
        <v>7.2839200246400393E-3</v>
      </c>
      <c r="E41" s="75">
        <f t="shared" si="9"/>
        <v>7.4108342636621492E-3</v>
      </c>
      <c r="F41" s="75">
        <f t="shared" si="9"/>
        <v>7.6507503684836364E-3</v>
      </c>
      <c r="G41" s="75">
        <f t="shared" si="9"/>
        <v>7.5146579305928086E-3</v>
      </c>
      <c r="H41" s="75">
        <f t="shared" si="9"/>
        <v>7.5955180714509032E-3</v>
      </c>
      <c r="I41" s="75">
        <f t="shared" si="9"/>
        <v>7.4517402548452865E-3</v>
      </c>
      <c r="J41" s="75">
        <f t="shared" si="9"/>
        <v>7.2476590161266365E-3</v>
      </c>
      <c r="K41" s="75">
        <f t="shared" si="9"/>
        <v>7.728325321480818E-3</v>
      </c>
      <c r="L41" s="75">
        <f t="shared" si="9"/>
        <v>7.6515875474352825E-3</v>
      </c>
      <c r="M41" s="75">
        <f t="shared" si="9"/>
        <v>7.7328325421374749E-3</v>
      </c>
      <c r="N41" s="75">
        <f t="shared" si="9"/>
        <v>7.8351817711272004E-3</v>
      </c>
      <c r="O41" s="75">
        <f t="shared" si="9"/>
        <v>7.4728685877676867E-3</v>
      </c>
      <c r="P41" s="75">
        <f t="shared" si="9"/>
        <v>7.3739766539226669E-3</v>
      </c>
      <c r="Q41" s="75">
        <f t="shared" si="9"/>
        <v>7.5366222097618943E-3</v>
      </c>
    </row>
    <row r="42" spans="1:17" x14ac:dyDescent="0.25">
      <c r="A42" s="76" t="s">
        <v>82</v>
      </c>
      <c r="B42" s="75">
        <f t="shared" ref="B42:Q42" si="10">IF(B7=0,0,B7/B$5)</f>
        <v>3.1857916595337877E-3</v>
      </c>
      <c r="C42" s="75">
        <f t="shared" si="10"/>
        <v>3.1693380562840502E-3</v>
      </c>
      <c r="D42" s="75">
        <f t="shared" si="10"/>
        <v>3.1920527644216765E-3</v>
      </c>
      <c r="E42" s="75">
        <f t="shared" si="10"/>
        <v>3.2854775294643835E-3</v>
      </c>
      <c r="F42" s="75">
        <f t="shared" si="10"/>
        <v>3.2669966457578828E-3</v>
      </c>
      <c r="G42" s="75">
        <f t="shared" si="10"/>
        <v>3.236775207225671E-3</v>
      </c>
      <c r="H42" s="75">
        <f t="shared" si="10"/>
        <v>3.2000290061916814E-3</v>
      </c>
      <c r="I42" s="75">
        <f t="shared" si="10"/>
        <v>3.09920615216174E-3</v>
      </c>
      <c r="J42" s="75">
        <f t="shared" si="10"/>
        <v>3.1239456225994689E-3</v>
      </c>
      <c r="K42" s="75">
        <f t="shared" si="10"/>
        <v>3.5044293029820313E-3</v>
      </c>
      <c r="L42" s="75">
        <f t="shared" si="10"/>
        <v>3.4730214717690199E-3</v>
      </c>
      <c r="M42" s="75">
        <f t="shared" si="10"/>
        <v>3.5063231159036426E-3</v>
      </c>
      <c r="N42" s="75">
        <f t="shared" si="10"/>
        <v>3.504931666611053E-3</v>
      </c>
      <c r="O42" s="75">
        <f t="shared" si="10"/>
        <v>3.3285831006461446E-3</v>
      </c>
      <c r="P42" s="75">
        <f t="shared" si="10"/>
        <v>3.2801496944080979E-3</v>
      </c>
      <c r="Q42" s="75">
        <f t="shared" si="10"/>
        <v>3.3676841551381416E-3</v>
      </c>
    </row>
    <row r="43" spans="1:17" x14ac:dyDescent="0.25">
      <c r="A43" s="76" t="s">
        <v>81</v>
      </c>
      <c r="B43" s="75">
        <f t="shared" ref="B43:Q43" si="11">IF(B8=0,0,B8/B$5)</f>
        <v>3.0820938238204146E-2</v>
      </c>
      <c r="C43" s="75">
        <f t="shared" si="11"/>
        <v>3.1085100421733514E-2</v>
      </c>
      <c r="D43" s="75">
        <f t="shared" si="11"/>
        <v>3.0886006232999544E-2</v>
      </c>
      <c r="E43" s="75">
        <f t="shared" si="11"/>
        <v>3.0712956657780767E-2</v>
      </c>
      <c r="F43" s="75">
        <f t="shared" si="11"/>
        <v>3.0734807575753517E-2</v>
      </c>
      <c r="G43" s="75">
        <f t="shared" si="11"/>
        <v>3.0593419629778205E-2</v>
      </c>
      <c r="H43" s="75">
        <f t="shared" si="11"/>
        <v>3.0925062167427141E-2</v>
      </c>
      <c r="I43" s="75">
        <f t="shared" si="11"/>
        <v>3.0843687813232535E-2</v>
      </c>
      <c r="J43" s="75">
        <f t="shared" si="11"/>
        <v>3.0531833560436279E-2</v>
      </c>
      <c r="K43" s="75">
        <f t="shared" si="11"/>
        <v>3.0532381738032965E-2</v>
      </c>
      <c r="L43" s="75">
        <f t="shared" si="11"/>
        <v>3.0984498101253286E-2</v>
      </c>
      <c r="M43" s="75">
        <f t="shared" si="11"/>
        <v>3.0960975876349869E-2</v>
      </c>
      <c r="N43" s="75">
        <f t="shared" si="11"/>
        <v>3.1045788826787935E-2</v>
      </c>
      <c r="O43" s="75">
        <f t="shared" si="11"/>
        <v>3.087138972151568E-2</v>
      </c>
      <c r="P43" s="75">
        <f t="shared" si="11"/>
        <v>3.0811725711942128E-2</v>
      </c>
      <c r="Q43" s="75">
        <f t="shared" si="11"/>
        <v>3.0718900215794247E-2</v>
      </c>
    </row>
    <row r="44" spans="1:17" x14ac:dyDescent="0.25">
      <c r="A44" s="76" t="s">
        <v>80</v>
      </c>
      <c r="B44" s="75">
        <f t="shared" ref="B44:Q44" si="12">IF(B9=0,0,B9/B$5)</f>
        <v>2.0105839906712157E-2</v>
      </c>
      <c r="C44" s="75">
        <f t="shared" si="12"/>
        <v>2.0148664555264741E-2</v>
      </c>
      <c r="D44" s="75">
        <f t="shared" si="12"/>
        <v>2.0228557233443595E-2</v>
      </c>
      <c r="E44" s="75">
        <f t="shared" si="12"/>
        <v>2.0856348731172241E-2</v>
      </c>
      <c r="F44" s="75">
        <f t="shared" si="12"/>
        <v>2.0448828692936002E-2</v>
      </c>
      <c r="G44" s="75">
        <f t="shared" si="12"/>
        <v>2.0590733148137946E-2</v>
      </c>
      <c r="H44" s="75">
        <f t="shared" si="12"/>
        <v>2.0425034544418449E-2</v>
      </c>
      <c r="I44" s="75">
        <f t="shared" si="12"/>
        <v>2.0361023542827716E-2</v>
      </c>
      <c r="J44" s="75">
        <f t="shared" si="12"/>
        <v>2.0667925416006094E-2</v>
      </c>
      <c r="K44" s="75">
        <f t="shared" si="12"/>
        <v>2.2885062011595403E-2</v>
      </c>
      <c r="L44" s="75">
        <f t="shared" si="12"/>
        <v>2.2599191078437449E-2</v>
      </c>
      <c r="M44" s="75">
        <f t="shared" si="12"/>
        <v>2.271737060630219E-2</v>
      </c>
      <c r="N44" s="75">
        <f t="shared" si="12"/>
        <v>2.2632940645320201E-2</v>
      </c>
      <c r="O44" s="75">
        <f t="shared" si="12"/>
        <v>2.1769004089657974E-2</v>
      </c>
      <c r="P44" s="75">
        <f t="shared" si="12"/>
        <v>2.1195248732096376E-2</v>
      </c>
      <c r="Q44" s="75">
        <f t="shared" si="12"/>
        <v>2.1416020019539628E-2</v>
      </c>
    </row>
    <row r="45" spans="1:17" x14ac:dyDescent="0.25">
      <c r="A45" s="76" t="s">
        <v>79</v>
      </c>
      <c r="B45" s="75">
        <f t="shared" ref="B45:Q45" si="13">IF(B10=0,0,B10/B$5)</f>
        <v>1.7857432880167504E-2</v>
      </c>
      <c r="C45" s="75">
        <f t="shared" si="13"/>
        <v>1.7907347749999133E-2</v>
      </c>
      <c r="D45" s="75">
        <f t="shared" si="13"/>
        <v>1.7618689358701423E-2</v>
      </c>
      <c r="E45" s="75">
        <f t="shared" si="13"/>
        <v>1.7750294622972399E-2</v>
      </c>
      <c r="F45" s="75">
        <f t="shared" si="13"/>
        <v>1.78566736563514E-2</v>
      </c>
      <c r="G45" s="75">
        <f t="shared" si="13"/>
        <v>1.7612643979690715E-2</v>
      </c>
      <c r="H45" s="75">
        <f t="shared" si="13"/>
        <v>1.7655618606811405E-2</v>
      </c>
      <c r="I45" s="75">
        <f t="shared" si="13"/>
        <v>1.7391660787389698E-2</v>
      </c>
      <c r="J45" s="75">
        <f t="shared" si="13"/>
        <v>1.718093861415753E-2</v>
      </c>
      <c r="K45" s="75">
        <f t="shared" si="13"/>
        <v>1.8688523335781509E-2</v>
      </c>
      <c r="L45" s="75">
        <f t="shared" si="13"/>
        <v>1.8375110500527755E-2</v>
      </c>
      <c r="M45" s="75">
        <f t="shared" si="13"/>
        <v>1.8309768594133663E-2</v>
      </c>
      <c r="N45" s="75">
        <f t="shared" si="13"/>
        <v>1.8287781842123509E-2</v>
      </c>
      <c r="O45" s="75">
        <f t="shared" si="13"/>
        <v>1.773053410010543E-2</v>
      </c>
      <c r="P45" s="75">
        <f t="shared" si="13"/>
        <v>1.7500796724994092E-2</v>
      </c>
      <c r="Q45" s="75">
        <f t="shared" si="13"/>
        <v>1.7740447598497709E-2</v>
      </c>
    </row>
    <row r="46" spans="1:17" x14ac:dyDescent="0.25">
      <c r="A46" s="74" t="str">
        <f>$A$15</f>
        <v>Steam processes</v>
      </c>
      <c r="B46" s="73">
        <f t="shared" ref="B46:Q46" si="14">IF(B15=0,0,B15/B$5)</f>
        <v>0.30693486123972924</v>
      </c>
      <c r="C46" s="73">
        <f t="shared" si="14"/>
        <v>0.3207067654649654</v>
      </c>
      <c r="D46" s="73">
        <f t="shared" si="14"/>
        <v>0.31256321241134599</v>
      </c>
      <c r="E46" s="73">
        <f t="shared" si="14"/>
        <v>0.32158826738939916</v>
      </c>
      <c r="F46" s="73">
        <f t="shared" si="14"/>
        <v>0.30174786695156763</v>
      </c>
      <c r="G46" s="73">
        <f t="shared" si="14"/>
        <v>0.30442342623298241</v>
      </c>
      <c r="H46" s="73">
        <f t="shared" si="14"/>
        <v>0.29976010837721961</v>
      </c>
      <c r="I46" s="73">
        <f t="shared" si="14"/>
        <v>0.30042561829883951</v>
      </c>
      <c r="J46" s="73">
        <f t="shared" si="14"/>
        <v>0.30550403939878373</v>
      </c>
      <c r="K46" s="73">
        <f t="shared" si="14"/>
        <v>0.33346778834812935</v>
      </c>
      <c r="L46" s="73">
        <f t="shared" si="14"/>
        <v>0.33183079642498053</v>
      </c>
      <c r="M46" s="73">
        <f t="shared" si="14"/>
        <v>0.32373358481771586</v>
      </c>
      <c r="N46" s="73">
        <f t="shared" si="14"/>
        <v>0.31346053905496757</v>
      </c>
      <c r="O46" s="73">
        <f t="shared" si="14"/>
        <v>0.31740738286375569</v>
      </c>
      <c r="P46" s="73">
        <f t="shared" si="14"/>
        <v>0.3074437308228416</v>
      </c>
      <c r="Q46" s="73">
        <f t="shared" si="14"/>
        <v>0.31314343598751909</v>
      </c>
    </row>
    <row r="47" spans="1:17" x14ac:dyDescent="0.25">
      <c r="A47" s="72" t="str">
        <f>$A$26</f>
        <v>Other processes</v>
      </c>
      <c r="B47" s="71">
        <f t="shared" ref="B47:Q47" si="15">IF(B26=0,0,B26/B$5)</f>
        <v>0.61386731148107121</v>
      </c>
      <c r="C47" s="71">
        <f t="shared" si="15"/>
        <v>0.59962507186074454</v>
      </c>
      <c r="D47" s="71">
        <f t="shared" si="15"/>
        <v>0.60822756197444772</v>
      </c>
      <c r="E47" s="71">
        <f t="shared" si="15"/>
        <v>0.59839582080554887</v>
      </c>
      <c r="F47" s="71">
        <f t="shared" si="15"/>
        <v>0.61829407610914999</v>
      </c>
      <c r="G47" s="71">
        <f t="shared" si="15"/>
        <v>0.61602834387159222</v>
      </c>
      <c r="H47" s="71">
        <f t="shared" si="15"/>
        <v>0.62043862922648085</v>
      </c>
      <c r="I47" s="71">
        <f t="shared" si="15"/>
        <v>0.62042706315070351</v>
      </c>
      <c r="J47" s="71">
        <f t="shared" si="15"/>
        <v>0.61574365837189027</v>
      </c>
      <c r="K47" s="71">
        <f t="shared" si="15"/>
        <v>0.58319348994199804</v>
      </c>
      <c r="L47" s="71">
        <f t="shared" si="15"/>
        <v>0.58508579487559664</v>
      </c>
      <c r="M47" s="71">
        <f t="shared" si="15"/>
        <v>0.59303914444745731</v>
      </c>
      <c r="N47" s="71">
        <f t="shared" si="15"/>
        <v>0.60323283619306245</v>
      </c>
      <c r="O47" s="71">
        <f t="shared" si="15"/>
        <v>0.60142023753655138</v>
      </c>
      <c r="P47" s="71">
        <f t="shared" si="15"/>
        <v>0.61239437165979493</v>
      </c>
      <c r="Q47" s="71">
        <f t="shared" si="15"/>
        <v>0.6060768898137493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Q5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tr">
        <f>index!$A$1&amp;": Industry Summary / CO2 emissions"</f>
        <v>AT: Industry Summary / CO2 emissions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98" t="s">
        <v>99</v>
      </c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</row>
    <row r="4" spans="1:17" x14ac:dyDescent="0.25">
      <c r="A4" s="40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</row>
    <row r="5" spans="1:17" ht="12.75" x14ac:dyDescent="0.25">
      <c r="A5" s="97" t="s">
        <v>88</v>
      </c>
      <c r="B5" s="96">
        <f t="shared" ref="B5" si="0">SUM(B6:B10,B15,B26,B37)</f>
        <v>22356.932133520979</v>
      </c>
      <c r="C5" s="96">
        <f t="shared" ref="C5:Q5" si="1">SUM(C6:C10,C15,C26,C37)</f>
        <v>22145.071017873146</v>
      </c>
      <c r="D5" s="96">
        <f t="shared" si="1"/>
        <v>22868.645153524361</v>
      </c>
      <c r="E5" s="96">
        <f t="shared" si="1"/>
        <v>23440.857547461452</v>
      </c>
      <c r="F5" s="96">
        <f t="shared" si="1"/>
        <v>24057.547414549306</v>
      </c>
      <c r="G5" s="96">
        <f t="shared" si="1"/>
        <v>25054.275986492565</v>
      </c>
      <c r="H5" s="96">
        <f t="shared" si="1"/>
        <v>25486.26009607693</v>
      </c>
      <c r="I5" s="96">
        <f t="shared" si="1"/>
        <v>25840.202411525144</v>
      </c>
      <c r="J5" s="96">
        <f t="shared" si="1"/>
        <v>27225.956548674138</v>
      </c>
      <c r="K5" s="96">
        <f t="shared" si="1"/>
        <v>23190.170324040631</v>
      </c>
      <c r="L5" s="96">
        <f t="shared" si="1"/>
        <v>25263.642622836902</v>
      </c>
      <c r="M5" s="96">
        <f t="shared" si="1"/>
        <v>25630.678952419286</v>
      </c>
      <c r="N5" s="96">
        <f t="shared" si="1"/>
        <v>24690.481190750608</v>
      </c>
      <c r="O5" s="96">
        <f t="shared" si="1"/>
        <v>24888.553473258678</v>
      </c>
      <c r="P5" s="96">
        <f t="shared" si="1"/>
        <v>24507.292733886632</v>
      </c>
      <c r="Q5" s="96">
        <f t="shared" si="1"/>
        <v>24905.534418054431</v>
      </c>
    </row>
    <row r="6" spans="1:17" x14ac:dyDescent="0.25">
      <c r="A6" s="76" t="s">
        <v>83</v>
      </c>
      <c r="B6" s="95">
        <v>0</v>
      </c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x14ac:dyDescent="0.25">
      <c r="A7" s="76" t="s">
        <v>82</v>
      </c>
      <c r="B7" s="95">
        <v>0</v>
      </c>
      <c r="C7" s="95">
        <v>0</v>
      </c>
      <c r="D7" s="95">
        <v>0</v>
      </c>
      <c r="E7" s="95">
        <v>0</v>
      </c>
      <c r="F7" s="95">
        <v>0</v>
      </c>
      <c r="G7" s="95">
        <v>0</v>
      </c>
      <c r="H7" s="95">
        <v>0</v>
      </c>
      <c r="I7" s="95">
        <v>0</v>
      </c>
      <c r="J7" s="95">
        <v>0</v>
      </c>
      <c r="K7" s="95">
        <v>0</v>
      </c>
      <c r="L7" s="95">
        <v>0</v>
      </c>
      <c r="M7" s="95">
        <v>0</v>
      </c>
      <c r="N7" s="95">
        <v>0</v>
      </c>
      <c r="O7" s="95">
        <v>0</v>
      </c>
      <c r="P7" s="95">
        <v>0</v>
      </c>
      <c r="Q7" s="95">
        <v>0</v>
      </c>
    </row>
    <row r="8" spans="1:17" x14ac:dyDescent="0.25">
      <c r="A8" s="76" t="s">
        <v>81</v>
      </c>
      <c r="B8" s="95">
        <v>0</v>
      </c>
      <c r="C8" s="95">
        <v>0</v>
      </c>
      <c r="D8" s="95">
        <v>0</v>
      </c>
      <c r="E8" s="95">
        <v>0</v>
      </c>
      <c r="F8" s="95">
        <v>0</v>
      </c>
      <c r="G8" s="95">
        <v>0</v>
      </c>
      <c r="H8" s="95">
        <v>0</v>
      </c>
      <c r="I8" s="95">
        <v>0</v>
      </c>
      <c r="J8" s="95">
        <v>0</v>
      </c>
      <c r="K8" s="95">
        <v>0</v>
      </c>
      <c r="L8" s="95">
        <v>0</v>
      </c>
      <c r="M8" s="95">
        <v>0</v>
      </c>
      <c r="N8" s="95">
        <v>0</v>
      </c>
      <c r="O8" s="95">
        <v>0</v>
      </c>
      <c r="P8" s="95">
        <v>0</v>
      </c>
      <c r="Q8" s="95">
        <v>0</v>
      </c>
    </row>
    <row r="9" spans="1:17" x14ac:dyDescent="0.25">
      <c r="A9" s="76" t="s">
        <v>80</v>
      </c>
      <c r="B9" s="95">
        <v>0</v>
      </c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x14ac:dyDescent="0.25">
      <c r="A10" s="94" t="s">
        <v>79</v>
      </c>
      <c r="B10" s="93">
        <f t="shared" ref="B10" si="2">SUM(B11:B14)</f>
        <v>114.38695617108633</v>
      </c>
      <c r="C10" s="93">
        <f t="shared" ref="C10:Q10" si="3">SUM(C11:C14)</f>
        <v>134.40557193638725</v>
      </c>
      <c r="D10" s="93">
        <f t="shared" si="3"/>
        <v>121.53388896948135</v>
      </c>
      <c r="E10" s="93">
        <f t="shared" si="3"/>
        <v>133.67360538600164</v>
      </c>
      <c r="F10" s="93">
        <f t="shared" si="3"/>
        <v>134.04219167161693</v>
      </c>
      <c r="G10" s="93">
        <f t="shared" si="3"/>
        <v>140.51413754158796</v>
      </c>
      <c r="H10" s="93">
        <f t="shared" si="3"/>
        <v>136.20331765105479</v>
      </c>
      <c r="I10" s="93">
        <f t="shared" si="3"/>
        <v>139.0993625494043</v>
      </c>
      <c r="J10" s="93">
        <f t="shared" si="3"/>
        <v>137.47880780342575</v>
      </c>
      <c r="K10" s="93">
        <f t="shared" si="3"/>
        <v>141.3742399648325</v>
      </c>
      <c r="L10" s="93">
        <f t="shared" si="3"/>
        <v>150.42318575613697</v>
      </c>
      <c r="M10" s="93">
        <f t="shared" si="3"/>
        <v>148.75739626528289</v>
      </c>
      <c r="N10" s="93">
        <f t="shared" si="3"/>
        <v>147.08559267209012</v>
      </c>
      <c r="O10" s="93">
        <f t="shared" si="3"/>
        <v>144.45285117216781</v>
      </c>
      <c r="P10" s="93">
        <f t="shared" si="3"/>
        <v>134.52908479476827</v>
      </c>
      <c r="Q10" s="93">
        <f t="shared" si="3"/>
        <v>136.76769009443262</v>
      </c>
    </row>
    <row r="11" spans="1:17" x14ac:dyDescent="0.25">
      <c r="A11" s="92" t="s">
        <v>68</v>
      </c>
      <c r="B11" s="91">
        <v>27.720225177429679</v>
      </c>
      <c r="C11" s="91">
        <v>42.074464750246413</v>
      </c>
      <c r="D11" s="91">
        <v>33.035179175779462</v>
      </c>
      <c r="E11" s="91">
        <v>37.531912012739866</v>
      </c>
      <c r="F11" s="91">
        <v>36.984291717566208</v>
      </c>
      <c r="G11" s="91">
        <v>39.804524808356476</v>
      </c>
      <c r="H11" s="91">
        <v>34.851191955256937</v>
      </c>
      <c r="I11" s="91">
        <v>37.402492201699744</v>
      </c>
      <c r="J11" s="91">
        <v>33.136138690110997</v>
      </c>
      <c r="K11" s="91">
        <v>35.114270640059168</v>
      </c>
      <c r="L11" s="91">
        <v>37.480706178822913</v>
      </c>
      <c r="M11" s="91">
        <v>38.267875909214808</v>
      </c>
      <c r="N11" s="91">
        <v>41.011854304741846</v>
      </c>
      <c r="O11" s="91">
        <v>36.163774612347112</v>
      </c>
      <c r="P11" s="91">
        <v>32.245405136397693</v>
      </c>
      <c r="Q11" s="91">
        <v>32.642196273286523</v>
      </c>
    </row>
    <row r="12" spans="1:17" x14ac:dyDescent="0.25">
      <c r="A12" s="92" t="s">
        <v>66</v>
      </c>
      <c r="B12" s="91">
        <v>86.666730993656643</v>
      </c>
      <c r="C12" s="91">
        <v>92.331107186140841</v>
      </c>
      <c r="D12" s="91">
        <v>88.498709793701892</v>
      </c>
      <c r="E12" s="91">
        <v>96.141693373261774</v>
      </c>
      <c r="F12" s="91">
        <v>97.057899954050725</v>
      </c>
      <c r="G12" s="91">
        <v>100.70961273323147</v>
      </c>
      <c r="H12" s="91">
        <v>101.35212569579785</v>
      </c>
      <c r="I12" s="91">
        <v>101.69687034770456</v>
      </c>
      <c r="J12" s="91">
        <v>104.34266911331474</v>
      </c>
      <c r="K12" s="91">
        <v>106.25996932477332</v>
      </c>
      <c r="L12" s="91">
        <v>112.94247957731406</v>
      </c>
      <c r="M12" s="91">
        <v>110.48952035606808</v>
      </c>
      <c r="N12" s="91">
        <v>106.07373836734826</v>
      </c>
      <c r="O12" s="91">
        <v>108.28907655982069</v>
      </c>
      <c r="P12" s="91">
        <v>102.28367965837059</v>
      </c>
      <c r="Q12" s="91">
        <v>104.12549382114611</v>
      </c>
    </row>
    <row r="13" spans="1:17" x14ac:dyDescent="0.25">
      <c r="A13" s="92" t="s">
        <v>72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0" t="s">
        <v>21</v>
      </c>
      <c r="B14" s="89">
        <v>0</v>
      </c>
      <c r="C14" s="89">
        <v>0</v>
      </c>
      <c r="D14" s="89">
        <v>0</v>
      </c>
      <c r="E14" s="89">
        <v>0</v>
      </c>
      <c r="F14" s="89">
        <v>0</v>
      </c>
      <c r="G14" s="89">
        <v>0</v>
      </c>
      <c r="H14" s="89">
        <v>0</v>
      </c>
      <c r="I14" s="89">
        <v>0</v>
      </c>
      <c r="J14" s="89">
        <v>0</v>
      </c>
      <c r="K14" s="89">
        <v>0</v>
      </c>
      <c r="L14" s="89">
        <v>0</v>
      </c>
      <c r="M14" s="89">
        <v>0</v>
      </c>
      <c r="N14" s="89">
        <v>0</v>
      </c>
      <c r="O14" s="89">
        <v>0</v>
      </c>
      <c r="P14" s="89">
        <v>0</v>
      </c>
      <c r="Q14" s="89">
        <v>0</v>
      </c>
    </row>
    <row r="15" spans="1:17" x14ac:dyDescent="0.25">
      <c r="A15" s="86" t="s">
        <v>87</v>
      </c>
      <c r="B15" s="85">
        <f t="shared" ref="B15" si="4">SUM(B16:B25)</f>
        <v>3465.5524913001786</v>
      </c>
      <c r="C15" s="85">
        <f t="shared" ref="C15:Q15" si="5">SUM(C16:C25)</f>
        <v>3764.3452235069335</v>
      </c>
      <c r="D15" s="85">
        <f t="shared" si="5"/>
        <v>4002.851809800085</v>
      </c>
      <c r="E15" s="85">
        <f t="shared" si="5"/>
        <v>4289.8436096563646</v>
      </c>
      <c r="F15" s="85">
        <f t="shared" si="5"/>
        <v>4271.5057098218185</v>
      </c>
      <c r="G15" s="85">
        <f t="shared" si="5"/>
        <v>4165.1530043387065</v>
      </c>
      <c r="H15" s="85">
        <f t="shared" si="5"/>
        <v>4201.7376939530277</v>
      </c>
      <c r="I15" s="85">
        <f t="shared" si="5"/>
        <v>3936.8661749548992</v>
      </c>
      <c r="J15" s="85">
        <f t="shared" si="5"/>
        <v>4538.007847352239</v>
      </c>
      <c r="K15" s="85">
        <f t="shared" si="5"/>
        <v>4228.6422592515246</v>
      </c>
      <c r="L15" s="85">
        <f t="shared" si="5"/>
        <v>4415.6503937521811</v>
      </c>
      <c r="M15" s="85">
        <f t="shared" si="5"/>
        <v>4507.4030051430364</v>
      </c>
      <c r="N15" s="85">
        <f t="shared" si="5"/>
        <v>4096.7533891820904</v>
      </c>
      <c r="O15" s="85">
        <f t="shared" si="5"/>
        <v>3841.3842783302857</v>
      </c>
      <c r="P15" s="85">
        <f t="shared" si="5"/>
        <v>3722.6311247906583</v>
      </c>
      <c r="Q15" s="85">
        <f t="shared" si="5"/>
        <v>3912.7781103023967</v>
      </c>
    </row>
    <row r="16" spans="1:17" x14ac:dyDescent="0.25">
      <c r="A16" s="88" t="s">
        <v>33</v>
      </c>
      <c r="B16" s="87">
        <v>554.35491780042003</v>
      </c>
      <c r="C16" s="87">
        <v>541.36845877678024</v>
      </c>
      <c r="D16" s="87">
        <v>627.92641306543783</v>
      </c>
      <c r="E16" s="87">
        <v>589.52052326845228</v>
      </c>
      <c r="F16" s="87">
        <v>575.25494098171635</v>
      </c>
      <c r="G16" s="87">
        <v>505.22012735151651</v>
      </c>
      <c r="H16" s="87">
        <v>488.10781725178458</v>
      </c>
      <c r="I16" s="87">
        <v>414.55155631661023</v>
      </c>
      <c r="J16" s="87">
        <v>436.75496665776143</v>
      </c>
      <c r="K16" s="87">
        <v>377.6170850962838</v>
      </c>
      <c r="L16" s="87">
        <v>351.52858299073409</v>
      </c>
      <c r="M16" s="87">
        <v>373.07875432415113</v>
      </c>
      <c r="N16" s="87">
        <v>389.35740247382108</v>
      </c>
      <c r="O16" s="87">
        <v>418.93881328634455</v>
      </c>
      <c r="P16" s="87">
        <v>418.23505440115997</v>
      </c>
      <c r="Q16" s="87">
        <v>426.2868286638037</v>
      </c>
    </row>
    <row r="17" spans="1:17" x14ac:dyDescent="0.25">
      <c r="A17" s="88" t="s">
        <v>31</v>
      </c>
      <c r="B17" s="87">
        <v>4.2625837162191278</v>
      </c>
      <c r="C17" s="87">
        <v>1.4473198195200001</v>
      </c>
      <c r="D17" s="87">
        <v>4.0997145600000007</v>
      </c>
      <c r="E17" s="87">
        <v>4.1006550827520005</v>
      </c>
      <c r="F17" s="87">
        <v>4.8231936000000006</v>
      </c>
      <c r="G17" s="87">
        <v>3.5136000000000123</v>
      </c>
      <c r="H17" s="87">
        <v>3.6173952000000007</v>
      </c>
      <c r="I17" s="87">
        <v>3.6173952000000007</v>
      </c>
      <c r="J17" s="87">
        <v>3.6173952000000007</v>
      </c>
      <c r="K17" s="87">
        <v>3.6167681848320008</v>
      </c>
      <c r="L17" s="87">
        <v>7.0850785562632623</v>
      </c>
      <c r="M17" s="87">
        <v>3.6863999999999906</v>
      </c>
      <c r="N17" s="87">
        <v>5.4719999999999978</v>
      </c>
      <c r="O17" s="87">
        <v>5.5295999999999985</v>
      </c>
      <c r="P17" s="87">
        <v>1.7280000000000055</v>
      </c>
      <c r="Q17" s="87">
        <v>0</v>
      </c>
    </row>
    <row r="18" spans="1:17" x14ac:dyDescent="0.25">
      <c r="A18" s="88" t="s">
        <v>30</v>
      </c>
      <c r="B18" s="87">
        <v>6.2343950119121168</v>
      </c>
      <c r="C18" s="87">
        <v>2.8941430426920003</v>
      </c>
      <c r="D18" s="87">
        <v>5.8045071720960113</v>
      </c>
      <c r="E18" s="87">
        <v>2.9065069980360003</v>
      </c>
      <c r="F18" s="87">
        <v>2.8996117152480005</v>
      </c>
      <c r="G18" s="87">
        <v>2.9026260165833064</v>
      </c>
      <c r="H18" s="87">
        <v>2.9009590693560008</v>
      </c>
      <c r="I18" s="87">
        <v>1.8771621057567245E-14</v>
      </c>
      <c r="J18" s="87">
        <v>0</v>
      </c>
      <c r="K18" s="87">
        <v>0</v>
      </c>
      <c r="L18" s="87">
        <v>2.9025428930909385</v>
      </c>
      <c r="M18" s="87">
        <v>2.902667084849865</v>
      </c>
      <c r="N18" s="87">
        <v>0</v>
      </c>
      <c r="O18" s="87">
        <v>4.6929052643918119E-15</v>
      </c>
      <c r="P18" s="87">
        <v>0</v>
      </c>
      <c r="Q18" s="87">
        <v>0</v>
      </c>
    </row>
    <row r="19" spans="1:17" x14ac:dyDescent="0.25">
      <c r="A19" s="88" t="s">
        <v>68</v>
      </c>
      <c r="B19" s="87">
        <v>40.19075012594945</v>
      </c>
      <c r="C19" s="87">
        <v>118.00994909566964</v>
      </c>
      <c r="D19" s="87">
        <v>69.416498344438367</v>
      </c>
      <c r="E19" s="87">
        <v>90.145001700538828</v>
      </c>
      <c r="F19" s="87">
        <v>104.90528252248752</v>
      </c>
      <c r="G19" s="87">
        <v>111.18663977401346</v>
      </c>
      <c r="H19" s="87">
        <v>109.90299472348957</v>
      </c>
      <c r="I19" s="87">
        <v>84.753594022708015</v>
      </c>
      <c r="J19" s="87">
        <v>64.702278368772355</v>
      </c>
      <c r="K19" s="87">
        <v>69.553261539797234</v>
      </c>
      <c r="L19" s="87">
        <v>75.033852568316732</v>
      </c>
      <c r="M19" s="87">
        <v>67.801178909858507</v>
      </c>
      <c r="N19" s="87">
        <v>67.408402034206034</v>
      </c>
      <c r="O19" s="87">
        <v>60.537977930800871</v>
      </c>
      <c r="P19" s="87">
        <v>47.358670101798793</v>
      </c>
      <c r="Q19" s="87">
        <v>51.675498645821477</v>
      </c>
    </row>
    <row r="20" spans="1:17" x14ac:dyDescent="0.25">
      <c r="A20" s="88" t="s">
        <v>29</v>
      </c>
      <c r="B20" s="87">
        <v>507.08427700595746</v>
      </c>
      <c r="C20" s="87">
        <v>515.28871589407413</v>
      </c>
      <c r="D20" s="87">
        <v>446.36479468389831</v>
      </c>
      <c r="E20" s="87">
        <v>518.96498555575022</v>
      </c>
      <c r="F20" s="87">
        <v>505.16744549178873</v>
      </c>
      <c r="G20" s="87">
        <v>519.00802704450678</v>
      </c>
      <c r="H20" s="87">
        <v>483.99200276205863</v>
      </c>
      <c r="I20" s="87">
        <v>411.79679214513931</v>
      </c>
      <c r="J20" s="87">
        <v>355.23960083705219</v>
      </c>
      <c r="K20" s="87">
        <v>390.40983538401719</v>
      </c>
      <c r="L20" s="87">
        <v>391.49574691374823</v>
      </c>
      <c r="M20" s="87">
        <v>387.83014743368716</v>
      </c>
      <c r="N20" s="87">
        <v>370.89278058839886</v>
      </c>
      <c r="O20" s="87">
        <v>358.17587838560314</v>
      </c>
      <c r="P20" s="87">
        <v>264.34352327567126</v>
      </c>
      <c r="Q20" s="87">
        <v>251.88444345316188</v>
      </c>
    </row>
    <row r="21" spans="1:17" x14ac:dyDescent="0.25">
      <c r="A21" s="88" t="s">
        <v>28</v>
      </c>
      <c r="B21" s="87">
        <v>3.2356898008122243</v>
      </c>
      <c r="C21" s="87">
        <v>6.4446798615121272</v>
      </c>
      <c r="D21" s="87">
        <v>6.4447719292441548</v>
      </c>
      <c r="E21" s="87">
        <v>6.4448639969759824</v>
      </c>
      <c r="F21" s="87">
        <v>6.4448026184878699</v>
      </c>
      <c r="G21" s="87">
        <v>18.712440780986284</v>
      </c>
      <c r="H21" s="87">
        <v>25.033799426436374</v>
      </c>
      <c r="I21" s="87">
        <v>31.480136507124072</v>
      </c>
      <c r="J21" s="87">
        <v>40.624549163315912</v>
      </c>
      <c r="K21" s="87">
        <v>40.624886745000282</v>
      </c>
      <c r="L21" s="87">
        <v>49.884799062577542</v>
      </c>
      <c r="M21" s="87">
        <v>46.618990334486881</v>
      </c>
      <c r="N21" s="87">
        <v>52.947818528277857</v>
      </c>
      <c r="O21" s="87">
        <v>28.239482898986324</v>
      </c>
      <c r="P21" s="87">
        <v>25.316308518660698</v>
      </c>
      <c r="Q21" s="87">
        <v>25.313866954944046</v>
      </c>
    </row>
    <row r="22" spans="1:17" x14ac:dyDescent="0.25">
      <c r="A22" s="88" t="s">
        <v>66</v>
      </c>
      <c r="B22" s="87">
        <v>2056.0492161526772</v>
      </c>
      <c r="C22" s="87">
        <v>2137.3202478552457</v>
      </c>
      <c r="D22" s="87">
        <v>2286.30336965181</v>
      </c>
      <c r="E22" s="87">
        <v>2233.5382115890188</v>
      </c>
      <c r="F22" s="87">
        <v>2035.0628281933703</v>
      </c>
      <c r="G22" s="87">
        <v>2221.2471214345619</v>
      </c>
      <c r="H22" s="87">
        <v>2116.7732335584228</v>
      </c>
      <c r="I22" s="87">
        <v>2143.2032485622376</v>
      </c>
      <c r="J22" s="87">
        <v>2194.2030666851761</v>
      </c>
      <c r="K22" s="87">
        <v>2104.7446693206739</v>
      </c>
      <c r="L22" s="87">
        <v>2358.9625414527763</v>
      </c>
      <c r="M22" s="87">
        <v>2305.3018770954632</v>
      </c>
      <c r="N22" s="87">
        <v>2277.1731259298958</v>
      </c>
      <c r="O22" s="87">
        <v>2254.5455096246797</v>
      </c>
      <c r="P22" s="87">
        <v>2205.0381218460229</v>
      </c>
      <c r="Q22" s="87">
        <v>2366.5411373629895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294.14066168623106</v>
      </c>
      <c r="C24" s="87">
        <v>441.57170916143991</v>
      </c>
      <c r="D24" s="87">
        <v>556.49174039316017</v>
      </c>
      <c r="E24" s="87">
        <v>844.22286146484021</v>
      </c>
      <c r="F24" s="87">
        <v>1036.9476046987199</v>
      </c>
      <c r="G24" s="87">
        <v>783.36242193653857</v>
      </c>
      <c r="H24" s="87">
        <v>971.40949196148006</v>
      </c>
      <c r="I24" s="87">
        <v>847.46345220108026</v>
      </c>
      <c r="J24" s="87">
        <v>1442.8659904401607</v>
      </c>
      <c r="K24" s="87">
        <v>1242.0757529809202</v>
      </c>
      <c r="L24" s="87">
        <v>1178.7572493146743</v>
      </c>
      <c r="M24" s="87">
        <v>1320.1829899605398</v>
      </c>
      <c r="N24" s="87">
        <v>933.50185962749094</v>
      </c>
      <c r="O24" s="87">
        <v>715.41701620387119</v>
      </c>
      <c r="P24" s="87">
        <v>760.61144664734456</v>
      </c>
      <c r="Q24" s="87">
        <v>791.07633522167578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86" t="s">
        <v>342</v>
      </c>
      <c r="B26" s="85">
        <f t="shared" ref="B26" si="6">SUM(B27:B36)</f>
        <v>14069.30476337845</v>
      </c>
      <c r="C26" s="85">
        <f t="shared" ref="C26:Q26" si="7">SUM(C27:C36)</f>
        <v>13569.229360551974</v>
      </c>
      <c r="D26" s="85">
        <f t="shared" si="7"/>
        <v>13945.62688826329</v>
      </c>
      <c r="E26" s="85">
        <f t="shared" si="7"/>
        <v>14173.219784284694</v>
      </c>
      <c r="F26" s="85">
        <f t="shared" si="7"/>
        <v>14578.748505665393</v>
      </c>
      <c r="G26" s="85">
        <f t="shared" si="7"/>
        <v>15778.71845245212</v>
      </c>
      <c r="H26" s="85">
        <f t="shared" si="7"/>
        <v>15951.404376388346</v>
      </c>
      <c r="I26" s="85">
        <f t="shared" si="7"/>
        <v>16364.742849813092</v>
      </c>
      <c r="J26" s="85">
        <f t="shared" si="7"/>
        <v>17081.276471675366</v>
      </c>
      <c r="K26" s="85">
        <f t="shared" si="7"/>
        <v>14249.71272186348</v>
      </c>
      <c r="L26" s="85">
        <f t="shared" si="7"/>
        <v>15886.117041186379</v>
      </c>
      <c r="M26" s="85">
        <f t="shared" si="7"/>
        <v>16031.928196871509</v>
      </c>
      <c r="N26" s="85">
        <f t="shared" si="7"/>
        <v>15640.58361824432</v>
      </c>
      <c r="O26" s="85">
        <f t="shared" si="7"/>
        <v>16127.888117381188</v>
      </c>
      <c r="P26" s="85">
        <f t="shared" si="7"/>
        <v>15771.457025560421</v>
      </c>
      <c r="Q26" s="85">
        <f t="shared" si="7"/>
        <v>15877.548772325681</v>
      </c>
    </row>
    <row r="27" spans="1:17" x14ac:dyDescent="0.25">
      <c r="A27" s="84" t="s">
        <v>33</v>
      </c>
      <c r="B27" s="83">
        <v>535.20018084732556</v>
      </c>
      <c r="C27" s="83">
        <v>533.62180316788374</v>
      </c>
      <c r="D27" s="83">
        <v>457.69367817857415</v>
      </c>
      <c r="E27" s="83">
        <v>360.0869675134914</v>
      </c>
      <c r="F27" s="83">
        <v>410.17318779654755</v>
      </c>
      <c r="G27" s="83">
        <v>538.70620239267089</v>
      </c>
      <c r="H27" s="83">
        <v>641.1216241509394</v>
      </c>
      <c r="I27" s="83">
        <v>974.58717976751836</v>
      </c>
      <c r="J27" s="83">
        <v>1300.6199465783627</v>
      </c>
      <c r="K27" s="83">
        <v>837.01900003796027</v>
      </c>
      <c r="L27" s="83">
        <v>805.9409856867328</v>
      </c>
      <c r="M27" s="83">
        <v>815.79285288498204</v>
      </c>
      <c r="N27" s="83">
        <v>711.49552282186426</v>
      </c>
      <c r="O27" s="83">
        <v>920.6414288660103</v>
      </c>
      <c r="P27" s="83">
        <v>1030.5415961971621</v>
      </c>
      <c r="Q27" s="83">
        <v>2211.2896784135019</v>
      </c>
    </row>
    <row r="28" spans="1:17" x14ac:dyDescent="0.25">
      <c r="A28" s="84" t="s">
        <v>47</v>
      </c>
      <c r="B28" s="83">
        <v>3971.2779957546059</v>
      </c>
      <c r="C28" s="83">
        <v>3728.3925701635203</v>
      </c>
      <c r="D28" s="83">
        <v>4170.1957013455194</v>
      </c>
      <c r="E28" s="83">
        <v>4020.28767150048</v>
      </c>
      <c r="F28" s="83">
        <v>3809.4555679934397</v>
      </c>
      <c r="G28" s="83">
        <v>4548.7844454794013</v>
      </c>
      <c r="H28" s="83">
        <v>4776.13611331632</v>
      </c>
      <c r="I28" s="83">
        <v>4478.97657529548</v>
      </c>
      <c r="J28" s="83">
        <v>4280.9823180453595</v>
      </c>
      <c r="K28" s="83">
        <v>3517.9048347245998</v>
      </c>
      <c r="L28" s="83">
        <v>3997.7234034994412</v>
      </c>
      <c r="M28" s="83">
        <v>3918.1000731258337</v>
      </c>
      <c r="N28" s="83">
        <v>3945.5144162400961</v>
      </c>
      <c r="O28" s="83">
        <v>4029.1508905598953</v>
      </c>
      <c r="P28" s="83">
        <v>3904.2828778520616</v>
      </c>
      <c r="Q28" s="83">
        <v>3424.9091503954728</v>
      </c>
    </row>
    <row r="29" spans="1:17" x14ac:dyDescent="0.25">
      <c r="A29" s="84" t="s">
        <v>30</v>
      </c>
      <c r="B29" s="83">
        <v>156.31517662051883</v>
      </c>
      <c r="C29" s="83">
        <v>133.42903210811363</v>
      </c>
      <c r="D29" s="83">
        <v>113.07730114418031</v>
      </c>
      <c r="E29" s="83">
        <v>113.071092747804</v>
      </c>
      <c r="F29" s="83">
        <v>81.370862319276029</v>
      </c>
      <c r="G29" s="83">
        <v>92.884831569394464</v>
      </c>
      <c r="H29" s="83">
        <v>118.95010067646001</v>
      </c>
      <c r="I29" s="83">
        <v>104.55021401914806</v>
      </c>
      <c r="J29" s="83">
        <v>104.546436143904</v>
      </c>
      <c r="K29" s="83">
        <v>115.97783751421201</v>
      </c>
      <c r="L29" s="83">
        <v>124.81108100165648</v>
      </c>
      <c r="M29" s="83">
        <v>119.00710792592074</v>
      </c>
      <c r="N29" s="83">
        <v>119.3433329664978</v>
      </c>
      <c r="O29" s="83">
        <v>110.61221351706955</v>
      </c>
      <c r="P29" s="83">
        <v>98.940702322215131</v>
      </c>
      <c r="Q29" s="83">
        <v>104.75070506411797</v>
      </c>
    </row>
    <row r="30" spans="1:17" x14ac:dyDescent="0.25">
      <c r="A30" s="84" t="s">
        <v>68</v>
      </c>
      <c r="B30" s="83">
        <v>594.93383213022798</v>
      </c>
      <c r="C30" s="83">
        <v>708.91677370099433</v>
      </c>
      <c r="D30" s="83">
        <v>604.89133927646049</v>
      </c>
      <c r="E30" s="83">
        <v>950.69184420470549</v>
      </c>
      <c r="F30" s="83">
        <v>1339.165232749991</v>
      </c>
      <c r="G30" s="83">
        <v>1282.2887108161108</v>
      </c>
      <c r="H30" s="83">
        <v>1212.551525362027</v>
      </c>
      <c r="I30" s="83">
        <v>1177.94527345812</v>
      </c>
      <c r="J30" s="83">
        <v>1196.0623863615874</v>
      </c>
      <c r="K30" s="83">
        <v>1119.5485395579194</v>
      </c>
      <c r="L30" s="83">
        <v>1051.4446099213324</v>
      </c>
      <c r="M30" s="83">
        <v>1062.0493520913778</v>
      </c>
      <c r="N30" s="83">
        <v>1066.6569331841204</v>
      </c>
      <c r="O30" s="83">
        <v>1034.252893366277</v>
      </c>
      <c r="P30" s="83">
        <v>1016.9228090409009</v>
      </c>
      <c r="Q30" s="83">
        <v>1040.5356435424699</v>
      </c>
    </row>
    <row r="31" spans="1:17" x14ac:dyDescent="0.25">
      <c r="A31" s="84" t="s">
        <v>29</v>
      </c>
      <c r="B31" s="83">
        <v>1097.9103412941456</v>
      </c>
      <c r="C31" s="83">
        <v>1086.2317735140939</v>
      </c>
      <c r="D31" s="83">
        <v>708.23059788460591</v>
      </c>
      <c r="E31" s="83">
        <v>753.15213351650584</v>
      </c>
      <c r="F31" s="83">
        <v>920.30570429815555</v>
      </c>
      <c r="G31" s="83">
        <v>1051.5283696886866</v>
      </c>
      <c r="H31" s="83">
        <v>1042.6297945078052</v>
      </c>
      <c r="I31" s="83">
        <v>1158.8266808009491</v>
      </c>
      <c r="J31" s="83">
        <v>1037.4991542222442</v>
      </c>
      <c r="K31" s="83">
        <v>535.09871737439914</v>
      </c>
      <c r="L31" s="83">
        <v>839.30931511044241</v>
      </c>
      <c r="M31" s="83">
        <v>608.15270407402136</v>
      </c>
      <c r="N31" s="83">
        <v>533.24179753721853</v>
      </c>
      <c r="O31" s="83">
        <v>537.49767545580551</v>
      </c>
      <c r="P31" s="83">
        <v>489.53249700135507</v>
      </c>
      <c r="Q31" s="83">
        <v>183.65130128689458</v>
      </c>
    </row>
    <row r="32" spans="1:17" x14ac:dyDescent="0.25">
      <c r="A32" s="84" t="s">
        <v>28</v>
      </c>
      <c r="B32" s="83">
        <v>79.36424373743634</v>
      </c>
      <c r="C32" s="83">
        <v>66.128995611900024</v>
      </c>
      <c r="D32" s="83">
        <v>201.6564872166</v>
      </c>
      <c r="E32" s="83">
        <v>207.78429502350002</v>
      </c>
      <c r="F32" s="83">
        <v>302.48546560830005</v>
      </c>
      <c r="G32" s="83">
        <v>203.48199374992154</v>
      </c>
      <c r="H32" s="83">
        <v>136.52116368929998</v>
      </c>
      <c r="I32" s="83">
        <v>115.9293895812</v>
      </c>
      <c r="J32" s="83">
        <v>133.26468530310004</v>
      </c>
      <c r="K32" s="83">
        <v>98.786198897100036</v>
      </c>
      <c r="L32" s="83">
        <v>147.61529279912384</v>
      </c>
      <c r="M32" s="83">
        <v>199.77816498732611</v>
      </c>
      <c r="N32" s="83">
        <v>169.58574510394493</v>
      </c>
      <c r="O32" s="83">
        <v>156.13310771300013</v>
      </c>
      <c r="P32" s="83">
        <v>150.15085564447048</v>
      </c>
      <c r="Q32" s="83">
        <v>144.10529780254208</v>
      </c>
    </row>
    <row r="33" spans="1:17" x14ac:dyDescent="0.25">
      <c r="A33" s="84" t="s">
        <v>66</v>
      </c>
      <c r="B33" s="83">
        <v>2804.2112546804137</v>
      </c>
      <c r="C33" s="83">
        <v>2899.5238637426251</v>
      </c>
      <c r="D33" s="83">
        <v>3015.462961439388</v>
      </c>
      <c r="E33" s="83">
        <v>3105.0194245574885</v>
      </c>
      <c r="F33" s="83">
        <v>3253.6940277419703</v>
      </c>
      <c r="G33" s="83">
        <v>3399.191171787103</v>
      </c>
      <c r="H33" s="83">
        <v>3297.2679430410531</v>
      </c>
      <c r="I33" s="83">
        <v>3282.4964878191959</v>
      </c>
      <c r="J33" s="83">
        <v>3391.1941652786095</v>
      </c>
      <c r="K33" s="83">
        <v>3395.5300287198324</v>
      </c>
      <c r="L33" s="83">
        <v>3630.6890669543027</v>
      </c>
      <c r="M33" s="83">
        <v>3850.9757524964512</v>
      </c>
      <c r="N33" s="83">
        <v>3876.2639926057664</v>
      </c>
      <c r="O33" s="83">
        <v>3933.2621002124988</v>
      </c>
      <c r="P33" s="83">
        <v>3696.5962889438933</v>
      </c>
      <c r="Q33" s="83">
        <v>3497.2003310423629</v>
      </c>
    </row>
    <row r="34" spans="1:17" x14ac:dyDescent="0.25">
      <c r="A34" s="84" t="s">
        <v>25</v>
      </c>
      <c r="B34" s="83">
        <v>4321.4304000000075</v>
      </c>
      <c r="C34" s="83">
        <v>3762.5080132800008</v>
      </c>
      <c r="D34" s="83">
        <v>4022.67074112</v>
      </c>
      <c r="E34" s="83">
        <v>4069.2492763056007</v>
      </c>
      <c r="F34" s="83">
        <v>3698.7128458722718</v>
      </c>
      <c r="G34" s="83">
        <v>4165.5080000000025</v>
      </c>
      <c r="H34" s="83">
        <v>4134.4030353600001</v>
      </c>
      <c r="I34" s="83">
        <v>4247.8849598256002</v>
      </c>
      <c r="J34" s="83">
        <v>4713.2549308799998</v>
      </c>
      <c r="K34" s="83">
        <v>3510.6044263666563</v>
      </c>
      <c r="L34" s="83">
        <v>4336.2115355280221</v>
      </c>
      <c r="M34" s="83">
        <v>4496.9741689476177</v>
      </c>
      <c r="N34" s="83">
        <v>4378.6422893471199</v>
      </c>
      <c r="O34" s="83">
        <v>4516.2951999999977</v>
      </c>
      <c r="P34" s="83">
        <v>4406.7928452057085</v>
      </c>
      <c r="Q34" s="83">
        <v>4242.7939999999962</v>
      </c>
    </row>
    <row r="35" spans="1:17" x14ac:dyDescent="0.25">
      <c r="A35" s="84" t="s">
        <v>23</v>
      </c>
      <c r="B35" s="83">
        <v>508.66133831376783</v>
      </c>
      <c r="C35" s="83">
        <v>650.47653526284012</v>
      </c>
      <c r="D35" s="83">
        <v>651.74808065796003</v>
      </c>
      <c r="E35" s="83">
        <v>593.87707891512002</v>
      </c>
      <c r="F35" s="83">
        <v>763.38561128544006</v>
      </c>
      <c r="G35" s="83">
        <v>496.34472696882739</v>
      </c>
      <c r="H35" s="83">
        <v>591.82307628444005</v>
      </c>
      <c r="I35" s="83">
        <v>823.54608924588024</v>
      </c>
      <c r="J35" s="83">
        <v>923.85244886220005</v>
      </c>
      <c r="K35" s="83">
        <v>1119.2431386708001</v>
      </c>
      <c r="L35" s="83">
        <v>952.3717506853244</v>
      </c>
      <c r="M35" s="83">
        <v>961.09802033797916</v>
      </c>
      <c r="N35" s="83">
        <v>839.83958843769165</v>
      </c>
      <c r="O35" s="83">
        <v>890.04260769063478</v>
      </c>
      <c r="P35" s="83">
        <v>977.69655335265497</v>
      </c>
      <c r="Q35" s="83">
        <v>1028.3126647783238</v>
      </c>
    </row>
    <row r="36" spans="1:17" x14ac:dyDescent="0.25">
      <c r="A36" s="82" t="s">
        <v>21</v>
      </c>
      <c r="B36" s="81">
        <v>0</v>
      </c>
      <c r="C36" s="81">
        <v>0</v>
      </c>
      <c r="D36" s="81">
        <v>0</v>
      </c>
      <c r="E36" s="81">
        <v>0</v>
      </c>
      <c r="F36" s="81">
        <v>0</v>
      </c>
      <c r="G36" s="81">
        <v>0</v>
      </c>
      <c r="H36" s="81">
        <v>0</v>
      </c>
      <c r="I36" s="81">
        <v>0</v>
      </c>
      <c r="J36" s="81">
        <v>0</v>
      </c>
      <c r="K36" s="81">
        <v>0</v>
      </c>
      <c r="L36" s="81">
        <v>0</v>
      </c>
      <c r="M36" s="81">
        <v>0</v>
      </c>
      <c r="N36" s="81">
        <v>0</v>
      </c>
      <c r="O36" s="81">
        <v>0</v>
      </c>
      <c r="P36" s="81">
        <v>0</v>
      </c>
      <c r="Q36" s="81">
        <v>0</v>
      </c>
    </row>
    <row r="37" spans="1:17" x14ac:dyDescent="0.25">
      <c r="A37" s="106" t="s">
        <v>98</v>
      </c>
      <c r="B37" s="105">
        <f t="shared" ref="B37" si="8">SUM(B38:B42)</f>
        <v>4707.6879226712636</v>
      </c>
      <c r="C37" s="105">
        <f t="shared" ref="C37:Q37" si="9">SUM(C38:C42)</f>
        <v>4677.090861877854</v>
      </c>
      <c r="D37" s="105">
        <f t="shared" si="9"/>
        <v>4798.6325664915057</v>
      </c>
      <c r="E37" s="105">
        <f t="shared" si="9"/>
        <v>4844.1205481343895</v>
      </c>
      <c r="F37" s="105">
        <f t="shared" si="9"/>
        <v>5073.2510073904759</v>
      </c>
      <c r="G37" s="105">
        <f t="shared" si="9"/>
        <v>4969.8903921601486</v>
      </c>
      <c r="H37" s="105">
        <f t="shared" si="9"/>
        <v>5196.9147080845041</v>
      </c>
      <c r="I37" s="105">
        <f t="shared" si="9"/>
        <v>5399.494024207751</v>
      </c>
      <c r="J37" s="105">
        <f t="shared" si="9"/>
        <v>5469.1934218431097</v>
      </c>
      <c r="K37" s="105">
        <f t="shared" si="9"/>
        <v>4570.4411029607954</v>
      </c>
      <c r="L37" s="105">
        <f t="shared" si="9"/>
        <v>4811.4520021422086</v>
      </c>
      <c r="M37" s="105">
        <f t="shared" si="9"/>
        <v>4942.5903541394564</v>
      </c>
      <c r="N37" s="105">
        <f t="shared" si="9"/>
        <v>4806.0585906521083</v>
      </c>
      <c r="O37" s="105">
        <f t="shared" si="9"/>
        <v>4774.828226375038</v>
      </c>
      <c r="P37" s="105">
        <f t="shared" si="9"/>
        <v>4878.675498740783</v>
      </c>
      <c r="Q37" s="105">
        <f t="shared" si="9"/>
        <v>4978.4398453319181</v>
      </c>
    </row>
    <row r="38" spans="1:17" x14ac:dyDescent="0.25">
      <c r="A38" s="104" t="s">
        <v>97</v>
      </c>
      <c r="B38" s="103">
        <f>ISI!B$52</f>
        <v>1063.9621826712628</v>
      </c>
      <c r="C38" s="103">
        <f>ISI!C$52</f>
        <v>1054.4918518778541</v>
      </c>
      <c r="D38" s="103">
        <f>ISI!D$52</f>
        <v>1097.9421964915064</v>
      </c>
      <c r="E38" s="103">
        <f>ISI!E$52</f>
        <v>1115.8501781343894</v>
      </c>
      <c r="F38" s="103">
        <f>ISI!F$52</f>
        <v>1272.0673473904758</v>
      </c>
      <c r="G38" s="103">
        <f>ISI!G$52</f>
        <v>1218.0487921601484</v>
      </c>
      <c r="H38" s="103">
        <f>ISI!H$52</f>
        <v>1258.9273980845037</v>
      </c>
      <c r="I38" s="103">
        <f>ISI!I$52</f>
        <v>1309.3142642077514</v>
      </c>
      <c r="J38" s="103">
        <f>ISI!J$52</f>
        <v>1320.5631018431093</v>
      </c>
      <c r="K38" s="103">
        <f>ISI!K$52</f>
        <v>1052.2622829607949</v>
      </c>
      <c r="L38" s="103">
        <f>ISI!L$52</f>
        <v>1256.7680021422082</v>
      </c>
      <c r="M38" s="103">
        <f>ISI!M$52</f>
        <v>1249.2071041394563</v>
      </c>
      <c r="N38" s="103">
        <f>ISI!N$52</f>
        <v>1213.4631106521094</v>
      </c>
      <c r="O38" s="103">
        <f>ISI!O$52</f>
        <v>1241.7559963750382</v>
      </c>
      <c r="P38" s="103">
        <f>ISI!P$52</f>
        <v>1224.5950487407831</v>
      </c>
      <c r="Q38" s="103">
        <f>ISI!Q$52</f>
        <v>1323.6592953319184</v>
      </c>
    </row>
    <row r="39" spans="1:17" x14ac:dyDescent="0.25">
      <c r="A39" s="102" t="s">
        <v>96</v>
      </c>
      <c r="B39" s="101">
        <f>NFM!B$71</f>
        <v>8.7075800000000001</v>
      </c>
      <c r="C39" s="101">
        <f>NFM!C$71</f>
        <v>8.6946300000000001</v>
      </c>
      <c r="D39" s="101">
        <f>NFM!D$71</f>
        <v>8.6816800000000001</v>
      </c>
      <c r="E39" s="101">
        <f>NFM!E$71</f>
        <v>8.66873</v>
      </c>
      <c r="F39" s="101">
        <f>NFM!F$71</f>
        <v>9.0084699999999991</v>
      </c>
      <c r="G39" s="101">
        <f>NFM!G$71</f>
        <v>9.0974199999999996</v>
      </c>
      <c r="H39" s="101">
        <f>NFM!H$71</f>
        <v>9.83277</v>
      </c>
      <c r="I39" s="101">
        <f>NFM!I$71</f>
        <v>9.9043199999999985</v>
      </c>
      <c r="J39" s="101">
        <f>NFM!J$71</f>
        <v>9.5546600000000002</v>
      </c>
      <c r="K39" s="101">
        <f>NFM!K$71</f>
        <v>8.5964099999999988</v>
      </c>
      <c r="L39" s="101">
        <f>NFM!L$71</f>
        <v>9.2395600000000009</v>
      </c>
      <c r="M39" s="101">
        <f>NFM!M$71</f>
        <v>9.3641100000000002</v>
      </c>
      <c r="N39" s="101">
        <f>NFM!N$71</f>
        <v>9.0060500000000001</v>
      </c>
      <c r="O39" s="101">
        <f>NFM!O$71</f>
        <v>9.0822000000000003</v>
      </c>
      <c r="P39" s="101">
        <f>NFM!P$71</f>
        <v>10.007719999999999</v>
      </c>
      <c r="Q39" s="101">
        <f>NFM!Q$71</f>
        <v>9.8044800000000016</v>
      </c>
    </row>
    <row r="40" spans="1:17" x14ac:dyDescent="0.25">
      <c r="A40" s="102" t="s">
        <v>95</v>
      </c>
      <c r="B40" s="101">
        <f>CHI!B$77</f>
        <v>674.07898</v>
      </c>
      <c r="C40" s="101">
        <f>CHI!C$77</f>
        <v>628.60073</v>
      </c>
      <c r="D40" s="101">
        <f>CHI!D$77</f>
        <v>637.36684000000002</v>
      </c>
      <c r="E40" s="101">
        <f>CHI!E$77</f>
        <v>674.91264999999999</v>
      </c>
      <c r="F40" s="101">
        <f>CHI!F$77</f>
        <v>667.98941000000002</v>
      </c>
      <c r="G40" s="101">
        <f>CHI!G$77</f>
        <v>643.57541000000003</v>
      </c>
      <c r="H40" s="101">
        <f>CHI!H$77</f>
        <v>666.24593000000004</v>
      </c>
      <c r="I40" s="101">
        <f>CHI!I$77</f>
        <v>601.60865000000001</v>
      </c>
      <c r="J40" s="101">
        <f>CHI!J$77</f>
        <v>651.71639000000005</v>
      </c>
      <c r="K40" s="101">
        <f>CHI!K$77</f>
        <v>587.90152999999998</v>
      </c>
      <c r="L40" s="101">
        <f>CHI!L$77</f>
        <v>676.79488000000003</v>
      </c>
      <c r="M40" s="101">
        <f>CHI!M$77</f>
        <v>692.80550000000005</v>
      </c>
      <c r="N40" s="101">
        <f>CHI!N$77</f>
        <v>662.16492000000005</v>
      </c>
      <c r="O40" s="101">
        <f>CHI!O$77</f>
        <v>599.41367000000002</v>
      </c>
      <c r="P40" s="101">
        <f>CHI!P$77</f>
        <v>715.91156999999998</v>
      </c>
      <c r="Q40" s="101">
        <f>CHI!Q$77</f>
        <v>699.81267000000003</v>
      </c>
    </row>
    <row r="41" spans="1:17" x14ac:dyDescent="0.25">
      <c r="A41" s="102" t="s">
        <v>94</v>
      </c>
      <c r="B41" s="101">
        <f>NMM!B$57</f>
        <v>2733.2014600000002</v>
      </c>
      <c r="C41" s="101">
        <f>NMM!C$57</f>
        <v>2758.66786</v>
      </c>
      <c r="D41" s="101">
        <f>NMM!D$57</f>
        <v>2842.6558799999998</v>
      </c>
      <c r="E41" s="101">
        <f>NMM!E$57</f>
        <v>2829.3438000000001</v>
      </c>
      <c r="F41" s="101">
        <f>NMM!F$57</f>
        <v>2915.6190700000002</v>
      </c>
      <c r="G41" s="101">
        <f>NMM!G$57</f>
        <v>2888.78829</v>
      </c>
      <c r="H41" s="101">
        <f>NMM!H$57</f>
        <v>3053.3254900000002</v>
      </c>
      <c r="I41" s="101">
        <f>NMM!I$57</f>
        <v>3265.67308</v>
      </c>
      <c r="J41" s="101">
        <f>NMM!J$57</f>
        <v>3276.0907400000001</v>
      </c>
      <c r="K41" s="101">
        <f>NMM!K$57</f>
        <v>2714.9216999999999</v>
      </c>
      <c r="L41" s="101">
        <f>NMM!L$57</f>
        <v>2660.6808799999999</v>
      </c>
      <c r="M41" s="101">
        <f>NMM!M$57</f>
        <v>2779.3628199999998</v>
      </c>
      <c r="N41" s="101">
        <f>NMM!N$57</f>
        <v>2703.5558299999998</v>
      </c>
      <c r="O41" s="101">
        <f>NMM!O$57</f>
        <v>2719.6949800000002</v>
      </c>
      <c r="P41" s="101">
        <f>NMM!P$57</f>
        <v>2721.9402</v>
      </c>
      <c r="Q41" s="101">
        <f>NMM!Q$57</f>
        <v>2739.62736</v>
      </c>
    </row>
    <row r="42" spans="1:17" x14ac:dyDescent="0.25">
      <c r="A42" s="100" t="s">
        <v>93</v>
      </c>
      <c r="B42" s="99">
        <v>227.73772</v>
      </c>
      <c r="C42" s="99">
        <v>226.63578999999999</v>
      </c>
      <c r="D42" s="99">
        <v>211.98597000000001</v>
      </c>
      <c r="E42" s="99">
        <v>215.34519</v>
      </c>
      <c r="F42" s="99">
        <v>208.56671</v>
      </c>
      <c r="G42" s="99">
        <v>210.38048000000001</v>
      </c>
      <c r="H42" s="99">
        <v>208.58312000000001</v>
      </c>
      <c r="I42" s="99">
        <v>212.99371000000002</v>
      </c>
      <c r="J42" s="99">
        <v>211.26853</v>
      </c>
      <c r="K42" s="99">
        <v>206.75917999999999</v>
      </c>
      <c r="L42" s="99">
        <v>207.96868000000001</v>
      </c>
      <c r="M42" s="99">
        <v>211.85082</v>
      </c>
      <c r="N42" s="99">
        <v>217.86867999999998</v>
      </c>
      <c r="O42" s="99">
        <v>204.88138000000001</v>
      </c>
      <c r="P42" s="99">
        <v>206.22095999999999</v>
      </c>
      <c r="Q42" s="99">
        <v>205.53604000000001</v>
      </c>
    </row>
    <row r="43" spans="1:17" x14ac:dyDescent="0.25">
      <c r="A43" s="40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</row>
    <row r="44" spans="1:17" ht="12.75" x14ac:dyDescent="0.25">
      <c r="A44" s="98" t="s">
        <v>92</v>
      </c>
      <c r="B44" s="79"/>
      <c r="C44" s="79"/>
      <c r="D44" s="79"/>
      <c r="E44" s="79"/>
      <c r="F44" s="79"/>
      <c r="G44" s="79"/>
      <c r="H44" s="79"/>
      <c r="I44" s="79"/>
      <c r="J44" s="79"/>
      <c r="K44" s="79"/>
      <c r="L44" s="79"/>
      <c r="M44" s="79"/>
      <c r="N44" s="79"/>
      <c r="O44" s="79"/>
      <c r="P44" s="79"/>
      <c r="Q44" s="79"/>
    </row>
    <row r="45" spans="1:17" x14ac:dyDescent="0.25">
      <c r="A45" s="40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</row>
    <row r="46" spans="1:17" x14ac:dyDescent="0.25">
      <c r="A46" s="78" t="str">
        <f>$A$5</f>
        <v>All Industrial Sectors</v>
      </c>
      <c r="B46" s="77">
        <f t="shared" ref="B46:Q46" si="10">SUM(B47:B51,B52,B53)</f>
        <v>0.78943050439318696</v>
      </c>
      <c r="C46" s="77">
        <f t="shared" si="10"/>
        <v>0.78879765803853141</v>
      </c>
      <c r="D46" s="77">
        <f t="shared" si="10"/>
        <v>0.79016541932078677</v>
      </c>
      <c r="E46" s="77">
        <f t="shared" si="10"/>
        <v>0.79334712741091717</v>
      </c>
      <c r="F46" s="77">
        <f t="shared" si="10"/>
        <v>0.78912019085028084</v>
      </c>
      <c r="G46" s="77">
        <f t="shared" si="10"/>
        <v>0.80163504246382722</v>
      </c>
      <c r="H46" s="77">
        <f t="shared" si="10"/>
        <v>0.79608955223350097</v>
      </c>
      <c r="I46" s="77">
        <f t="shared" si="10"/>
        <v>0.79104288974921155</v>
      </c>
      <c r="J46" s="77">
        <f t="shared" si="10"/>
        <v>0.7991184106951259</v>
      </c>
      <c r="K46" s="77">
        <f t="shared" si="10"/>
        <v>0.80291472468303782</v>
      </c>
      <c r="L46" s="77">
        <f t="shared" si="10"/>
        <v>0.80955034576870855</v>
      </c>
      <c r="M46" s="77">
        <f t="shared" si="10"/>
        <v>0.80716116169552643</v>
      </c>
      <c r="N46" s="77">
        <f t="shared" si="10"/>
        <v>0.80534771463050614</v>
      </c>
      <c r="O46" s="77">
        <f t="shared" si="10"/>
        <v>0.80815163759897435</v>
      </c>
      <c r="P46" s="77">
        <f t="shared" si="10"/>
        <v>0.80092964360788166</v>
      </c>
      <c r="Q46" s="77">
        <f t="shared" si="10"/>
        <v>0.80010708616945125</v>
      </c>
    </row>
    <row r="47" spans="1:17" x14ac:dyDescent="0.25">
      <c r="A47" s="76" t="s">
        <v>83</v>
      </c>
      <c r="B47" s="75">
        <f t="shared" ref="B47:Q47" si="11">IF(B6=0,0,B6/B$5)</f>
        <v>0</v>
      </c>
      <c r="C47" s="75">
        <f t="shared" si="11"/>
        <v>0</v>
      </c>
      <c r="D47" s="75">
        <f t="shared" si="11"/>
        <v>0</v>
      </c>
      <c r="E47" s="75">
        <f t="shared" si="11"/>
        <v>0</v>
      </c>
      <c r="F47" s="75">
        <f t="shared" si="11"/>
        <v>0</v>
      </c>
      <c r="G47" s="75">
        <f t="shared" si="11"/>
        <v>0</v>
      </c>
      <c r="H47" s="75">
        <f t="shared" si="11"/>
        <v>0</v>
      </c>
      <c r="I47" s="75">
        <f t="shared" si="11"/>
        <v>0</v>
      </c>
      <c r="J47" s="75">
        <f t="shared" si="11"/>
        <v>0</v>
      </c>
      <c r="K47" s="75">
        <f t="shared" si="11"/>
        <v>0</v>
      </c>
      <c r="L47" s="75">
        <f t="shared" si="11"/>
        <v>0</v>
      </c>
      <c r="M47" s="75">
        <f t="shared" si="11"/>
        <v>0</v>
      </c>
      <c r="N47" s="75">
        <f t="shared" si="11"/>
        <v>0</v>
      </c>
      <c r="O47" s="75">
        <f t="shared" si="11"/>
        <v>0</v>
      </c>
      <c r="P47" s="75">
        <f t="shared" si="11"/>
        <v>0</v>
      </c>
      <c r="Q47" s="75">
        <f t="shared" si="11"/>
        <v>0</v>
      </c>
    </row>
    <row r="48" spans="1:17" x14ac:dyDescent="0.25">
      <c r="A48" s="76" t="s">
        <v>82</v>
      </c>
      <c r="B48" s="75">
        <f t="shared" ref="B48:Q48" si="12">IF(B7=0,0,B7/B$5)</f>
        <v>0</v>
      </c>
      <c r="C48" s="75">
        <f t="shared" si="12"/>
        <v>0</v>
      </c>
      <c r="D48" s="75">
        <f t="shared" si="12"/>
        <v>0</v>
      </c>
      <c r="E48" s="75">
        <f t="shared" si="12"/>
        <v>0</v>
      </c>
      <c r="F48" s="75">
        <f t="shared" si="12"/>
        <v>0</v>
      </c>
      <c r="G48" s="75">
        <f t="shared" si="12"/>
        <v>0</v>
      </c>
      <c r="H48" s="75">
        <f t="shared" si="12"/>
        <v>0</v>
      </c>
      <c r="I48" s="75">
        <f t="shared" si="12"/>
        <v>0</v>
      </c>
      <c r="J48" s="75">
        <f t="shared" si="12"/>
        <v>0</v>
      </c>
      <c r="K48" s="75">
        <f t="shared" si="12"/>
        <v>0</v>
      </c>
      <c r="L48" s="75">
        <f t="shared" si="12"/>
        <v>0</v>
      </c>
      <c r="M48" s="75">
        <f t="shared" si="12"/>
        <v>0</v>
      </c>
      <c r="N48" s="75">
        <f t="shared" si="12"/>
        <v>0</v>
      </c>
      <c r="O48" s="75">
        <f t="shared" si="12"/>
        <v>0</v>
      </c>
      <c r="P48" s="75">
        <f t="shared" si="12"/>
        <v>0</v>
      </c>
      <c r="Q48" s="75">
        <f t="shared" si="12"/>
        <v>0</v>
      </c>
    </row>
    <row r="49" spans="1:17" x14ac:dyDescent="0.25">
      <c r="A49" s="76" t="s">
        <v>81</v>
      </c>
      <c r="B49" s="75">
        <f t="shared" ref="B49:Q49" si="13">IF(B8=0,0,B8/B$5)</f>
        <v>0</v>
      </c>
      <c r="C49" s="75">
        <f t="shared" si="13"/>
        <v>0</v>
      </c>
      <c r="D49" s="75">
        <f t="shared" si="13"/>
        <v>0</v>
      </c>
      <c r="E49" s="75">
        <f t="shared" si="13"/>
        <v>0</v>
      </c>
      <c r="F49" s="75">
        <f t="shared" si="13"/>
        <v>0</v>
      </c>
      <c r="G49" s="75">
        <f t="shared" si="13"/>
        <v>0</v>
      </c>
      <c r="H49" s="75">
        <f t="shared" si="13"/>
        <v>0</v>
      </c>
      <c r="I49" s="75">
        <f t="shared" si="13"/>
        <v>0</v>
      </c>
      <c r="J49" s="75">
        <f t="shared" si="13"/>
        <v>0</v>
      </c>
      <c r="K49" s="75">
        <f t="shared" si="13"/>
        <v>0</v>
      </c>
      <c r="L49" s="75">
        <f t="shared" si="13"/>
        <v>0</v>
      </c>
      <c r="M49" s="75">
        <f t="shared" si="13"/>
        <v>0</v>
      </c>
      <c r="N49" s="75">
        <f t="shared" si="13"/>
        <v>0</v>
      </c>
      <c r="O49" s="75">
        <f t="shared" si="13"/>
        <v>0</v>
      </c>
      <c r="P49" s="75">
        <f t="shared" si="13"/>
        <v>0</v>
      </c>
      <c r="Q49" s="75">
        <f t="shared" si="13"/>
        <v>0</v>
      </c>
    </row>
    <row r="50" spans="1:17" x14ac:dyDescent="0.25">
      <c r="A50" s="76" t="s">
        <v>80</v>
      </c>
      <c r="B50" s="75">
        <f t="shared" ref="B50:Q50" si="14">IF(B9=0,0,B9/B$5)</f>
        <v>0</v>
      </c>
      <c r="C50" s="75">
        <f t="shared" si="14"/>
        <v>0</v>
      </c>
      <c r="D50" s="75">
        <f t="shared" si="14"/>
        <v>0</v>
      </c>
      <c r="E50" s="75">
        <f t="shared" si="14"/>
        <v>0</v>
      </c>
      <c r="F50" s="75">
        <f t="shared" si="14"/>
        <v>0</v>
      </c>
      <c r="G50" s="75">
        <f t="shared" si="14"/>
        <v>0</v>
      </c>
      <c r="H50" s="75">
        <f t="shared" si="14"/>
        <v>0</v>
      </c>
      <c r="I50" s="75">
        <f t="shared" si="14"/>
        <v>0</v>
      </c>
      <c r="J50" s="75">
        <f t="shared" si="14"/>
        <v>0</v>
      </c>
      <c r="K50" s="75">
        <f t="shared" si="14"/>
        <v>0</v>
      </c>
      <c r="L50" s="75">
        <f t="shared" si="14"/>
        <v>0</v>
      </c>
      <c r="M50" s="75">
        <f t="shared" si="14"/>
        <v>0</v>
      </c>
      <c r="N50" s="75">
        <f t="shared" si="14"/>
        <v>0</v>
      </c>
      <c r="O50" s="75">
        <f t="shared" si="14"/>
        <v>0</v>
      </c>
      <c r="P50" s="75">
        <f t="shared" si="14"/>
        <v>0</v>
      </c>
      <c r="Q50" s="75">
        <f t="shared" si="14"/>
        <v>0</v>
      </c>
    </row>
    <row r="51" spans="1:17" x14ac:dyDescent="0.25">
      <c r="A51" s="76" t="s">
        <v>79</v>
      </c>
      <c r="B51" s="75">
        <f t="shared" ref="B51:Q51" si="15">IF(B10=0,0,B10/B$5)</f>
        <v>5.1163977010772275E-3</v>
      </c>
      <c r="C51" s="75">
        <f t="shared" si="15"/>
        <v>6.0693222355398795E-3</v>
      </c>
      <c r="D51" s="75">
        <f t="shared" si="15"/>
        <v>5.3144332842451477E-3</v>
      </c>
      <c r="E51" s="75">
        <f t="shared" si="15"/>
        <v>5.7025902365281829E-3</v>
      </c>
      <c r="F51" s="75">
        <f t="shared" si="15"/>
        <v>5.5717313723572717E-3</v>
      </c>
      <c r="G51" s="75">
        <f t="shared" si="15"/>
        <v>5.6083894668256598E-3</v>
      </c>
      <c r="H51" s="75">
        <f t="shared" si="15"/>
        <v>5.3441861276468886E-3</v>
      </c>
      <c r="I51" s="75">
        <f t="shared" si="15"/>
        <v>5.3830600989163988E-3</v>
      </c>
      <c r="J51" s="75">
        <f t="shared" si="15"/>
        <v>5.0495492254842653E-3</v>
      </c>
      <c r="K51" s="75">
        <f t="shared" si="15"/>
        <v>6.0963001991526378E-3</v>
      </c>
      <c r="L51" s="75">
        <f t="shared" si="15"/>
        <v>5.9541368599064547E-3</v>
      </c>
      <c r="M51" s="75">
        <f t="shared" si="15"/>
        <v>5.8038804411477225E-3</v>
      </c>
      <c r="N51" s="75">
        <f t="shared" si="15"/>
        <v>5.9571780531839282E-3</v>
      </c>
      <c r="O51" s="75">
        <f t="shared" si="15"/>
        <v>5.8039874164392121E-3</v>
      </c>
      <c r="P51" s="75">
        <f t="shared" si="15"/>
        <v>5.4893490788867393E-3</v>
      </c>
      <c r="Q51" s="75">
        <f t="shared" si="15"/>
        <v>5.4914577538752781E-3</v>
      </c>
    </row>
    <row r="52" spans="1:17" x14ac:dyDescent="0.25">
      <c r="A52" s="74" t="str">
        <f>$A$15</f>
        <v>Steam processes</v>
      </c>
      <c r="B52" s="73">
        <f t="shared" ref="B52:Q52" si="16">IF(B15=0,0,B15/B$5)</f>
        <v>0.15501019865351226</v>
      </c>
      <c r="C52" s="73">
        <f t="shared" si="16"/>
        <v>0.16998569209684422</v>
      </c>
      <c r="D52" s="73">
        <f t="shared" si="16"/>
        <v>0.17503668376187964</v>
      </c>
      <c r="E52" s="73">
        <f t="shared" si="16"/>
        <v>0.1830071105961282</v>
      </c>
      <c r="F52" s="73">
        <f t="shared" si="16"/>
        <v>0.17755366481117421</v>
      </c>
      <c r="G52" s="73">
        <f t="shared" si="16"/>
        <v>0.16624519529457776</v>
      </c>
      <c r="H52" s="73">
        <f t="shared" si="16"/>
        <v>0.16486285858001568</v>
      </c>
      <c r="I52" s="73">
        <f t="shared" si="16"/>
        <v>0.15235430869531399</v>
      </c>
      <c r="J52" s="73">
        <f t="shared" si="16"/>
        <v>0.16667946410768927</v>
      </c>
      <c r="K52" s="73">
        <f t="shared" si="16"/>
        <v>0.18234632174597717</v>
      </c>
      <c r="L52" s="73">
        <f t="shared" si="16"/>
        <v>0.17478280783471356</v>
      </c>
      <c r="M52" s="73">
        <f t="shared" si="16"/>
        <v>0.17585968024922655</v>
      </c>
      <c r="N52" s="73">
        <f t="shared" si="16"/>
        <v>0.16592440453192911</v>
      </c>
      <c r="O52" s="73">
        <f t="shared" si="16"/>
        <v>0.15434341262370402</v>
      </c>
      <c r="P52" s="73">
        <f t="shared" si="16"/>
        <v>0.151898912915963</v>
      </c>
      <c r="Q52" s="73">
        <f t="shared" si="16"/>
        <v>0.15710476413089774</v>
      </c>
    </row>
    <row r="53" spans="1:17" x14ac:dyDescent="0.25">
      <c r="A53" s="72" t="str">
        <f>$A$26</f>
        <v>Other energy use related</v>
      </c>
      <c r="B53" s="71">
        <f t="shared" ref="B53:Q53" si="17">IF(B26=0,0,B26/B$5)</f>
        <v>0.62930390803859748</v>
      </c>
      <c r="C53" s="71">
        <f t="shared" si="17"/>
        <v>0.61274264370614728</v>
      </c>
      <c r="D53" s="71">
        <f t="shared" si="17"/>
        <v>0.60981430227466205</v>
      </c>
      <c r="E53" s="71">
        <f t="shared" si="17"/>
        <v>0.60463742657826081</v>
      </c>
      <c r="F53" s="71">
        <f t="shared" si="17"/>
        <v>0.60599479466674933</v>
      </c>
      <c r="G53" s="71">
        <f t="shared" si="17"/>
        <v>0.62978145770242377</v>
      </c>
      <c r="H53" s="71">
        <f t="shared" si="17"/>
        <v>0.62588250752583841</v>
      </c>
      <c r="I53" s="71">
        <f t="shared" si="17"/>
        <v>0.63330552095498116</v>
      </c>
      <c r="J53" s="71">
        <f t="shared" si="17"/>
        <v>0.62738939736195232</v>
      </c>
      <c r="K53" s="71">
        <f t="shared" si="17"/>
        <v>0.61447210273790798</v>
      </c>
      <c r="L53" s="71">
        <f t="shared" si="17"/>
        <v>0.62881340107408856</v>
      </c>
      <c r="M53" s="71">
        <f t="shared" si="17"/>
        <v>0.62549760100515217</v>
      </c>
      <c r="N53" s="71">
        <f t="shared" si="17"/>
        <v>0.63346613204539315</v>
      </c>
      <c r="O53" s="71">
        <f t="shared" si="17"/>
        <v>0.64800423755883108</v>
      </c>
      <c r="P53" s="71">
        <f t="shared" si="17"/>
        <v>0.64354138161303187</v>
      </c>
      <c r="Q53" s="71">
        <f t="shared" si="17"/>
        <v>0.63751086428467829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4" tint="0.39997558519241921"/>
    <pageSetUpPr fitToPage="1"/>
  </sheetPr>
  <dimension ref="A1:Q6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355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B2" s="13"/>
    </row>
    <row r="3" spans="1:17" x14ac:dyDescent="0.25">
      <c r="A3" s="31" t="s">
        <v>78</v>
      </c>
      <c r="B3" s="46">
        <f>SUM(B4:B5)</f>
        <v>2057.0322877613517</v>
      </c>
      <c r="C3" s="46">
        <f t="shared" ref="C3:Q3" si="0">SUM(C4:C5)</f>
        <v>2240.1374200141036</v>
      </c>
      <c r="D3" s="46">
        <f t="shared" si="0"/>
        <v>1956.2801774724726</v>
      </c>
      <c r="E3" s="46">
        <f t="shared" si="0"/>
        <v>2009.9729429912127</v>
      </c>
      <c r="F3" s="46">
        <f t="shared" si="0"/>
        <v>2310.1303470494772</v>
      </c>
      <c r="G3" s="46">
        <f t="shared" si="0"/>
        <v>2749.4280785873771</v>
      </c>
      <c r="H3" s="46">
        <f t="shared" si="0"/>
        <v>2871.5281634682865</v>
      </c>
      <c r="I3" s="46">
        <f t="shared" si="0"/>
        <v>3091.895564326685</v>
      </c>
      <c r="J3" s="46">
        <f t="shared" si="0"/>
        <v>3092.722272080458</v>
      </c>
      <c r="K3" s="46">
        <f t="shared" si="0"/>
        <v>2268.7367529143394</v>
      </c>
      <c r="L3" s="46">
        <f t="shared" si="0"/>
        <v>2249.8938642986359</v>
      </c>
      <c r="M3" s="46">
        <f t="shared" si="0"/>
        <v>2387.183367763414</v>
      </c>
      <c r="N3" s="46">
        <f t="shared" si="0"/>
        <v>2471.1223816430465</v>
      </c>
      <c r="O3" s="46">
        <f t="shared" si="0"/>
        <v>2292.9136389315167</v>
      </c>
      <c r="P3" s="46">
        <f t="shared" si="0"/>
        <v>2326.1889927644593</v>
      </c>
      <c r="Q3" s="46">
        <f t="shared" si="0"/>
        <v>2486.3667835226483</v>
      </c>
    </row>
    <row r="4" spans="1:17" x14ac:dyDescent="0.25">
      <c r="A4" s="110" t="s">
        <v>46</v>
      </c>
      <c r="B4" s="120">
        <v>1890.0191090014464</v>
      </c>
      <c r="C4" s="120">
        <v>2059.4386001076414</v>
      </c>
      <c r="D4" s="120">
        <v>1783.8855622228625</v>
      </c>
      <c r="E4" s="120">
        <v>1862.1596633038546</v>
      </c>
      <c r="F4" s="120">
        <v>2120.1940689688809</v>
      </c>
      <c r="G4" s="120">
        <v>2537.6432677990256</v>
      </c>
      <c r="H4" s="120">
        <v>2644.3346082534877</v>
      </c>
      <c r="I4" s="120">
        <v>2837.6047982764671</v>
      </c>
      <c r="J4" s="120">
        <v>2833.552011394404</v>
      </c>
      <c r="K4" s="120">
        <v>2061.7351941624529</v>
      </c>
      <c r="L4" s="120">
        <v>2086.0920421782366</v>
      </c>
      <c r="M4" s="120">
        <v>2204.268261466701</v>
      </c>
      <c r="N4" s="120">
        <v>2282.8947246973139</v>
      </c>
      <c r="O4" s="120">
        <v>2139.4776904140422</v>
      </c>
      <c r="P4" s="120">
        <v>2160.617010842841</v>
      </c>
      <c r="Q4" s="120">
        <v>2307.3589606949954</v>
      </c>
    </row>
    <row r="5" spans="1:17" x14ac:dyDescent="0.25">
      <c r="A5" s="108" t="s">
        <v>45</v>
      </c>
      <c r="B5" s="118">
        <v>167.01317875990526</v>
      </c>
      <c r="C5" s="118">
        <v>180.69881990646218</v>
      </c>
      <c r="D5" s="118">
        <v>172.39461524961007</v>
      </c>
      <c r="E5" s="118">
        <v>147.81327968735809</v>
      </c>
      <c r="F5" s="118">
        <v>189.93627808059637</v>
      </c>
      <c r="G5" s="118">
        <v>211.78481078835148</v>
      </c>
      <c r="H5" s="118">
        <v>227.19355521479883</v>
      </c>
      <c r="I5" s="118">
        <v>254.29076605021783</v>
      </c>
      <c r="J5" s="118">
        <v>259.17026068605401</v>
      </c>
      <c r="K5" s="118">
        <v>207.00155875188648</v>
      </c>
      <c r="L5" s="118">
        <v>163.80182212039927</v>
      </c>
      <c r="M5" s="118">
        <v>182.91510629671302</v>
      </c>
      <c r="N5" s="118">
        <v>188.22765694573263</v>
      </c>
      <c r="O5" s="118">
        <v>153.43594851747457</v>
      </c>
      <c r="P5" s="118">
        <v>165.57198192161832</v>
      </c>
      <c r="Q5" s="118">
        <v>179.00782282765294</v>
      </c>
    </row>
    <row r="6" spans="1:17" x14ac:dyDescent="0.25">
      <c r="A6" s="123"/>
      <c r="B6" s="122"/>
      <c r="C6" s="122"/>
      <c r="D6" s="122"/>
      <c r="E6" s="122"/>
      <c r="F6" s="122"/>
      <c r="G6" s="122"/>
      <c r="H6" s="122"/>
      <c r="I6" s="122"/>
      <c r="J6" s="122"/>
      <c r="K6" s="122"/>
      <c r="L6" s="122"/>
      <c r="M6" s="122"/>
      <c r="N6" s="122"/>
      <c r="O6" s="122"/>
      <c r="P6" s="122"/>
      <c r="Q6" s="122"/>
    </row>
    <row r="7" spans="1:17" x14ac:dyDescent="0.25">
      <c r="A7" s="31" t="s">
        <v>111</v>
      </c>
      <c r="B7" s="46">
        <f>SUM(B8:B9)</f>
        <v>5707</v>
      </c>
      <c r="C7" s="46">
        <f t="shared" ref="C7:Q7" si="1">SUM(C8:C9)</f>
        <v>5869</v>
      </c>
      <c r="D7" s="46">
        <f t="shared" si="1"/>
        <v>6189</v>
      </c>
      <c r="E7" s="46">
        <f t="shared" si="1"/>
        <v>6261</v>
      </c>
      <c r="F7" s="46">
        <f t="shared" si="1"/>
        <v>6530</v>
      </c>
      <c r="G7" s="46">
        <f t="shared" si="1"/>
        <v>7031</v>
      </c>
      <c r="H7" s="46">
        <f t="shared" si="1"/>
        <v>7129</v>
      </c>
      <c r="I7" s="46">
        <f t="shared" si="1"/>
        <v>7578</v>
      </c>
      <c r="J7" s="46">
        <f t="shared" si="1"/>
        <v>7594</v>
      </c>
      <c r="K7" s="46">
        <f t="shared" si="1"/>
        <v>5662</v>
      </c>
      <c r="L7" s="46">
        <f t="shared" si="1"/>
        <v>7206</v>
      </c>
      <c r="M7" s="46">
        <f t="shared" si="1"/>
        <v>7474</v>
      </c>
      <c r="N7" s="46">
        <f t="shared" si="1"/>
        <v>7421</v>
      </c>
      <c r="O7" s="46">
        <f t="shared" si="1"/>
        <v>7953</v>
      </c>
      <c r="P7" s="46">
        <f t="shared" si="1"/>
        <v>7876</v>
      </c>
      <c r="Q7" s="46">
        <f t="shared" si="1"/>
        <v>7687.2690000000002</v>
      </c>
    </row>
    <row r="8" spans="1:17" x14ac:dyDescent="0.25">
      <c r="A8" s="110" t="s">
        <v>46</v>
      </c>
      <c r="B8" s="120">
        <v>5166</v>
      </c>
      <c r="C8" s="120">
        <v>5323</v>
      </c>
      <c r="D8" s="120">
        <v>5538</v>
      </c>
      <c r="E8" s="120">
        <v>5706</v>
      </c>
      <c r="F8" s="120">
        <v>5901</v>
      </c>
      <c r="G8" s="120">
        <v>6409</v>
      </c>
      <c r="H8" s="120">
        <v>6486</v>
      </c>
      <c r="I8" s="120">
        <v>6870</v>
      </c>
      <c r="J8" s="120">
        <v>6871</v>
      </c>
      <c r="K8" s="120">
        <v>5074</v>
      </c>
      <c r="L8" s="120">
        <v>6569</v>
      </c>
      <c r="M8" s="120">
        <v>6785</v>
      </c>
      <c r="N8" s="120">
        <v>6747</v>
      </c>
      <c r="O8" s="120">
        <v>7289</v>
      </c>
      <c r="P8" s="120">
        <v>7185</v>
      </c>
      <c r="Q8" s="120">
        <v>7020.2690000000002</v>
      </c>
    </row>
    <row r="9" spans="1:17" x14ac:dyDescent="0.25">
      <c r="A9" s="108" t="s">
        <v>45</v>
      </c>
      <c r="B9" s="118">
        <v>541</v>
      </c>
      <c r="C9" s="118">
        <v>546</v>
      </c>
      <c r="D9" s="118">
        <v>651</v>
      </c>
      <c r="E9" s="118">
        <v>555</v>
      </c>
      <c r="F9" s="118">
        <v>629</v>
      </c>
      <c r="G9" s="118">
        <v>622</v>
      </c>
      <c r="H9" s="118">
        <v>643</v>
      </c>
      <c r="I9" s="118">
        <v>708</v>
      </c>
      <c r="J9" s="118">
        <v>723</v>
      </c>
      <c r="K9" s="118">
        <v>588</v>
      </c>
      <c r="L9" s="118">
        <v>637</v>
      </c>
      <c r="M9" s="118">
        <v>689</v>
      </c>
      <c r="N9" s="118">
        <v>674</v>
      </c>
      <c r="O9" s="118">
        <v>664</v>
      </c>
      <c r="P9" s="118">
        <v>691</v>
      </c>
      <c r="Q9" s="118">
        <v>667</v>
      </c>
    </row>
    <row r="10" spans="1:17" x14ac:dyDescent="0.25">
      <c r="A10" s="123"/>
      <c r="B10" s="122"/>
      <c r="C10" s="122"/>
      <c r="D10" s="122"/>
      <c r="E10" s="122"/>
      <c r="F10" s="122"/>
      <c r="G10" s="122"/>
      <c r="H10" s="122"/>
      <c r="I10" s="122"/>
      <c r="J10" s="122"/>
      <c r="K10" s="122"/>
      <c r="L10" s="122"/>
      <c r="M10" s="122"/>
      <c r="N10" s="122"/>
      <c r="O10" s="122"/>
      <c r="P10" s="122"/>
      <c r="Q10" s="122"/>
    </row>
    <row r="11" spans="1:17" x14ac:dyDescent="0.25">
      <c r="A11" s="31" t="s">
        <v>110</v>
      </c>
      <c r="B11" s="46">
        <f t="shared" ref="B11:Q11" si="2">SUM(B12:B13)</f>
        <v>6174.7368421052633</v>
      </c>
      <c r="C11" s="46">
        <f t="shared" si="2"/>
        <v>6794.332789117705</v>
      </c>
      <c r="D11" s="46">
        <f t="shared" si="2"/>
        <v>6794.332789117705</v>
      </c>
      <c r="E11" s="46">
        <f t="shared" si="2"/>
        <v>6716.6852899014493</v>
      </c>
      <c r="F11" s="46">
        <f t="shared" si="2"/>
        <v>7413.9287361301449</v>
      </c>
      <c r="G11" s="46">
        <f t="shared" si="2"/>
        <v>8033.5246831425866</v>
      </c>
      <c r="H11" s="46">
        <f t="shared" si="2"/>
        <v>8033.5246831425866</v>
      </c>
      <c r="I11" s="46">
        <f t="shared" si="2"/>
        <v>8111.1721823588414</v>
      </c>
      <c r="J11" s="46">
        <f t="shared" si="2"/>
        <v>8111.1721823588414</v>
      </c>
      <c r="K11" s="46">
        <f t="shared" si="2"/>
        <v>8111.1721823588405</v>
      </c>
      <c r="L11" s="46">
        <f t="shared" si="2"/>
        <v>8111.1721823588405</v>
      </c>
      <c r="M11" s="46">
        <f t="shared" si="2"/>
        <v>8033.5246831425866</v>
      </c>
      <c r="N11" s="46">
        <f t="shared" si="2"/>
        <v>8033.5246831425866</v>
      </c>
      <c r="O11" s="46">
        <f t="shared" si="2"/>
        <v>8653.1206301550264</v>
      </c>
      <c r="P11" s="46">
        <f t="shared" si="2"/>
        <v>8653.1206301550264</v>
      </c>
      <c r="Q11" s="46">
        <f t="shared" si="2"/>
        <v>8653.1206301550264</v>
      </c>
    </row>
    <row r="12" spans="1:17" x14ac:dyDescent="0.25">
      <c r="A12" s="110" t="s">
        <v>46</v>
      </c>
      <c r="B12" s="120">
        <v>5437.8947368421059</v>
      </c>
      <c r="C12" s="120">
        <v>6057.4906838545467</v>
      </c>
      <c r="D12" s="120">
        <v>6057.4906838545467</v>
      </c>
      <c r="E12" s="120">
        <v>6057.4906838545467</v>
      </c>
      <c r="F12" s="120">
        <v>6677.0866308669874</v>
      </c>
      <c r="G12" s="120">
        <v>7296.6825778794282</v>
      </c>
      <c r="H12" s="120">
        <v>7296.6825778794282</v>
      </c>
      <c r="I12" s="120">
        <v>7296.6825778794282</v>
      </c>
      <c r="J12" s="120">
        <v>7296.6825778794282</v>
      </c>
      <c r="K12" s="120">
        <v>7296.6825778794273</v>
      </c>
      <c r="L12" s="120">
        <v>7296.6825778794273</v>
      </c>
      <c r="M12" s="120">
        <v>7296.6825778794282</v>
      </c>
      <c r="N12" s="120">
        <v>7296.6825778794282</v>
      </c>
      <c r="O12" s="120">
        <v>7916.278524891869</v>
      </c>
      <c r="P12" s="120">
        <v>7916.278524891869</v>
      </c>
      <c r="Q12" s="120">
        <v>7916.278524891869</v>
      </c>
    </row>
    <row r="13" spans="1:17" x14ac:dyDescent="0.25">
      <c r="A13" s="108" t="s">
        <v>45</v>
      </c>
      <c r="B13" s="118">
        <v>736.84210526315792</v>
      </c>
      <c r="C13" s="118">
        <v>736.84210526315792</v>
      </c>
      <c r="D13" s="118">
        <v>736.84210526315792</v>
      </c>
      <c r="E13" s="118">
        <v>659.19460604690244</v>
      </c>
      <c r="F13" s="118">
        <v>736.84210526315792</v>
      </c>
      <c r="G13" s="118">
        <v>736.84210526315792</v>
      </c>
      <c r="H13" s="118">
        <v>736.84210526315792</v>
      </c>
      <c r="I13" s="118">
        <v>814.4896044794134</v>
      </c>
      <c r="J13" s="118">
        <v>814.48960447941329</v>
      </c>
      <c r="K13" s="118">
        <v>814.4896044794134</v>
      </c>
      <c r="L13" s="118">
        <v>814.4896044794134</v>
      </c>
      <c r="M13" s="118">
        <v>736.84210526315792</v>
      </c>
      <c r="N13" s="118">
        <v>736.84210526315792</v>
      </c>
      <c r="O13" s="118">
        <v>736.84210526315792</v>
      </c>
      <c r="P13" s="118">
        <v>736.84210526315792</v>
      </c>
      <c r="Q13" s="118">
        <v>736.84210526315792</v>
      </c>
    </row>
    <row r="14" spans="1:17" x14ac:dyDescent="0.25">
      <c r="A14" s="124" t="s">
        <v>109</v>
      </c>
      <c r="B14" s="38"/>
      <c r="C14" s="38">
        <f t="shared" ref="C14:Q14" si="3">SUM(C15:C16)</f>
        <v>619.59594701244077</v>
      </c>
      <c r="D14" s="38">
        <f t="shared" si="3"/>
        <v>619.59594701244055</v>
      </c>
      <c r="E14" s="38">
        <f t="shared" si="3"/>
        <v>0</v>
      </c>
      <c r="F14" s="38">
        <f t="shared" si="3"/>
        <v>697.24344622869626</v>
      </c>
      <c r="G14" s="38">
        <f t="shared" si="3"/>
        <v>619.59594701244077</v>
      </c>
      <c r="H14" s="38">
        <f t="shared" si="3"/>
        <v>0</v>
      </c>
      <c r="I14" s="38">
        <f t="shared" si="3"/>
        <v>155.29499843251099</v>
      </c>
      <c r="J14" s="38">
        <f t="shared" si="3"/>
        <v>619.59594701244055</v>
      </c>
      <c r="K14" s="38">
        <f t="shared" si="3"/>
        <v>1.1368683772161603E-13</v>
      </c>
      <c r="L14" s="38">
        <f t="shared" si="3"/>
        <v>0</v>
      </c>
      <c r="M14" s="38">
        <f t="shared" si="3"/>
        <v>9.0949470177292824E-13</v>
      </c>
      <c r="N14" s="38">
        <f t="shared" si="3"/>
        <v>0</v>
      </c>
      <c r="O14" s="38">
        <f t="shared" si="3"/>
        <v>1239.1918940248811</v>
      </c>
      <c r="P14" s="38">
        <f t="shared" si="3"/>
        <v>77.647499216255497</v>
      </c>
      <c r="Q14" s="38">
        <f t="shared" si="3"/>
        <v>0</v>
      </c>
    </row>
    <row r="15" spans="1:17" x14ac:dyDescent="0.25">
      <c r="A15" s="121" t="s">
        <v>46</v>
      </c>
      <c r="B15" s="120"/>
      <c r="C15" s="120">
        <v>619.59594701244077</v>
      </c>
      <c r="D15" s="120">
        <v>619.59594701244055</v>
      </c>
      <c r="E15" s="120">
        <v>0</v>
      </c>
      <c r="F15" s="120">
        <v>619.59594701244077</v>
      </c>
      <c r="G15" s="120">
        <v>619.59594701244077</v>
      </c>
      <c r="H15" s="120">
        <v>0</v>
      </c>
      <c r="I15" s="120">
        <v>0</v>
      </c>
      <c r="J15" s="120">
        <v>619.59594701244055</v>
      </c>
      <c r="K15" s="120">
        <v>0</v>
      </c>
      <c r="L15" s="120">
        <v>0</v>
      </c>
      <c r="M15" s="120">
        <v>9.0949470177292824E-13</v>
      </c>
      <c r="N15" s="120">
        <v>0</v>
      </c>
      <c r="O15" s="120">
        <v>1239.1918940248811</v>
      </c>
      <c r="P15" s="120">
        <v>0</v>
      </c>
      <c r="Q15" s="120">
        <v>0</v>
      </c>
    </row>
    <row r="16" spans="1:17" x14ac:dyDescent="0.25">
      <c r="A16" s="119" t="s">
        <v>45</v>
      </c>
      <c r="B16" s="118"/>
      <c r="C16" s="118">
        <v>0</v>
      </c>
      <c r="D16" s="118">
        <v>0</v>
      </c>
      <c r="E16" s="118">
        <v>0</v>
      </c>
      <c r="F16" s="118">
        <v>77.647499216255497</v>
      </c>
      <c r="G16" s="118">
        <v>0</v>
      </c>
      <c r="H16" s="118">
        <v>0</v>
      </c>
      <c r="I16" s="118">
        <v>155.29499843251099</v>
      </c>
      <c r="J16" s="118">
        <v>0</v>
      </c>
      <c r="K16" s="118">
        <v>1.1368683772161603E-13</v>
      </c>
      <c r="L16" s="118">
        <v>0</v>
      </c>
      <c r="M16" s="118">
        <v>0</v>
      </c>
      <c r="N16" s="118">
        <v>0</v>
      </c>
      <c r="O16" s="118">
        <v>0</v>
      </c>
      <c r="P16" s="118">
        <v>77.647499216255497</v>
      </c>
      <c r="Q16" s="118">
        <v>0</v>
      </c>
    </row>
    <row r="17" spans="1:17" x14ac:dyDescent="0.25">
      <c r="A17" s="124" t="s">
        <v>108</v>
      </c>
      <c r="B17" s="38"/>
      <c r="C17" s="38">
        <f t="shared" ref="C17:Q17" si="4">SUM(C18:C19)</f>
        <v>0</v>
      </c>
      <c r="D17" s="38">
        <f t="shared" si="4"/>
        <v>619.59594701244077</v>
      </c>
      <c r="E17" s="38">
        <f t="shared" si="4"/>
        <v>77.647499216255483</v>
      </c>
      <c r="F17" s="38">
        <f t="shared" si="4"/>
        <v>0</v>
      </c>
      <c r="G17" s="38">
        <f t="shared" si="4"/>
        <v>0</v>
      </c>
      <c r="H17" s="38">
        <f t="shared" si="4"/>
        <v>0</v>
      </c>
      <c r="I17" s="38">
        <f t="shared" si="4"/>
        <v>77.647499216255483</v>
      </c>
      <c r="J17" s="38">
        <f t="shared" si="4"/>
        <v>619.59594701244077</v>
      </c>
      <c r="K17" s="38">
        <f t="shared" si="4"/>
        <v>0</v>
      </c>
      <c r="L17" s="38">
        <f t="shared" si="4"/>
        <v>0</v>
      </c>
      <c r="M17" s="38">
        <f t="shared" si="4"/>
        <v>77.647499216255483</v>
      </c>
      <c r="N17" s="38">
        <f t="shared" si="4"/>
        <v>0</v>
      </c>
      <c r="O17" s="38">
        <f t="shared" si="4"/>
        <v>619.59594701244077</v>
      </c>
      <c r="P17" s="38">
        <f t="shared" si="4"/>
        <v>77.647499216255483</v>
      </c>
      <c r="Q17" s="38">
        <f t="shared" si="4"/>
        <v>0</v>
      </c>
    </row>
    <row r="18" spans="1:17" x14ac:dyDescent="0.25">
      <c r="A18" s="121" t="s">
        <v>46</v>
      </c>
      <c r="B18" s="120"/>
      <c r="C18" s="120">
        <f>B12+C15-C12</f>
        <v>0</v>
      </c>
      <c r="D18" s="120">
        <f t="shared" ref="D18:Q19" si="5">C12+D15-D12</f>
        <v>619.59594701244077</v>
      </c>
      <c r="E18" s="120">
        <f t="shared" si="5"/>
        <v>0</v>
      </c>
      <c r="F18" s="120">
        <f t="shared" si="5"/>
        <v>0</v>
      </c>
      <c r="G18" s="120">
        <f t="shared" si="5"/>
        <v>0</v>
      </c>
      <c r="H18" s="120">
        <f t="shared" si="5"/>
        <v>0</v>
      </c>
      <c r="I18" s="120">
        <f t="shared" si="5"/>
        <v>0</v>
      </c>
      <c r="J18" s="120">
        <f t="shared" si="5"/>
        <v>619.59594701244077</v>
      </c>
      <c r="K18" s="120">
        <f t="shared" si="5"/>
        <v>0</v>
      </c>
      <c r="L18" s="120">
        <f t="shared" si="5"/>
        <v>0</v>
      </c>
      <c r="M18" s="120">
        <f t="shared" si="5"/>
        <v>0</v>
      </c>
      <c r="N18" s="120">
        <f t="shared" si="5"/>
        <v>0</v>
      </c>
      <c r="O18" s="120">
        <f t="shared" si="5"/>
        <v>619.59594701244077</v>
      </c>
      <c r="P18" s="120">
        <f t="shared" si="5"/>
        <v>0</v>
      </c>
      <c r="Q18" s="120">
        <f t="shared" si="5"/>
        <v>0</v>
      </c>
    </row>
    <row r="19" spans="1:17" x14ac:dyDescent="0.25">
      <c r="A19" s="119" t="s">
        <v>45</v>
      </c>
      <c r="B19" s="118"/>
      <c r="C19" s="118">
        <f>B13+C16-C13</f>
        <v>0</v>
      </c>
      <c r="D19" s="118">
        <f t="shared" si="5"/>
        <v>0</v>
      </c>
      <c r="E19" s="118">
        <f t="shared" si="5"/>
        <v>77.647499216255483</v>
      </c>
      <c r="F19" s="118">
        <f t="shared" si="5"/>
        <v>0</v>
      </c>
      <c r="G19" s="118">
        <f t="shared" si="5"/>
        <v>0</v>
      </c>
      <c r="H19" s="118">
        <f t="shared" si="5"/>
        <v>0</v>
      </c>
      <c r="I19" s="118">
        <f t="shared" si="5"/>
        <v>77.647499216255483</v>
      </c>
      <c r="J19" s="118">
        <f t="shared" si="5"/>
        <v>0</v>
      </c>
      <c r="K19" s="118">
        <f t="shared" si="5"/>
        <v>0</v>
      </c>
      <c r="L19" s="118">
        <f t="shared" si="5"/>
        <v>0</v>
      </c>
      <c r="M19" s="118">
        <f t="shared" si="5"/>
        <v>77.647499216255483</v>
      </c>
      <c r="N19" s="118">
        <f t="shared" si="5"/>
        <v>0</v>
      </c>
      <c r="O19" s="118">
        <f t="shared" si="5"/>
        <v>0</v>
      </c>
      <c r="P19" s="118">
        <f t="shared" si="5"/>
        <v>77.647499216255483</v>
      </c>
      <c r="Q19" s="118">
        <f t="shared" si="5"/>
        <v>0</v>
      </c>
    </row>
    <row r="20" spans="1:17" x14ac:dyDescent="0.25">
      <c r="A20" s="31" t="s">
        <v>107</v>
      </c>
      <c r="B20" s="46">
        <f t="shared" ref="B20:Q20" si="6">SUM(B21:B22)</f>
        <v>467.7368421052638</v>
      </c>
      <c r="C20" s="46">
        <f t="shared" si="6"/>
        <v>925.33278911770458</v>
      </c>
      <c r="D20" s="46">
        <f t="shared" si="6"/>
        <v>605.33278911770458</v>
      </c>
      <c r="E20" s="46">
        <f t="shared" si="6"/>
        <v>455.6852899014491</v>
      </c>
      <c r="F20" s="46">
        <f t="shared" si="6"/>
        <v>883.92873613014535</v>
      </c>
      <c r="G20" s="46">
        <f t="shared" si="6"/>
        <v>1002.5246831425861</v>
      </c>
      <c r="H20" s="46">
        <f t="shared" si="6"/>
        <v>904.52468314258613</v>
      </c>
      <c r="I20" s="46">
        <f t="shared" si="6"/>
        <v>533.17218235884161</v>
      </c>
      <c r="J20" s="46">
        <f t="shared" si="6"/>
        <v>517.1721823588415</v>
      </c>
      <c r="K20" s="46">
        <f t="shared" si="6"/>
        <v>2449.1721823588405</v>
      </c>
      <c r="L20" s="46">
        <f t="shared" si="6"/>
        <v>905.1721823588407</v>
      </c>
      <c r="M20" s="46">
        <f t="shared" si="6"/>
        <v>559.52468314258613</v>
      </c>
      <c r="N20" s="46">
        <f t="shared" si="6"/>
        <v>612.52468314258613</v>
      </c>
      <c r="O20" s="46">
        <f t="shared" si="6"/>
        <v>700.1206301550269</v>
      </c>
      <c r="P20" s="46">
        <f t="shared" si="6"/>
        <v>777.1206301550269</v>
      </c>
      <c r="Q20" s="46">
        <f t="shared" si="6"/>
        <v>965.85163015502667</v>
      </c>
    </row>
    <row r="21" spans="1:17" x14ac:dyDescent="0.25">
      <c r="A21" s="110" t="s">
        <v>46</v>
      </c>
      <c r="B21" s="120">
        <f>B12-B8</f>
        <v>271.89473684210589</v>
      </c>
      <c r="C21" s="120">
        <f t="shared" ref="C21:Q21" si="7">C12-C8</f>
        <v>734.49068385454666</v>
      </c>
      <c r="D21" s="120">
        <f t="shared" si="7"/>
        <v>519.49068385454666</v>
      </c>
      <c r="E21" s="120">
        <f t="shared" si="7"/>
        <v>351.49068385454666</v>
      </c>
      <c r="F21" s="120">
        <f t="shared" si="7"/>
        <v>776.08663086698743</v>
      </c>
      <c r="G21" s="120">
        <f t="shared" si="7"/>
        <v>887.68257787942821</v>
      </c>
      <c r="H21" s="120">
        <f t="shared" si="7"/>
        <v>810.68257787942821</v>
      </c>
      <c r="I21" s="120">
        <f t="shared" si="7"/>
        <v>426.68257787942821</v>
      </c>
      <c r="J21" s="120">
        <f t="shared" si="7"/>
        <v>425.68257787942821</v>
      </c>
      <c r="K21" s="120">
        <f t="shared" si="7"/>
        <v>2222.6825778794273</v>
      </c>
      <c r="L21" s="120">
        <f t="shared" si="7"/>
        <v>727.6825778794273</v>
      </c>
      <c r="M21" s="120">
        <f t="shared" si="7"/>
        <v>511.68257787942821</v>
      </c>
      <c r="N21" s="120">
        <f t="shared" si="7"/>
        <v>549.68257787942821</v>
      </c>
      <c r="O21" s="120">
        <f t="shared" si="7"/>
        <v>627.27852489186898</v>
      </c>
      <c r="P21" s="120">
        <f t="shared" si="7"/>
        <v>731.27852489186898</v>
      </c>
      <c r="Q21" s="120">
        <f t="shared" si="7"/>
        <v>896.00952489186875</v>
      </c>
    </row>
    <row r="22" spans="1:17" x14ac:dyDescent="0.25">
      <c r="A22" s="108" t="s">
        <v>45</v>
      </c>
      <c r="B22" s="118">
        <f>B13-B9</f>
        <v>195.84210526315792</v>
      </c>
      <c r="C22" s="118">
        <f t="shared" ref="C22:Q22" si="8">C13-C9</f>
        <v>190.84210526315792</v>
      </c>
      <c r="D22" s="118">
        <f t="shared" si="8"/>
        <v>85.842105263157919</v>
      </c>
      <c r="E22" s="118">
        <f t="shared" si="8"/>
        <v>104.19460604690244</v>
      </c>
      <c r="F22" s="118">
        <f t="shared" si="8"/>
        <v>107.84210526315792</v>
      </c>
      <c r="G22" s="118">
        <f t="shared" si="8"/>
        <v>114.84210526315792</v>
      </c>
      <c r="H22" s="118">
        <f t="shared" si="8"/>
        <v>93.842105263157919</v>
      </c>
      <c r="I22" s="118">
        <f t="shared" si="8"/>
        <v>106.4896044794134</v>
      </c>
      <c r="J22" s="118">
        <f t="shared" si="8"/>
        <v>91.489604479413288</v>
      </c>
      <c r="K22" s="118">
        <f t="shared" si="8"/>
        <v>226.4896044794134</v>
      </c>
      <c r="L22" s="118">
        <f t="shared" si="8"/>
        <v>177.4896044794134</v>
      </c>
      <c r="M22" s="118">
        <f t="shared" si="8"/>
        <v>47.842105263157919</v>
      </c>
      <c r="N22" s="118">
        <f t="shared" si="8"/>
        <v>62.842105263157919</v>
      </c>
      <c r="O22" s="118">
        <f t="shared" si="8"/>
        <v>72.842105263157919</v>
      </c>
      <c r="P22" s="118">
        <f t="shared" si="8"/>
        <v>45.842105263157919</v>
      </c>
      <c r="Q22" s="118">
        <f t="shared" si="8"/>
        <v>69.842105263157919</v>
      </c>
    </row>
    <row r="23" spans="1:17" x14ac:dyDescent="0.25">
      <c r="A23" s="123"/>
      <c r="B23" s="122"/>
      <c r="C23" s="122"/>
      <c r="D23" s="122"/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2"/>
      <c r="P23" s="122"/>
      <c r="Q23" s="122"/>
    </row>
    <row r="24" spans="1:17" x14ac:dyDescent="0.25">
      <c r="A24" s="31" t="s">
        <v>77</v>
      </c>
      <c r="B24" s="7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</row>
    <row r="25" spans="1:17" x14ac:dyDescent="0.25">
      <c r="A25" s="50" t="s">
        <v>69</v>
      </c>
      <c r="B25" s="38">
        <v>2191.8687921345772</v>
      </c>
      <c r="C25" s="38">
        <v>2136.65292</v>
      </c>
      <c r="D25" s="38">
        <v>2142.98758</v>
      </c>
      <c r="E25" s="38">
        <v>2137.8771899999992</v>
      </c>
      <c r="F25" s="38">
        <v>2197.4324599999991</v>
      </c>
      <c r="G25" s="38">
        <v>2474.6542473203372</v>
      </c>
      <c r="H25" s="38">
        <v>2499.6343999999995</v>
      </c>
      <c r="I25" s="38">
        <v>2558.0037600000001</v>
      </c>
      <c r="J25" s="38">
        <v>2681.5168299999996</v>
      </c>
      <c r="K25" s="38">
        <v>2006.2776399999996</v>
      </c>
      <c r="L25" s="38">
        <v>2430.4805303459157</v>
      </c>
      <c r="M25" s="38">
        <v>2468.3527075169382</v>
      </c>
      <c r="N25" s="38">
        <v>2446.2608192500088</v>
      </c>
      <c r="O25" s="38">
        <v>2609.1575748166078</v>
      </c>
      <c r="P25" s="38">
        <v>2543.3120718259624</v>
      </c>
      <c r="Q25" s="38">
        <v>2510.1037314899422</v>
      </c>
    </row>
    <row r="26" spans="1:17" x14ac:dyDescent="0.25">
      <c r="A26" s="55" t="s">
        <v>33</v>
      </c>
      <c r="B26" s="54">
        <v>886.47051743276063</v>
      </c>
      <c r="C26" s="54">
        <v>845.75447000000008</v>
      </c>
      <c r="D26" s="54">
        <v>955.67272999999989</v>
      </c>
      <c r="E26" s="54">
        <v>903.30947000000003</v>
      </c>
      <c r="F26" s="54">
        <v>878.94845999999995</v>
      </c>
      <c r="G26" s="54">
        <v>1061.4312606572585</v>
      </c>
      <c r="H26" s="54">
        <v>1082.0303399999998</v>
      </c>
      <c r="I26" s="54">
        <v>1097.1434099999999</v>
      </c>
      <c r="J26" s="54">
        <v>1143.5933200000002</v>
      </c>
      <c r="K26" s="54">
        <v>898.28133999999989</v>
      </c>
      <c r="L26" s="54">
        <v>1030.5838771427823</v>
      </c>
      <c r="M26" s="54">
        <v>1023.772574179817</v>
      </c>
      <c r="N26" s="54">
        <v>1005.4023797771978</v>
      </c>
      <c r="O26" s="54">
        <v>1084.2163547784396</v>
      </c>
      <c r="P26" s="54">
        <v>1083.7102384314571</v>
      </c>
      <c r="Q26" s="54">
        <v>1266.5309752639407</v>
      </c>
    </row>
    <row r="27" spans="1:17" x14ac:dyDescent="0.25">
      <c r="A27" s="53" t="s">
        <v>48</v>
      </c>
      <c r="B27" s="51">
        <v>0</v>
      </c>
      <c r="C27" s="51">
        <v>13.500949999999989</v>
      </c>
      <c r="D27" s="51">
        <v>24.799710000000005</v>
      </c>
      <c r="E27" s="51">
        <v>5.8989900000000262</v>
      </c>
      <c r="F27" s="51">
        <v>28.600019999999972</v>
      </c>
      <c r="G27" s="51">
        <v>46.049485474329003</v>
      </c>
      <c r="H27" s="51">
        <v>15.899019999999837</v>
      </c>
      <c r="I27" s="51">
        <v>97.344179999999938</v>
      </c>
      <c r="J27" s="51">
        <v>187.99046000000021</v>
      </c>
      <c r="K27" s="51">
        <v>113.01298999999995</v>
      </c>
      <c r="L27" s="51">
        <v>138.2102035189049</v>
      </c>
      <c r="M27" s="51">
        <v>149.17245731813739</v>
      </c>
      <c r="N27" s="51">
        <v>124.68282052151835</v>
      </c>
      <c r="O27" s="51">
        <v>184.82742290624151</v>
      </c>
      <c r="P27" s="51">
        <v>212.19440231187218</v>
      </c>
      <c r="Q27" s="51">
        <v>502.02116508270512</v>
      </c>
    </row>
    <row r="28" spans="1:17" x14ac:dyDescent="0.25">
      <c r="A28" s="53" t="s">
        <v>47</v>
      </c>
      <c r="B28" s="51">
        <v>886.47051743276063</v>
      </c>
      <c r="C28" s="51">
        <v>832.25352000000009</v>
      </c>
      <c r="D28" s="51">
        <v>930.87301999999988</v>
      </c>
      <c r="E28" s="51">
        <v>897.41048000000001</v>
      </c>
      <c r="F28" s="51">
        <v>850.34843999999998</v>
      </c>
      <c r="G28" s="51">
        <v>1015.3817751829295</v>
      </c>
      <c r="H28" s="51">
        <v>1066.13132</v>
      </c>
      <c r="I28" s="51">
        <v>999.79922999999997</v>
      </c>
      <c r="J28" s="51">
        <v>955.60285999999996</v>
      </c>
      <c r="K28" s="51">
        <v>785.26834999999994</v>
      </c>
      <c r="L28" s="51">
        <v>892.37367362387738</v>
      </c>
      <c r="M28" s="51">
        <v>874.60011686167957</v>
      </c>
      <c r="N28" s="51">
        <v>880.71955925567943</v>
      </c>
      <c r="O28" s="51">
        <v>899.3889318721981</v>
      </c>
      <c r="P28" s="51">
        <v>871.51583611958495</v>
      </c>
      <c r="Q28" s="51">
        <v>764.50981018123559</v>
      </c>
    </row>
    <row r="29" spans="1:17" x14ac:dyDescent="0.25">
      <c r="A29" s="52" t="s">
        <v>32</v>
      </c>
      <c r="B29" s="51">
        <v>251.78727476503957</v>
      </c>
      <c r="C29" s="51">
        <v>270.69454999999994</v>
      </c>
      <c r="D29" s="51">
        <v>160.41274000000001</v>
      </c>
      <c r="E29" s="51">
        <v>163.30784999999995</v>
      </c>
      <c r="F29" s="51">
        <v>209.73559999999998</v>
      </c>
      <c r="G29" s="51">
        <v>247.71042794606907</v>
      </c>
      <c r="H29" s="51">
        <v>238.07918999999998</v>
      </c>
      <c r="I29" s="51">
        <v>280.23414000000002</v>
      </c>
      <c r="J29" s="51">
        <v>251.04652000000007</v>
      </c>
      <c r="K29" s="51">
        <v>102.15644</v>
      </c>
      <c r="L29" s="51">
        <v>209.76268542661717</v>
      </c>
      <c r="M29" s="51">
        <v>137.28766659191953</v>
      </c>
      <c r="N29" s="51">
        <v>118.49538974080494</v>
      </c>
      <c r="O29" s="51">
        <v>125.44790073692744</v>
      </c>
      <c r="P29" s="51">
        <v>115.1021309065234</v>
      </c>
      <c r="Q29" s="51">
        <v>18.79079650115527</v>
      </c>
    </row>
    <row r="30" spans="1:17" x14ac:dyDescent="0.25">
      <c r="A30" s="53" t="s">
        <v>31</v>
      </c>
      <c r="B30" s="51">
        <v>0</v>
      </c>
      <c r="C30" s="51">
        <v>0</v>
      </c>
      <c r="D30" s="51">
        <v>0</v>
      </c>
      <c r="E30" s="51">
        <v>0</v>
      </c>
      <c r="F30" s="51">
        <v>0</v>
      </c>
      <c r="G30" s="51">
        <v>0</v>
      </c>
      <c r="H30" s="51">
        <v>0</v>
      </c>
      <c r="I30" s="51">
        <v>0</v>
      </c>
      <c r="J30" s="51">
        <v>0</v>
      </c>
      <c r="K30" s="51">
        <v>0</v>
      </c>
      <c r="L30" s="51">
        <v>0</v>
      </c>
      <c r="M30" s="51">
        <v>0</v>
      </c>
      <c r="N30" s="51">
        <v>0</v>
      </c>
      <c r="O30" s="51">
        <v>0</v>
      </c>
      <c r="P30" s="51">
        <v>0</v>
      </c>
      <c r="Q30" s="51">
        <v>0</v>
      </c>
    </row>
    <row r="31" spans="1:17" x14ac:dyDescent="0.25">
      <c r="A31" s="53" t="s">
        <v>30</v>
      </c>
      <c r="B31" s="51">
        <v>1.0987029405111244</v>
      </c>
      <c r="C31" s="51">
        <v>0</v>
      </c>
      <c r="D31" s="51">
        <v>0</v>
      </c>
      <c r="E31" s="51">
        <v>0</v>
      </c>
      <c r="F31" s="51">
        <v>0</v>
      </c>
      <c r="G31" s="51">
        <v>0</v>
      </c>
      <c r="H31" s="51">
        <v>0</v>
      </c>
      <c r="I31" s="51">
        <v>0</v>
      </c>
      <c r="J31" s="51">
        <v>0</v>
      </c>
      <c r="K31" s="51">
        <v>0</v>
      </c>
      <c r="L31" s="51">
        <v>0</v>
      </c>
      <c r="M31" s="51">
        <v>0</v>
      </c>
      <c r="N31" s="51">
        <v>0</v>
      </c>
      <c r="O31" s="51">
        <v>0</v>
      </c>
      <c r="P31" s="51">
        <v>0</v>
      </c>
      <c r="Q31" s="51">
        <v>0</v>
      </c>
    </row>
    <row r="32" spans="1:17" x14ac:dyDescent="0.25">
      <c r="A32" s="53" t="s">
        <v>76</v>
      </c>
      <c r="B32" s="51">
        <v>0</v>
      </c>
      <c r="C32" s="51">
        <v>0</v>
      </c>
      <c r="D32" s="51">
        <v>0</v>
      </c>
      <c r="E32" s="51">
        <v>0</v>
      </c>
      <c r="F32" s="51">
        <v>0</v>
      </c>
      <c r="G32" s="51">
        <v>0</v>
      </c>
      <c r="H32" s="51">
        <v>0</v>
      </c>
      <c r="I32" s="51">
        <v>0</v>
      </c>
      <c r="J32" s="51">
        <v>0</v>
      </c>
      <c r="K32" s="51">
        <v>0</v>
      </c>
      <c r="L32" s="51">
        <v>0</v>
      </c>
      <c r="M32" s="51">
        <v>0</v>
      </c>
      <c r="N32" s="51">
        <v>0</v>
      </c>
      <c r="O32" s="51">
        <v>0</v>
      </c>
      <c r="P32" s="51">
        <v>0</v>
      </c>
      <c r="Q32" s="51">
        <v>0</v>
      </c>
    </row>
    <row r="33" spans="1:17" x14ac:dyDescent="0.25">
      <c r="A33" s="53" t="s">
        <v>29</v>
      </c>
      <c r="B33" s="51">
        <v>250.68857182452845</v>
      </c>
      <c r="C33" s="51">
        <v>270.69454999999994</v>
      </c>
      <c r="D33" s="51">
        <v>160.41274000000001</v>
      </c>
      <c r="E33" s="51">
        <v>163.30784999999995</v>
      </c>
      <c r="F33" s="51">
        <v>209.73559999999998</v>
      </c>
      <c r="G33" s="51">
        <v>247.71042794606907</v>
      </c>
      <c r="H33" s="51">
        <v>238.07918999999998</v>
      </c>
      <c r="I33" s="51">
        <v>280.23414000000002</v>
      </c>
      <c r="J33" s="51">
        <v>251.04652000000007</v>
      </c>
      <c r="K33" s="51">
        <v>102.15644</v>
      </c>
      <c r="L33" s="51">
        <v>209.76268542661717</v>
      </c>
      <c r="M33" s="51">
        <v>137.28766659191953</v>
      </c>
      <c r="N33" s="51">
        <v>118.49538974080494</v>
      </c>
      <c r="O33" s="51">
        <v>125.44790073692744</v>
      </c>
      <c r="P33" s="51">
        <v>115.1021309065234</v>
      </c>
      <c r="Q33" s="51">
        <v>18.79079650115527</v>
      </c>
    </row>
    <row r="34" spans="1:17" x14ac:dyDescent="0.25">
      <c r="A34" s="53" t="s">
        <v>28</v>
      </c>
      <c r="B34" s="51">
        <v>0</v>
      </c>
      <c r="C34" s="51">
        <v>0</v>
      </c>
      <c r="D34" s="51">
        <v>0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51">
        <v>0</v>
      </c>
      <c r="N34" s="51">
        <v>0</v>
      </c>
      <c r="O34" s="51">
        <v>0</v>
      </c>
      <c r="P34" s="51">
        <v>0</v>
      </c>
      <c r="Q34" s="51">
        <v>0</v>
      </c>
    </row>
    <row r="35" spans="1:17" x14ac:dyDescent="0.25">
      <c r="A35" s="52" t="s">
        <v>27</v>
      </c>
      <c r="B35" s="51">
        <v>823.86232114876555</v>
      </c>
      <c r="C35" s="51">
        <v>767.72408000000007</v>
      </c>
      <c r="D35" s="51">
        <v>788.79486999999972</v>
      </c>
      <c r="E35" s="51">
        <v>838.73389999999995</v>
      </c>
      <c r="F35" s="51">
        <v>840.22717999999929</v>
      </c>
      <c r="G35" s="51">
        <v>916.66009019790226</v>
      </c>
      <c r="H35" s="51">
        <v>897.52463999999964</v>
      </c>
      <c r="I35" s="51">
        <v>911.0171299999995</v>
      </c>
      <c r="J35" s="51">
        <v>940.08572999999967</v>
      </c>
      <c r="K35" s="51">
        <v>789.34908999999959</v>
      </c>
      <c r="L35" s="51">
        <v>933.84898227830695</v>
      </c>
      <c r="M35" s="51">
        <v>1037.164297065528</v>
      </c>
      <c r="N35" s="51">
        <v>1062.6154296398852</v>
      </c>
      <c r="O35" s="51">
        <v>1128.8308287941863</v>
      </c>
      <c r="P35" s="51">
        <v>1080.1422494687786</v>
      </c>
      <c r="Q35" s="51">
        <v>952.04461883826866</v>
      </c>
    </row>
    <row r="36" spans="1:17" x14ac:dyDescent="0.25">
      <c r="A36" s="53" t="s">
        <v>66</v>
      </c>
      <c r="B36" s="51">
        <v>319.61086418879518</v>
      </c>
      <c r="C36" s="51">
        <v>330.12408000000005</v>
      </c>
      <c r="D36" s="51">
        <v>337.49486999999976</v>
      </c>
      <c r="E36" s="51">
        <v>338.45947999999999</v>
      </c>
      <c r="F36" s="51">
        <v>381.48008999999934</v>
      </c>
      <c r="G36" s="51">
        <v>385.06077807408428</v>
      </c>
      <c r="H36" s="51">
        <v>365.72463999999968</v>
      </c>
      <c r="I36" s="51">
        <v>368.29470999999944</v>
      </c>
      <c r="J36" s="51">
        <v>356.68572999999969</v>
      </c>
      <c r="K36" s="51">
        <v>343.40469999999959</v>
      </c>
      <c r="L36" s="51">
        <v>397.29031724610968</v>
      </c>
      <c r="M36" s="51">
        <v>486.49638444761285</v>
      </c>
      <c r="N36" s="51">
        <v>522.02029379729493</v>
      </c>
      <c r="O36" s="51">
        <v>572.17658211414391</v>
      </c>
      <c r="P36" s="51">
        <v>549.33949636867396</v>
      </c>
      <c r="Q36" s="51">
        <v>459.59214917169766</v>
      </c>
    </row>
    <row r="37" spans="1:17" x14ac:dyDescent="0.25">
      <c r="A37" s="53" t="s">
        <v>25</v>
      </c>
      <c r="B37" s="51">
        <v>504.25145695997037</v>
      </c>
      <c r="C37" s="51">
        <v>437.6</v>
      </c>
      <c r="D37" s="51">
        <v>451.29999999999995</v>
      </c>
      <c r="E37" s="51">
        <v>500.27442000000002</v>
      </c>
      <c r="F37" s="51">
        <v>458.74708999999996</v>
      </c>
      <c r="G37" s="51">
        <v>531.59931212381798</v>
      </c>
      <c r="H37" s="51">
        <v>531.79999999999995</v>
      </c>
      <c r="I37" s="51">
        <v>542.72242000000006</v>
      </c>
      <c r="J37" s="51">
        <v>583.4</v>
      </c>
      <c r="K37" s="51">
        <v>445.94439</v>
      </c>
      <c r="L37" s="51">
        <v>536.55866503219727</v>
      </c>
      <c r="M37" s="51">
        <v>550.66791261791514</v>
      </c>
      <c r="N37" s="51">
        <v>540.59513584259025</v>
      </c>
      <c r="O37" s="51">
        <v>556.65424668004255</v>
      </c>
      <c r="P37" s="51">
        <v>530.80275310010461</v>
      </c>
      <c r="Q37" s="51">
        <v>492.45246966657101</v>
      </c>
    </row>
    <row r="38" spans="1:17" x14ac:dyDescent="0.25">
      <c r="A38" s="52" t="s">
        <v>24</v>
      </c>
      <c r="B38" s="51">
        <v>0</v>
      </c>
      <c r="C38" s="51">
        <v>0</v>
      </c>
      <c r="D38" s="51">
        <v>0</v>
      </c>
      <c r="E38" s="51">
        <v>0</v>
      </c>
      <c r="F38" s="51">
        <v>0</v>
      </c>
      <c r="G38" s="51">
        <v>5.3263700742179481</v>
      </c>
      <c r="H38" s="51">
        <v>28.290670000000006</v>
      </c>
      <c r="I38" s="51">
        <v>36.808839999999975</v>
      </c>
      <c r="J38" s="51">
        <v>92.59116999999975</v>
      </c>
      <c r="K38" s="51">
        <v>39.591950000000168</v>
      </c>
      <c r="L38" s="51">
        <v>55.604874791209909</v>
      </c>
      <c r="M38" s="51">
        <v>67.59238436425639</v>
      </c>
      <c r="N38" s="51">
        <v>51.400176186433548</v>
      </c>
      <c r="O38" s="51">
        <v>43.469253318041936</v>
      </c>
      <c r="P38" s="51">
        <v>48.820370303402449</v>
      </c>
      <c r="Q38" s="51">
        <v>45.380698165018821</v>
      </c>
    </row>
    <row r="39" spans="1:17" x14ac:dyDescent="0.25">
      <c r="A39" s="53" t="s">
        <v>23</v>
      </c>
      <c r="B39" s="51">
        <v>0</v>
      </c>
      <c r="C39" s="51">
        <v>0</v>
      </c>
      <c r="D39" s="51">
        <v>0</v>
      </c>
      <c r="E39" s="51">
        <v>0</v>
      </c>
      <c r="F39" s="51">
        <v>0</v>
      </c>
      <c r="G39" s="51">
        <v>5.3263700742179481</v>
      </c>
      <c r="H39" s="51">
        <v>28.290670000000006</v>
      </c>
      <c r="I39" s="51">
        <v>36.808839999999975</v>
      </c>
      <c r="J39" s="51">
        <v>92.59116999999975</v>
      </c>
      <c r="K39" s="51">
        <v>39.591950000000168</v>
      </c>
      <c r="L39" s="51">
        <v>55.604874791209909</v>
      </c>
      <c r="M39" s="51">
        <v>67.234120820294152</v>
      </c>
      <c r="N39" s="51">
        <v>51.089672947445308</v>
      </c>
      <c r="O39" s="51">
        <v>43.015444914989473</v>
      </c>
      <c r="P39" s="51">
        <v>48.008298191356204</v>
      </c>
      <c r="Q39" s="51">
        <v>44.664166878731521</v>
      </c>
    </row>
    <row r="40" spans="1:17" x14ac:dyDescent="0.25">
      <c r="A40" s="53" t="s">
        <v>74</v>
      </c>
      <c r="B40" s="51">
        <v>0</v>
      </c>
      <c r="C40" s="51">
        <v>0</v>
      </c>
      <c r="D40" s="51">
        <v>0</v>
      </c>
      <c r="E40" s="51">
        <v>0</v>
      </c>
      <c r="F40" s="51">
        <v>0</v>
      </c>
      <c r="G40" s="51">
        <v>0</v>
      </c>
      <c r="H40" s="51">
        <v>0</v>
      </c>
      <c r="I40" s="51">
        <v>0</v>
      </c>
      <c r="J40" s="51">
        <v>0</v>
      </c>
      <c r="K40" s="51">
        <v>0</v>
      </c>
      <c r="L40" s="51">
        <v>0</v>
      </c>
      <c r="M40" s="51">
        <v>0.35826354396223081</v>
      </c>
      <c r="N40" s="51">
        <v>0.31050323898823962</v>
      </c>
      <c r="O40" s="51">
        <v>0.45380840305246295</v>
      </c>
      <c r="P40" s="51">
        <v>0.81207211204624485</v>
      </c>
      <c r="Q40" s="51">
        <v>0.71653128628729945</v>
      </c>
    </row>
    <row r="41" spans="1:17" x14ac:dyDescent="0.25">
      <c r="A41" s="53" t="s">
        <v>73</v>
      </c>
      <c r="B41" s="51">
        <v>0</v>
      </c>
      <c r="C41" s="51">
        <v>0</v>
      </c>
      <c r="D41" s="51">
        <v>0</v>
      </c>
      <c r="E41" s="51">
        <v>0</v>
      </c>
      <c r="F41" s="51">
        <v>0</v>
      </c>
      <c r="G41" s="51">
        <v>0</v>
      </c>
      <c r="H41" s="51">
        <v>0</v>
      </c>
      <c r="I41" s="51">
        <v>0</v>
      </c>
      <c r="J41" s="51">
        <v>0</v>
      </c>
      <c r="K41" s="51">
        <v>0</v>
      </c>
      <c r="L41" s="51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</row>
    <row r="42" spans="1:17" x14ac:dyDescent="0.25">
      <c r="A42" s="53" t="s">
        <v>72</v>
      </c>
      <c r="B42" s="51">
        <v>0</v>
      </c>
      <c r="C42" s="51">
        <v>0</v>
      </c>
      <c r="D42" s="51">
        <v>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</row>
    <row r="43" spans="1:17" x14ac:dyDescent="0.25">
      <c r="A43" s="53" t="s">
        <v>71</v>
      </c>
      <c r="B43" s="51">
        <v>0</v>
      </c>
      <c r="C43" s="51">
        <v>0</v>
      </c>
      <c r="D43" s="51">
        <v>0</v>
      </c>
      <c r="E43" s="51">
        <v>0</v>
      </c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1">
        <v>0</v>
      </c>
      <c r="M43" s="51">
        <v>0</v>
      </c>
      <c r="N43" s="51">
        <v>0</v>
      </c>
      <c r="O43" s="51">
        <v>0</v>
      </c>
      <c r="P43" s="51">
        <v>0</v>
      </c>
      <c r="Q43" s="51">
        <v>0</v>
      </c>
    </row>
    <row r="44" spans="1:17" x14ac:dyDescent="0.25">
      <c r="A44" s="52" t="s">
        <v>22</v>
      </c>
      <c r="B44" s="51">
        <v>0.1671937367777474</v>
      </c>
      <c r="C44" s="51">
        <v>9.5921400000001285</v>
      </c>
      <c r="D44" s="51">
        <v>2.1000100000000828</v>
      </c>
      <c r="E44" s="51">
        <v>2.0985799999998846</v>
      </c>
      <c r="F44" s="51">
        <v>4.1949800000000437</v>
      </c>
      <c r="G44" s="51">
        <v>5.7801387544528779</v>
      </c>
      <c r="H44" s="51">
        <v>5.3026700000000346</v>
      </c>
      <c r="I44" s="51">
        <v>2.9968500000000802</v>
      </c>
      <c r="J44" s="51">
        <v>3.2984100000000183</v>
      </c>
      <c r="K44" s="51">
        <v>4.6019000000000574</v>
      </c>
      <c r="L44" s="51">
        <v>4.2992354384161331</v>
      </c>
      <c r="M44" s="51">
        <v>5.1112357693436365</v>
      </c>
      <c r="N44" s="51">
        <v>4.8248046218178331</v>
      </c>
      <c r="O44" s="51">
        <v>19.203544977544311</v>
      </c>
      <c r="P44" s="51">
        <v>5.5651354577017855</v>
      </c>
      <c r="Q44" s="51">
        <v>7.6669093440916072</v>
      </c>
    </row>
    <row r="45" spans="1:17" x14ac:dyDescent="0.25">
      <c r="A45" s="63" t="s">
        <v>21</v>
      </c>
      <c r="B45" s="62">
        <v>229.58148505123359</v>
      </c>
      <c r="C45" s="62">
        <v>242.88767999999982</v>
      </c>
      <c r="D45" s="62">
        <v>236.00722999999994</v>
      </c>
      <c r="E45" s="62">
        <v>230.4273899999996</v>
      </c>
      <c r="F45" s="62">
        <v>264.32623999999987</v>
      </c>
      <c r="G45" s="62">
        <v>237.74595969043639</v>
      </c>
      <c r="H45" s="62">
        <v>248.40689000000043</v>
      </c>
      <c r="I45" s="62">
        <v>229.80339000000049</v>
      </c>
      <c r="J45" s="62">
        <v>250.90168000000017</v>
      </c>
      <c r="K45" s="62">
        <v>172.29691999999977</v>
      </c>
      <c r="L45" s="62">
        <v>196.38087526858317</v>
      </c>
      <c r="M45" s="62">
        <v>197.42454954607365</v>
      </c>
      <c r="N45" s="62">
        <v>203.52263928386992</v>
      </c>
      <c r="O45" s="62">
        <v>207.98969221146808</v>
      </c>
      <c r="P45" s="62">
        <v>209.97194725809959</v>
      </c>
      <c r="Q45" s="62">
        <v>219.68973337746775</v>
      </c>
    </row>
    <row r="46" spans="1:17" x14ac:dyDescent="0.25">
      <c r="A46" s="50" t="s">
        <v>105</v>
      </c>
      <c r="B46" s="38">
        <f t="shared" ref="B46:Q46" si="9">SUM(B47:B48)</f>
        <v>2191.8687921345772</v>
      </c>
      <c r="C46" s="38">
        <f t="shared" si="9"/>
        <v>2136.65292</v>
      </c>
      <c r="D46" s="38">
        <f t="shared" si="9"/>
        <v>2142.98758</v>
      </c>
      <c r="E46" s="38">
        <f t="shared" si="9"/>
        <v>2137.8771899999992</v>
      </c>
      <c r="F46" s="38">
        <f t="shared" si="9"/>
        <v>2197.4324599999995</v>
      </c>
      <c r="G46" s="38">
        <f t="shared" si="9"/>
        <v>2474.6542473203372</v>
      </c>
      <c r="H46" s="38">
        <f t="shared" si="9"/>
        <v>2499.6343999999995</v>
      </c>
      <c r="I46" s="38">
        <f t="shared" si="9"/>
        <v>2558.0037600000001</v>
      </c>
      <c r="J46" s="38">
        <f t="shared" si="9"/>
        <v>2681.5168299999996</v>
      </c>
      <c r="K46" s="38">
        <f t="shared" si="9"/>
        <v>2006.2776399999996</v>
      </c>
      <c r="L46" s="38">
        <f t="shared" si="9"/>
        <v>2430.4805303459161</v>
      </c>
      <c r="M46" s="38">
        <f t="shared" si="9"/>
        <v>2468.3527075169382</v>
      </c>
      <c r="N46" s="38">
        <f t="shared" si="9"/>
        <v>2446.2608192500084</v>
      </c>
      <c r="O46" s="38">
        <f t="shared" si="9"/>
        <v>2609.1575748166078</v>
      </c>
      <c r="P46" s="38">
        <f t="shared" si="9"/>
        <v>2543.3120718259624</v>
      </c>
      <c r="Q46" s="38">
        <f t="shared" si="9"/>
        <v>2510.1037314899422</v>
      </c>
    </row>
    <row r="47" spans="1:17" x14ac:dyDescent="0.25">
      <c r="A47" s="121" t="s">
        <v>46</v>
      </c>
      <c r="B47" s="120">
        <v>2132.5311955255474</v>
      </c>
      <c r="C47" s="120">
        <v>2077.9638620415799</v>
      </c>
      <c r="D47" s="120">
        <v>2074.0537502033344</v>
      </c>
      <c r="E47" s="120">
        <v>2079.6862121574736</v>
      </c>
      <c r="F47" s="120">
        <v>2131.6945092400815</v>
      </c>
      <c r="G47" s="120">
        <v>2408.7088206239364</v>
      </c>
      <c r="H47" s="120">
        <v>2431.5244043772318</v>
      </c>
      <c r="I47" s="120">
        <v>2483.9827502319213</v>
      </c>
      <c r="J47" s="120">
        <v>2604.6233466448266</v>
      </c>
      <c r="K47" s="120">
        <v>1943.5063971627217</v>
      </c>
      <c r="L47" s="120">
        <v>2364.0014883095973</v>
      </c>
      <c r="M47" s="120">
        <v>2396.9271991843375</v>
      </c>
      <c r="N47" s="120">
        <v>2376.4650124687992</v>
      </c>
      <c r="O47" s="120">
        <v>2540.6563760687018</v>
      </c>
      <c r="P47" s="120">
        <v>2472.3566053399963</v>
      </c>
      <c r="Q47" s="120">
        <v>2441.3504802569219</v>
      </c>
    </row>
    <row r="48" spans="1:17" x14ac:dyDescent="0.25">
      <c r="A48" s="119" t="s">
        <v>45</v>
      </c>
      <c r="B48" s="118">
        <v>59.337596609029895</v>
      </c>
      <c r="C48" s="118">
        <v>58.689057958420015</v>
      </c>
      <c r="D48" s="118">
        <v>68.933829796665805</v>
      </c>
      <c r="E48" s="118">
        <v>58.19097784252569</v>
      </c>
      <c r="F48" s="118">
        <v>65.737950759917865</v>
      </c>
      <c r="G48" s="118">
        <v>65.945426696400958</v>
      </c>
      <c r="H48" s="118">
        <v>68.109995622767784</v>
      </c>
      <c r="I48" s="118">
        <v>74.02100976807867</v>
      </c>
      <c r="J48" s="118">
        <v>76.893483355172918</v>
      </c>
      <c r="K48" s="118">
        <v>62.771242837277846</v>
      </c>
      <c r="L48" s="118">
        <v>66.479042036318575</v>
      </c>
      <c r="M48" s="118">
        <v>71.425508332600614</v>
      </c>
      <c r="N48" s="118">
        <v>69.795806781209421</v>
      </c>
      <c r="O48" s="118">
        <v>68.501198747906258</v>
      </c>
      <c r="P48" s="118">
        <v>70.955466485966099</v>
      </c>
      <c r="Q48" s="118">
        <v>68.75325123302035</v>
      </c>
    </row>
    <row r="49" spans="1:17" x14ac:dyDescent="0.25">
      <c r="A49" s="117"/>
      <c r="B49" s="116"/>
      <c r="C49" s="116"/>
      <c r="D49" s="116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</row>
    <row r="50" spans="1:17" x14ac:dyDescent="0.25">
      <c r="A50" s="31" t="s">
        <v>63</v>
      </c>
      <c r="B50" s="70">
        <f t="shared" ref="B50:Q50" si="10">SUM(B51:B52)</f>
        <v>10922.650719758994</v>
      </c>
      <c r="C50" s="70">
        <f t="shared" si="10"/>
        <v>10243.610671251939</v>
      </c>
      <c r="D50" s="70">
        <f t="shared" si="10"/>
        <v>10687.952237201218</v>
      </c>
      <c r="E50" s="70">
        <f t="shared" si="10"/>
        <v>10550.31704115267</v>
      </c>
      <c r="F50" s="70">
        <f t="shared" si="10"/>
        <v>10452.959452771374</v>
      </c>
      <c r="G50" s="70">
        <f t="shared" si="10"/>
        <v>11828.61566678658</v>
      </c>
      <c r="H50" s="70">
        <f t="shared" si="10"/>
        <v>12025.536334601449</v>
      </c>
      <c r="I50" s="70">
        <f t="shared" si="10"/>
        <v>12396.339165707155</v>
      </c>
      <c r="J50" s="70">
        <f t="shared" si="10"/>
        <v>13236.80015505423</v>
      </c>
      <c r="K50" s="70">
        <f t="shared" si="10"/>
        <v>9882.0314089471831</v>
      </c>
      <c r="L50" s="70">
        <f t="shared" si="10"/>
        <v>12057.447485709296</v>
      </c>
      <c r="M50" s="70">
        <f t="shared" si="10"/>
        <v>12218.73087320911</v>
      </c>
      <c r="N50" s="70">
        <f t="shared" si="10"/>
        <v>11920.958035939955</v>
      </c>
      <c r="O50" s="70">
        <f t="shared" si="10"/>
        <v>12491.26976415822</v>
      </c>
      <c r="P50" s="70">
        <f t="shared" si="10"/>
        <v>12291.820904985885</v>
      </c>
      <c r="Q50" s="70">
        <f t="shared" si="10"/>
        <v>12385.757320968791</v>
      </c>
    </row>
    <row r="51" spans="1:17" x14ac:dyDescent="0.25">
      <c r="A51" s="55" t="s">
        <v>343</v>
      </c>
      <c r="B51" s="54">
        <v>9858.6885370877317</v>
      </c>
      <c r="C51" s="54">
        <v>9189.1188193740854</v>
      </c>
      <c r="D51" s="54">
        <v>9590.0100407097107</v>
      </c>
      <c r="E51" s="54">
        <v>9434.4668630182805</v>
      </c>
      <c r="F51" s="54">
        <v>9180.892105380899</v>
      </c>
      <c r="G51" s="54">
        <v>10610.566874626431</v>
      </c>
      <c r="H51" s="54">
        <v>10766.608936516945</v>
      </c>
      <c r="I51" s="54">
        <v>11087.024901499404</v>
      </c>
      <c r="J51" s="54">
        <v>11916.237053211122</v>
      </c>
      <c r="K51" s="54">
        <v>8829.7691259863877</v>
      </c>
      <c r="L51" s="54">
        <v>10800.679483567088</v>
      </c>
      <c r="M51" s="54">
        <v>10969.523769069654</v>
      </c>
      <c r="N51" s="54">
        <v>10707.494925287845</v>
      </c>
      <c r="O51" s="54">
        <v>11249.513767783181</v>
      </c>
      <c r="P51" s="54">
        <v>11067.225856245102</v>
      </c>
      <c r="Q51" s="54">
        <v>11062.098025636873</v>
      </c>
    </row>
    <row r="52" spans="1:17" x14ac:dyDescent="0.25">
      <c r="A52" s="52" t="s">
        <v>106</v>
      </c>
      <c r="B52" s="51">
        <v>1063.9621826712628</v>
      </c>
      <c r="C52" s="51">
        <v>1054.4918518778541</v>
      </c>
      <c r="D52" s="51">
        <v>1097.9421964915064</v>
      </c>
      <c r="E52" s="51">
        <v>1115.8501781343894</v>
      </c>
      <c r="F52" s="51">
        <v>1272.0673473904758</v>
      </c>
      <c r="G52" s="51">
        <v>1218.0487921601484</v>
      </c>
      <c r="H52" s="51">
        <v>1258.9273980845037</v>
      </c>
      <c r="I52" s="51">
        <v>1309.3142642077514</v>
      </c>
      <c r="J52" s="51">
        <v>1320.5631018431093</v>
      </c>
      <c r="K52" s="51">
        <v>1052.2622829607949</v>
      </c>
      <c r="L52" s="51">
        <v>1256.7680021422082</v>
      </c>
      <c r="M52" s="51">
        <v>1249.2071041394563</v>
      </c>
      <c r="N52" s="51">
        <v>1213.4631106521094</v>
      </c>
      <c r="O52" s="51">
        <v>1241.7559963750382</v>
      </c>
      <c r="P52" s="51">
        <v>1224.5950487407831</v>
      </c>
      <c r="Q52" s="51">
        <v>1323.6592953319184</v>
      </c>
    </row>
    <row r="53" spans="1:17" x14ac:dyDescent="0.25">
      <c r="A53" s="50" t="s">
        <v>105</v>
      </c>
      <c r="B53" s="38">
        <f t="shared" ref="B53:Q53" si="11">SUM(B54:B55)</f>
        <v>10922.650719758994</v>
      </c>
      <c r="C53" s="38">
        <f t="shared" si="11"/>
        <v>10243.610671251939</v>
      </c>
      <c r="D53" s="38">
        <f t="shared" si="11"/>
        <v>10687.95223720122</v>
      </c>
      <c r="E53" s="38">
        <f t="shared" si="11"/>
        <v>10550.317041152668</v>
      </c>
      <c r="F53" s="38">
        <f t="shared" si="11"/>
        <v>10452.959452771373</v>
      </c>
      <c r="G53" s="38">
        <f t="shared" si="11"/>
        <v>11828.615666786576</v>
      </c>
      <c r="H53" s="38">
        <f t="shared" si="11"/>
        <v>12025.536334601447</v>
      </c>
      <c r="I53" s="38">
        <f t="shared" si="11"/>
        <v>12396.339165707153</v>
      </c>
      <c r="J53" s="38">
        <f t="shared" si="11"/>
        <v>13236.800155054229</v>
      </c>
      <c r="K53" s="38">
        <f t="shared" si="11"/>
        <v>9882.0314089471831</v>
      </c>
      <c r="L53" s="38">
        <f t="shared" si="11"/>
        <v>12057.447485709297</v>
      </c>
      <c r="M53" s="38">
        <f t="shared" si="11"/>
        <v>12218.73087320911</v>
      </c>
      <c r="N53" s="38">
        <f t="shared" si="11"/>
        <v>11920.958035939955</v>
      </c>
      <c r="O53" s="38">
        <f t="shared" si="11"/>
        <v>12491.26976415822</v>
      </c>
      <c r="P53" s="38">
        <f t="shared" si="11"/>
        <v>12291.820904985885</v>
      </c>
      <c r="Q53" s="38">
        <f t="shared" si="11"/>
        <v>12385.757320968793</v>
      </c>
    </row>
    <row r="54" spans="1:17" x14ac:dyDescent="0.25">
      <c r="A54" s="121" t="s">
        <v>46</v>
      </c>
      <c r="B54" s="120">
        <f>ISI_emi!B$5</f>
        <v>10857.150488402767</v>
      </c>
      <c r="C54" s="120">
        <f>ISI_emi!C$5</f>
        <v>10181.731001976103</v>
      </c>
      <c r="D54" s="120">
        <f>ISI_emi!D$5</f>
        <v>10612.671437985191</v>
      </c>
      <c r="E54" s="120">
        <f>ISI_emi!E$5</f>
        <v>10486.920613287492</v>
      </c>
      <c r="F54" s="120">
        <f>ISI_emi!F$5</f>
        <v>10383.42516464334</v>
      </c>
      <c r="G54" s="120">
        <f>ISI_emi!G$5</f>
        <v>11753.598644204963</v>
      </c>
      <c r="H54" s="120">
        <f>ISI_emi!H$5</f>
        <v>11945.202987688419</v>
      </c>
      <c r="I54" s="120">
        <f>ISI_emi!I$5</f>
        <v>12304.480437307075</v>
      </c>
      <c r="J54" s="120">
        <f>ISI_emi!J$5</f>
        <v>13133.984276678804</v>
      </c>
      <c r="K54" s="120">
        <f>ISI_emi!K$5</f>
        <v>9801.0756262381092</v>
      </c>
      <c r="L54" s="120">
        <f>ISI_emi!L$5</f>
        <v>11970.058719253904</v>
      </c>
      <c r="M54" s="120">
        <f>ISI_emi!M$5</f>
        <v>12123.00032969007</v>
      </c>
      <c r="N54" s="120">
        <f>ISI_emi!N$5</f>
        <v>11830.878363938937</v>
      </c>
      <c r="O54" s="120">
        <f>ISI_emi!O$5</f>
        <v>12405.752645348852</v>
      </c>
      <c r="P54" s="120">
        <f>ISI_emi!P$5</f>
        <v>12201.280209425955</v>
      </c>
      <c r="Q54" s="120">
        <f>ISI_emi!Q$5</f>
        <v>12302.050334314465</v>
      </c>
    </row>
    <row r="55" spans="1:17" x14ac:dyDescent="0.25">
      <c r="A55" s="119" t="s">
        <v>45</v>
      </c>
      <c r="B55" s="118">
        <f>ISI_emi!B$53</f>
        <v>65.500231356227417</v>
      </c>
      <c r="C55" s="118">
        <f>ISI_emi!C$53</f>
        <v>61.879669275837536</v>
      </c>
      <c r="D55" s="118">
        <f>ISI_emi!D$53</f>
        <v>75.280799216028086</v>
      </c>
      <c r="E55" s="118">
        <f>ISI_emi!E$53</f>
        <v>63.396427865176726</v>
      </c>
      <c r="F55" s="118">
        <f>ISI_emi!F$53</f>
        <v>69.534288128032216</v>
      </c>
      <c r="G55" s="118">
        <f>ISI_emi!G$53</f>
        <v>75.017022581612451</v>
      </c>
      <c r="H55" s="118">
        <f>ISI_emi!H$53</f>
        <v>80.333346913028919</v>
      </c>
      <c r="I55" s="118">
        <f>ISI_emi!I$53</f>
        <v>91.85872840007886</v>
      </c>
      <c r="J55" s="118">
        <f>ISI_emi!J$53</f>
        <v>102.81587837542367</v>
      </c>
      <c r="K55" s="118">
        <f>ISI_emi!K$53</f>
        <v>80.955782709073688</v>
      </c>
      <c r="L55" s="118">
        <f>ISI_emi!L$53</f>
        <v>87.388766455392869</v>
      </c>
      <c r="M55" s="118">
        <f>ISI_emi!M$53</f>
        <v>95.730543519039514</v>
      </c>
      <c r="N55" s="118">
        <f>ISI_emi!N$53</f>
        <v>90.079672001018423</v>
      </c>
      <c r="O55" s="118">
        <f>ISI_emi!O$53</f>
        <v>85.517118809368185</v>
      </c>
      <c r="P55" s="118">
        <f>ISI_emi!P$53</f>
        <v>90.540695559930541</v>
      </c>
      <c r="Q55" s="118">
        <f>ISI_emi!Q$53</f>
        <v>83.706986654327224</v>
      </c>
    </row>
    <row r="56" spans="1:17" x14ac:dyDescent="0.25">
      <c r="A56" s="117"/>
      <c r="B56" s="116"/>
      <c r="C56" s="116"/>
      <c r="D56" s="116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</row>
    <row r="57" spans="1:17" x14ac:dyDescent="0.25">
      <c r="A57" s="39" t="s">
        <v>104</v>
      </c>
      <c r="B57" s="115">
        <f t="shared" ref="B57:Q57" si="12">IF(B$7=0,"",B$3/B$7*1000)</f>
        <v>360.44021162806234</v>
      </c>
      <c r="C57" s="115">
        <f t="shared" si="12"/>
        <v>381.68979724213727</v>
      </c>
      <c r="D57" s="115">
        <f t="shared" si="12"/>
        <v>316.08986548270684</v>
      </c>
      <c r="E57" s="115">
        <f t="shared" si="12"/>
        <v>321.03065692241057</v>
      </c>
      <c r="F57" s="115">
        <f t="shared" si="12"/>
        <v>353.77187550527981</v>
      </c>
      <c r="G57" s="115">
        <f t="shared" si="12"/>
        <v>391.04367495198085</v>
      </c>
      <c r="H57" s="115">
        <f t="shared" si="12"/>
        <v>402.79536589539714</v>
      </c>
      <c r="I57" s="115">
        <f t="shared" si="12"/>
        <v>408.00944369578843</v>
      </c>
      <c r="J57" s="115">
        <f t="shared" si="12"/>
        <v>407.25866105879089</v>
      </c>
      <c r="K57" s="115">
        <f t="shared" si="12"/>
        <v>400.69529369734005</v>
      </c>
      <c r="L57" s="115">
        <f t="shared" si="12"/>
        <v>312.22507137089036</v>
      </c>
      <c r="M57" s="115">
        <f t="shared" si="12"/>
        <v>319.39836336144157</v>
      </c>
      <c r="N57" s="115">
        <f t="shared" si="12"/>
        <v>332.99048398370115</v>
      </c>
      <c r="O57" s="115">
        <f t="shared" si="12"/>
        <v>288.30801445134125</v>
      </c>
      <c r="P57" s="115">
        <f t="shared" si="12"/>
        <v>295.35157348456818</v>
      </c>
      <c r="Q57" s="115">
        <f t="shared" si="12"/>
        <v>323.4395444627537</v>
      </c>
    </row>
    <row r="58" spans="1:17" x14ac:dyDescent="0.25">
      <c r="A58" s="39" t="s">
        <v>103</v>
      </c>
      <c r="B58" s="114">
        <f t="shared" ref="B58:Q58" si="13">IF(B$46=0,"",B$46/B$7)</f>
        <v>0.38406672369626377</v>
      </c>
      <c r="C58" s="114">
        <f t="shared" si="13"/>
        <v>0.36405740671323905</v>
      </c>
      <c r="D58" s="114">
        <f t="shared" si="13"/>
        <v>0.34625748586201327</v>
      </c>
      <c r="E58" s="114">
        <f t="shared" si="13"/>
        <v>0.34145938188787722</v>
      </c>
      <c r="F58" s="114">
        <f t="shared" si="13"/>
        <v>0.33651339356814697</v>
      </c>
      <c r="G58" s="114">
        <f t="shared" si="13"/>
        <v>0.35196334053766709</v>
      </c>
      <c r="H58" s="114">
        <f t="shared" si="13"/>
        <v>0.35062903633048104</v>
      </c>
      <c r="I58" s="114">
        <f t="shared" si="13"/>
        <v>0.33755657957244656</v>
      </c>
      <c r="J58" s="114">
        <f t="shared" si="13"/>
        <v>0.3531099328417171</v>
      </c>
      <c r="K58" s="114">
        <f t="shared" si="13"/>
        <v>0.35434080536912743</v>
      </c>
      <c r="L58" s="114">
        <f t="shared" si="13"/>
        <v>0.33728566893504247</v>
      </c>
      <c r="M58" s="114">
        <f t="shared" si="13"/>
        <v>0.33025859078364173</v>
      </c>
      <c r="N58" s="114">
        <f t="shared" si="13"/>
        <v>0.32964032061043097</v>
      </c>
      <c r="O58" s="114">
        <f t="shared" si="13"/>
        <v>0.32807212056036816</v>
      </c>
      <c r="P58" s="114">
        <f t="shared" si="13"/>
        <v>0.32291925746901506</v>
      </c>
      <c r="Q58" s="114">
        <f t="shared" si="13"/>
        <v>0.3265273703170713</v>
      </c>
    </row>
    <row r="59" spans="1:17" x14ac:dyDescent="0.25">
      <c r="A59" s="110" t="s">
        <v>46</v>
      </c>
      <c r="B59" s="113">
        <f t="shared" ref="B59:Q59" si="14">IF(B$47=0,"",B$47/B$8)</f>
        <v>0.41280123800339674</v>
      </c>
      <c r="C59" s="113">
        <f t="shared" si="14"/>
        <v>0.39037457487160998</v>
      </c>
      <c r="D59" s="113">
        <f t="shared" si="14"/>
        <v>0.37451313654809215</v>
      </c>
      <c r="E59" s="113">
        <f t="shared" si="14"/>
        <v>0.36447357380958179</v>
      </c>
      <c r="F59" s="113">
        <f t="shared" si="14"/>
        <v>0.36124292649382844</v>
      </c>
      <c r="G59" s="113">
        <f t="shared" si="14"/>
        <v>0.37583223913620478</v>
      </c>
      <c r="H59" s="113">
        <f t="shared" si="14"/>
        <v>0.37488812895116125</v>
      </c>
      <c r="I59" s="113">
        <f t="shared" si="14"/>
        <v>0.3615695415184747</v>
      </c>
      <c r="J59" s="113">
        <f t="shared" si="14"/>
        <v>0.37907485761094845</v>
      </c>
      <c r="K59" s="113">
        <f t="shared" si="14"/>
        <v>0.38303239991381982</v>
      </c>
      <c r="L59" s="113">
        <f t="shared" si="14"/>
        <v>0.35987235322112915</v>
      </c>
      <c r="M59" s="113">
        <f t="shared" si="14"/>
        <v>0.35326856288641673</v>
      </c>
      <c r="N59" s="113">
        <f t="shared" si="14"/>
        <v>0.35222543537406242</v>
      </c>
      <c r="O59" s="113">
        <f t="shared" si="14"/>
        <v>0.34856034793095098</v>
      </c>
      <c r="P59" s="113">
        <f t="shared" si="14"/>
        <v>0.3440997363034094</v>
      </c>
      <c r="Q59" s="113">
        <f t="shared" si="14"/>
        <v>0.34775739793687704</v>
      </c>
    </row>
    <row r="60" spans="1:17" x14ac:dyDescent="0.25">
      <c r="A60" s="108" t="s">
        <v>45</v>
      </c>
      <c r="B60" s="112">
        <f t="shared" ref="B60:Q60" si="15">IF(B$48=0,"",B$48/B$9)</f>
        <v>0.10968132460079463</v>
      </c>
      <c r="C60" s="112">
        <f t="shared" si="15"/>
        <v>0.1074891171399634</v>
      </c>
      <c r="D60" s="112">
        <f t="shared" si="15"/>
        <v>0.10588913947260492</v>
      </c>
      <c r="E60" s="112">
        <f t="shared" si="15"/>
        <v>0.10484860872527152</v>
      </c>
      <c r="F60" s="112">
        <f t="shared" si="15"/>
        <v>0.10451184540527482</v>
      </c>
      <c r="G60" s="112">
        <f t="shared" si="15"/>
        <v>0.1060215863286189</v>
      </c>
      <c r="H60" s="112">
        <f t="shared" si="15"/>
        <v>0.10592534311472439</v>
      </c>
      <c r="I60" s="112">
        <f t="shared" si="15"/>
        <v>0.10454944882496987</v>
      </c>
      <c r="J60" s="112">
        <f t="shared" si="15"/>
        <v>0.10635336563647707</v>
      </c>
      <c r="K60" s="112">
        <f t="shared" si="15"/>
        <v>0.10675381434911198</v>
      </c>
      <c r="L60" s="112">
        <f t="shared" si="15"/>
        <v>0.10436270335371833</v>
      </c>
      <c r="M60" s="112">
        <f t="shared" si="15"/>
        <v>0.10366546927808507</v>
      </c>
      <c r="N60" s="112">
        <f t="shared" si="15"/>
        <v>0.10355460946766977</v>
      </c>
      <c r="O60" s="112">
        <f t="shared" si="15"/>
        <v>0.10316445594564196</v>
      </c>
      <c r="P60" s="112">
        <f t="shared" si="15"/>
        <v>0.10268519028359782</v>
      </c>
      <c r="Q60" s="112">
        <f t="shared" si="15"/>
        <v>0.10307833768069018</v>
      </c>
    </row>
    <row r="61" spans="1:17" x14ac:dyDescent="0.25">
      <c r="A61" s="39" t="s">
        <v>102</v>
      </c>
      <c r="B61" s="114">
        <f>IF(SUM(ISI_ued!B$5,ISI_ued!B$53)=0,"",SUM(ISI_ued!B$5,ISI_ued!B$53)/B$7)</f>
        <v>0.19813578992462844</v>
      </c>
      <c r="C61" s="114">
        <f>IF(SUM(ISI_ued!C$5,ISI_ued!C$53)=0,"",SUM(ISI_ued!C$5,ISI_ued!C$53)/C$7)</f>
        <v>0.18886975762346842</v>
      </c>
      <c r="D61" s="114">
        <f>IF(SUM(ISI_ued!D$5,ISI_ued!D$53)=0,"",SUM(ISI_ued!D$5,ISI_ued!D$53)/D$7)</f>
        <v>0.18067875748598758</v>
      </c>
      <c r="E61" s="114">
        <f>IF(SUM(ISI_ued!E$5,ISI_ued!E$53)=0,"",SUM(ISI_ued!E$5,ISI_ued!E$53)/E$7)</f>
        <v>0.1782993806138119</v>
      </c>
      <c r="F61" s="114">
        <f>IF(SUM(ISI_ued!F$5,ISI_ued!F$53)=0,"",SUM(ISI_ued!F$5,ISI_ued!F$53)/F$7)</f>
        <v>0.17789759262799953</v>
      </c>
      <c r="G61" s="114">
        <f>IF(SUM(ISI_ued!G$5,ISI_ued!G$53)=0,"",SUM(ISI_ued!G$5,ISI_ued!G$53)/G$7)</f>
        <v>0.18636229455443443</v>
      </c>
      <c r="H61" s="114">
        <f>IF(SUM(ISI_ued!H$5,ISI_ued!H$53)=0,"",SUM(ISI_ued!H$5,ISI_ued!H$53)/H$7)</f>
        <v>0.18582952275086134</v>
      </c>
      <c r="I61" s="114">
        <f>IF(SUM(ISI_ued!I$5,ISI_ued!I$53)=0,"",SUM(ISI_ued!I$5,ISI_ued!I$53)/I$7)</f>
        <v>0.17785811265872142</v>
      </c>
      <c r="J61" s="114">
        <f>IF(SUM(ISI_ued!J$5,ISI_ued!J$53)=0,"",SUM(ISI_ued!J$5,ISI_ued!J$53)/J$7)</f>
        <v>0.18890545603415693</v>
      </c>
      <c r="K61" s="114">
        <f>IF(SUM(ISI_ued!K$5,ISI_ued!K$53)=0,"",SUM(ISI_ued!K$5,ISI_ued!K$53)/K$7)</f>
        <v>0.19036581348799816</v>
      </c>
      <c r="L61" s="114">
        <f>IF(SUM(ISI_ued!L$5,ISI_ued!L$53)=0,"",SUM(ISI_ued!L$5,ISI_ued!L$53)/L$7)</f>
        <v>0.18044112700206807</v>
      </c>
      <c r="M61" s="114">
        <f>IF(SUM(ISI_ued!M$5,ISI_ued!M$53)=0,"",SUM(ISI_ued!M$5,ISI_ued!M$53)/M$7)</f>
        <v>0.17729287628053661</v>
      </c>
      <c r="N61" s="114">
        <f>IF(SUM(ISI_ued!N$5,ISI_ued!N$53)=0,"",SUM(ISI_ued!N$5,ISI_ued!N$53)/N$7)</f>
        <v>0.17753650267366125</v>
      </c>
      <c r="O61" s="114">
        <f>IF(SUM(ISI_ued!O$5,ISI_ued!O$53)=0,"",SUM(ISI_ued!O$5,ISI_ued!O$53)/O$7)</f>
        <v>0.18632106980065294</v>
      </c>
      <c r="P61" s="114">
        <f>IF(SUM(ISI_ued!P$5,ISI_ued!P$53)=0,"",SUM(ISI_ued!P$5,ISI_ued!P$53)/P$7)</f>
        <v>0.18331366009846603</v>
      </c>
      <c r="Q61" s="114">
        <f>IF(SUM(ISI_ued!Q$5,ISI_ued!Q$53)=0,"",SUM(ISI_ued!Q$5,ISI_ued!Q$53)/Q$7)</f>
        <v>0.18385454707661752</v>
      </c>
    </row>
    <row r="62" spans="1:17" x14ac:dyDescent="0.25">
      <c r="A62" s="110" t="s">
        <v>46</v>
      </c>
      <c r="B62" s="113">
        <f>IF(ISI_ued!B$5=0,"",ISI_ued!B$5/B$8)</f>
        <v>0.21249947930870788</v>
      </c>
      <c r="C62" s="113">
        <f>IF(ISI_ued!C$5=0,"",ISI_ued!C$5/C$8)</f>
        <v>0.20209537765555602</v>
      </c>
      <c r="D62" s="113">
        <f>IF(ISI_ued!D$5=0,"",ISI_ued!D$5/D$8)</f>
        <v>0.19499069871286703</v>
      </c>
      <c r="E62" s="113">
        <f>IF(ISI_ued!E$5=0,"",ISI_ued!E$5/E$8)</f>
        <v>0.18996467609976894</v>
      </c>
      <c r="F62" s="113">
        <f>IF(ISI_ued!F$5=0,"",ISI_ued!F$5/F$8)</f>
        <v>0.19056240197077479</v>
      </c>
      <c r="G62" s="113">
        <f>IF(ISI_ued!G$5=0,"",ISI_ued!G$5/G$8)</f>
        <v>0.19867366753937574</v>
      </c>
      <c r="H62" s="113">
        <f>IF(ISI_ued!H$5=0,"",ISI_ued!H$5/H$8)</f>
        <v>0.19835943317971075</v>
      </c>
      <c r="I62" s="113">
        <f>IF(ISI_ued!I$5=0,"",ISI_ued!I$5/I$8)</f>
        <v>0.18993690836256816</v>
      </c>
      <c r="J62" s="113">
        <f>IF(ISI_ued!J$5=0,"",ISI_ued!J$5/J$8)</f>
        <v>0.20229417154044702</v>
      </c>
      <c r="K62" s="113">
        <f>IF(ISI_ued!K$5=0,"",ISI_ued!K$5/K$8)</f>
        <v>0.20526181155925885</v>
      </c>
      <c r="L62" s="113">
        <f>IF(ISI_ued!L$5=0,"",ISI_ued!L$5/L$8)</f>
        <v>0.19208679573629731</v>
      </c>
      <c r="M62" s="113">
        <f>IF(ISI_ued!M$5=0,"",ISI_ued!M$5/M$8)</f>
        <v>0.18921097767120756</v>
      </c>
      <c r="N62" s="113">
        <f>IF(ISI_ued!N$5=0,"",ISI_ued!N$5/N$8)</f>
        <v>0.18928141337090276</v>
      </c>
      <c r="O62" s="113">
        <f>IF(ISI_ued!O$5=0,"",ISI_ued!O$5/O$8)</f>
        <v>0.19784603635907247</v>
      </c>
      <c r="P62" s="113">
        <f>IF(ISI_ued!P$5=0,"",ISI_ued!P$5/P$8)</f>
        <v>0.19497925240256561</v>
      </c>
      <c r="Q62" s="113">
        <f>IF(ISI_ued!Q$5=0,"",ISI_ued!Q$5/Q$8)</f>
        <v>0.19536515168834934</v>
      </c>
    </row>
    <row r="63" spans="1:17" x14ac:dyDescent="0.25">
      <c r="A63" s="108" t="s">
        <v>45</v>
      </c>
      <c r="B63" s="112">
        <f>IF(ISI_ued!B$53=0,"",ISI_ued!B$53/B$9)</f>
        <v>6.0977158948372689E-2</v>
      </c>
      <c r="C63" s="112">
        <f>IF(ISI_ued!C$53=0,"",ISI_ued!C$53/C$9)</f>
        <v>5.9932073684270074E-2</v>
      </c>
      <c r="D63" s="112">
        <f>IF(ISI_ued!D$53=0,"",ISI_ued!D$53/D$9)</f>
        <v>5.892832658820208E-2</v>
      </c>
      <c r="E63" s="112">
        <f>IF(ISI_ued!E$53=0,"",ISI_ued!E$53/E$9)</f>
        <v>5.836753188791826E-2</v>
      </c>
      <c r="F63" s="112">
        <f>IF(ISI_ued!F$53=0,"",ISI_ued!F$53/F$9)</f>
        <v>5.908194885738452E-2</v>
      </c>
      <c r="G63" s="112">
        <f>IF(ISI_ued!G$53=0,"",ISI_ued!G$53/G$9)</f>
        <v>5.9507649119564951E-2</v>
      </c>
      <c r="H63" s="112">
        <f>IF(ISI_ued!H$53=0,"",ISI_ued!H$53/H$9)</f>
        <v>5.9439166543213677E-2</v>
      </c>
      <c r="I63" s="112">
        <f>IF(ISI_ued!I$53=0,"",ISI_ued!I$53/I$9)</f>
        <v>6.0652849261225605E-2</v>
      </c>
      <c r="J63" s="112">
        <f>IF(ISI_ued!J$53=0,"",ISI_ued!J$53/J$9)</f>
        <v>6.1666363027629685E-2</v>
      </c>
      <c r="K63" s="112">
        <f>IF(ISI_ued!K$53=0,"",ISI_ued!K$53/K$9)</f>
        <v>6.1824496798241736E-2</v>
      </c>
      <c r="L63" s="112">
        <f>IF(ISI_ued!L$53=0,"",ISI_ued!L$53/L$9)</f>
        <v>6.0346310808736849E-2</v>
      </c>
      <c r="M63" s="112">
        <f>IF(ISI_ued!M$53=0,"",ISI_ued!M$53/M$9)</f>
        <v>5.9928118754118076E-2</v>
      </c>
      <c r="N63" s="112">
        <f>IF(ISI_ued!N$53=0,"",ISI_ued!N$53/N$9)</f>
        <v>5.996541591655654E-2</v>
      </c>
      <c r="O63" s="112">
        <f>IF(ISI_ued!O$53=0,"",ISI_ued!O$53/O$9)</f>
        <v>5.9806790818243451E-2</v>
      </c>
      <c r="P63" s="112">
        <f>IF(ISI_ued!P$53=0,"",ISI_ued!P$53/P$9)</f>
        <v>6.2015135199832871E-2</v>
      </c>
      <c r="Q63" s="112">
        <f>IF(ISI_ued!Q$53=0,"",ISI_ued!Q$53/Q$9)</f>
        <v>6.2703811353982231E-2</v>
      </c>
    </row>
    <row r="64" spans="1:17" x14ac:dyDescent="0.25">
      <c r="A64" s="39" t="s">
        <v>60</v>
      </c>
      <c r="B64" s="111">
        <f t="shared" ref="B64:Q64" si="16">IF(B$46=0,"",B$53/B$46)</f>
        <v>4.9832593807414183</v>
      </c>
      <c r="C64" s="111">
        <f t="shared" si="16"/>
        <v>4.7942324068487174</v>
      </c>
      <c r="D64" s="111">
        <f t="shared" si="16"/>
        <v>4.9874074572103773</v>
      </c>
      <c r="E64" s="111">
        <f t="shared" si="16"/>
        <v>4.934950001104915</v>
      </c>
      <c r="F64" s="111">
        <f t="shared" si="16"/>
        <v>4.7568968070906603</v>
      </c>
      <c r="G64" s="111">
        <f t="shared" si="16"/>
        <v>4.7799063968613451</v>
      </c>
      <c r="H64" s="111">
        <f t="shared" si="16"/>
        <v>4.8109180825009652</v>
      </c>
      <c r="I64" s="111">
        <f t="shared" si="16"/>
        <v>4.8460988836494723</v>
      </c>
      <c r="J64" s="111">
        <f t="shared" si="16"/>
        <v>4.936310675720887</v>
      </c>
      <c r="K64" s="111">
        <f t="shared" si="16"/>
        <v>4.925555273071371</v>
      </c>
      <c r="L64" s="111">
        <f t="shared" si="16"/>
        <v>4.9609315257478039</v>
      </c>
      <c r="M64" s="111">
        <f t="shared" si="16"/>
        <v>4.9501559627192231</v>
      </c>
      <c r="N64" s="111">
        <f t="shared" si="16"/>
        <v>4.8731345170278146</v>
      </c>
      <c r="O64" s="111">
        <f t="shared" si="16"/>
        <v>4.7874723568722004</v>
      </c>
      <c r="P64" s="111">
        <f t="shared" si="16"/>
        <v>4.8329975079153433</v>
      </c>
      <c r="Q64" s="111">
        <f t="shared" si="16"/>
        <v>4.9343607459668135</v>
      </c>
    </row>
    <row r="65" spans="1:17" x14ac:dyDescent="0.25">
      <c r="A65" s="110" t="s">
        <v>101</v>
      </c>
      <c r="B65" s="109">
        <f t="shared" ref="B65:Q65" si="17">IF(B$47=0,"",B$54/B$47)</f>
        <v>5.0912035946686816</v>
      </c>
      <c r="C65" s="109">
        <f t="shared" si="17"/>
        <v>4.8998595153491493</v>
      </c>
      <c r="D65" s="109">
        <f t="shared" si="17"/>
        <v>5.1168738693222169</v>
      </c>
      <c r="E65" s="109">
        <f t="shared" si="17"/>
        <v>5.0425494730805198</v>
      </c>
      <c r="F65" s="109">
        <f t="shared" si="17"/>
        <v>4.8709724210646312</v>
      </c>
      <c r="G65" s="109">
        <f t="shared" si="17"/>
        <v>4.8796261895866628</v>
      </c>
      <c r="H65" s="109">
        <f t="shared" si="17"/>
        <v>4.9126395631418118</v>
      </c>
      <c r="I65" s="109">
        <f t="shared" si="17"/>
        <v>4.9535289390227231</v>
      </c>
      <c r="J65" s="109">
        <f t="shared" si="17"/>
        <v>5.0425656721527456</v>
      </c>
      <c r="K65" s="109">
        <f t="shared" si="17"/>
        <v>5.0429860382998815</v>
      </c>
      <c r="L65" s="109">
        <f t="shared" si="17"/>
        <v>5.0634734277655689</v>
      </c>
      <c r="M65" s="109">
        <f t="shared" si="17"/>
        <v>5.0577257139121574</v>
      </c>
      <c r="N65" s="109">
        <f t="shared" si="17"/>
        <v>4.9783515860174123</v>
      </c>
      <c r="O65" s="109">
        <f t="shared" si="17"/>
        <v>4.8828927682636722</v>
      </c>
      <c r="P65" s="109">
        <f t="shared" si="17"/>
        <v>4.935081040927769</v>
      </c>
      <c r="Q65" s="109">
        <f t="shared" si="17"/>
        <v>5.0390349250550157</v>
      </c>
    </row>
    <row r="66" spans="1:17" x14ac:dyDescent="0.25">
      <c r="A66" s="108" t="s">
        <v>100</v>
      </c>
      <c r="B66" s="107">
        <f t="shared" ref="B66:Q66" si="18">IF(B$48=0,"",B$55/B$48)</f>
        <v>1.1038571681256755</v>
      </c>
      <c r="C66" s="107">
        <f t="shared" si="18"/>
        <v>1.054364670833156</v>
      </c>
      <c r="D66" s="107">
        <f t="shared" si="18"/>
        <v>1.0920733613391849</v>
      </c>
      <c r="E66" s="107">
        <f t="shared" si="18"/>
        <v>1.0894545892790775</v>
      </c>
      <c r="F66" s="107">
        <f t="shared" si="18"/>
        <v>1.0577495544693656</v>
      </c>
      <c r="G66" s="107">
        <f t="shared" si="18"/>
        <v>1.1375621682906873</v>
      </c>
      <c r="H66" s="107">
        <f t="shared" si="18"/>
        <v>1.1794648667717007</v>
      </c>
      <c r="I66" s="107">
        <f t="shared" si="18"/>
        <v>1.2409818332374689</v>
      </c>
      <c r="J66" s="107">
        <f t="shared" si="18"/>
        <v>1.3371208311699778</v>
      </c>
      <c r="K66" s="107">
        <f t="shared" si="18"/>
        <v>1.2896953931426163</v>
      </c>
      <c r="L66" s="107">
        <f t="shared" si="18"/>
        <v>1.314531072930488</v>
      </c>
      <c r="M66" s="107">
        <f t="shared" si="18"/>
        <v>1.3402850851723711</v>
      </c>
      <c r="N66" s="107">
        <f t="shared" si="18"/>
        <v>1.2906172470130379</v>
      </c>
      <c r="O66" s="107">
        <f t="shared" si="18"/>
        <v>1.2484032450889337</v>
      </c>
      <c r="P66" s="107">
        <f t="shared" si="18"/>
        <v>1.2760214264511685</v>
      </c>
      <c r="Q66" s="107">
        <f t="shared" si="18"/>
        <v>1.2174985932028912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4" tint="0.39997558519241921"/>
    <pageSetUpPr fitToPage="1"/>
  </sheetPr>
  <dimension ref="A1:Q15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356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164"/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</row>
    <row r="3" spans="1:17" ht="12.75" x14ac:dyDescent="0.25">
      <c r="A3" s="98" t="s">
        <v>127</v>
      </c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</row>
    <row r="4" spans="1:17" x14ac:dyDescent="0.25">
      <c r="A4" s="162"/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</row>
    <row r="5" spans="1:17" ht="12.75" x14ac:dyDescent="0.25">
      <c r="A5" s="97" t="s">
        <v>46</v>
      </c>
      <c r="B5" s="96">
        <v>2132.5311955255474</v>
      </c>
      <c r="C5" s="96">
        <v>2077.9638620415799</v>
      </c>
      <c r="D5" s="96">
        <v>2074.0537502033339</v>
      </c>
      <c r="E5" s="96">
        <v>2079.6862121574732</v>
      </c>
      <c r="F5" s="96">
        <v>2131.6945092400811</v>
      </c>
      <c r="G5" s="96">
        <v>2408.7088206239355</v>
      </c>
      <c r="H5" s="96">
        <v>2431.5244043772309</v>
      </c>
      <c r="I5" s="96">
        <v>2483.9827502319217</v>
      </c>
      <c r="J5" s="96">
        <v>2604.6233466448261</v>
      </c>
      <c r="K5" s="96">
        <v>1943.5063971627217</v>
      </c>
      <c r="L5" s="96">
        <v>2364.0014883095969</v>
      </c>
      <c r="M5" s="96">
        <v>2396.927199184338</v>
      </c>
      <c r="N5" s="96">
        <v>2376.4650124687987</v>
      </c>
      <c r="O5" s="96">
        <v>2540.6563760687013</v>
      </c>
      <c r="P5" s="96">
        <v>2472.3566053399963</v>
      </c>
      <c r="Q5" s="96">
        <v>2441.3504802569214</v>
      </c>
    </row>
    <row r="6" spans="1:17" x14ac:dyDescent="0.25">
      <c r="A6" s="132" t="s">
        <v>83</v>
      </c>
      <c r="B6" s="160">
        <v>3.4245216564716712</v>
      </c>
      <c r="C6" s="160">
        <v>3.3368947951887784</v>
      </c>
      <c r="D6" s="160">
        <v>3.3306157486278685</v>
      </c>
      <c r="E6" s="160">
        <v>3.3396606282440136</v>
      </c>
      <c r="F6" s="160">
        <v>3.4231780651984169</v>
      </c>
      <c r="G6" s="160">
        <v>3.8680210341908641</v>
      </c>
      <c r="H6" s="160">
        <v>3.9046594012319376</v>
      </c>
      <c r="I6" s="160">
        <v>3.9888995482548717</v>
      </c>
      <c r="J6" s="160">
        <v>4.1826300483912773</v>
      </c>
      <c r="K6" s="160">
        <v>3.1209764999169223</v>
      </c>
      <c r="L6" s="160">
        <v>3.7962278393082922</v>
      </c>
      <c r="M6" s="160">
        <v>3.8491015370914026</v>
      </c>
      <c r="N6" s="160">
        <v>3.8162423687504399</v>
      </c>
      <c r="O6" s="160">
        <v>4.079908795592516</v>
      </c>
      <c r="P6" s="160">
        <v>3.9702297229096604</v>
      </c>
      <c r="Q6" s="160">
        <v>3.920438588762106</v>
      </c>
    </row>
    <row r="7" spans="1:17" x14ac:dyDescent="0.25">
      <c r="A7" s="76" t="s">
        <v>82</v>
      </c>
      <c r="B7" s="159">
        <v>1.826411550118225</v>
      </c>
      <c r="C7" s="159">
        <v>1.7796772241006822</v>
      </c>
      <c r="D7" s="159">
        <v>1.7763283992681969</v>
      </c>
      <c r="E7" s="159">
        <v>1.7811523350634741</v>
      </c>
      <c r="F7" s="159">
        <v>1.8256949681058228</v>
      </c>
      <c r="G7" s="159">
        <v>2.0629445515684615</v>
      </c>
      <c r="H7" s="159">
        <v>2.0824850139903668</v>
      </c>
      <c r="I7" s="159">
        <v>2.1274130924025982</v>
      </c>
      <c r="J7" s="159">
        <v>2.2307360258086817</v>
      </c>
      <c r="K7" s="159">
        <v>1.6645207999556924</v>
      </c>
      <c r="L7" s="159">
        <v>2.0246548476310897</v>
      </c>
      <c r="M7" s="159">
        <v>2.052854153115415</v>
      </c>
      <c r="N7" s="159">
        <v>2.0353292633335682</v>
      </c>
      <c r="O7" s="159">
        <v>2.1759513576493421</v>
      </c>
      <c r="P7" s="159">
        <v>2.1174558522184861</v>
      </c>
      <c r="Q7" s="159">
        <v>2.0909005806731238</v>
      </c>
    </row>
    <row r="8" spans="1:17" x14ac:dyDescent="0.25">
      <c r="A8" s="76" t="s">
        <v>81</v>
      </c>
      <c r="B8" s="159">
        <v>45.660288752955609</v>
      </c>
      <c r="C8" s="159">
        <v>44.491930602517044</v>
      </c>
      <c r="D8" s="159">
        <v>44.408209981704907</v>
      </c>
      <c r="E8" s="159">
        <v>44.528808376586838</v>
      </c>
      <c r="F8" s="159">
        <v>45.642374202645556</v>
      </c>
      <c r="G8" s="159">
        <v>51.573613789211521</v>
      </c>
      <c r="H8" s="159">
        <v>52.062125349759164</v>
      </c>
      <c r="I8" s="159">
        <v>53.185327310064949</v>
      </c>
      <c r="J8" s="159">
        <v>55.768400645217028</v>
      </c>
      <c r="K8" s="159">
        <v>41.613019998892298</v>
      </c>
      <c r="L8" s="159">
        <v>50.616371190777237</v>
      </c>
      <c r="M8" s="159">
        <v>51.32135382788536</v>
      </c>
      <c r="N8" s="159">
        <v>50.883231583339196</v>
      </c>
      <c r="O8" s="159">
        <v>54.398783941233539</v>
      </c>
      <c r="P8" s="159">
        <v>52.936396305462146</v>
      </c>
      <c r="Q8" s="159">
        <v>52.272514516828075</v>
      </c>
    </row>
    <row r="9" spans="1:17" x14ac:dyDescent="0.25">
      <c r="A9" s="76" t="s">
        <v>80</v>
      </c>
      <c r="B9" s="159">
        <v>1.1415072188238906</v>
      </c>
      <c r="C9" s="159">
        <v>1.1122982650629265</v>
      </c>
      <c r="D9" s="159">
        <v>1.1102052495426231</v>
      </c>
      <c r="E9" s="159">
        <v>1.1132202094146715</v>
      </c>
      <c r="F9" s="159">
        <v>1.1410593550661392</v>
      </c>
      <c r="G9" s="159">
        <v>1.2893403447302885</v>
      </c>
      <c r="H9" s="159">
        <v>1.3015531337439794</v>
      </c>
      <c r="I9" s="159">
        <v>1.3296331827516241</v>
      </c>
      <c r="J9" s="159">
        <v>1.3942100161304263</v>
      </c>
      <c r="K9" s="159">
        <v>1.0403254999723077</v>
      </c>
      <c r="L9" s="159">
        <v>1.2654092797694312</v>
      </c>
      <c r="M9" s="159">
        <v>1.2830338456971344</v>
      </c>
      <c r="N9" s="159">
        <v>1.2720807895834803</v>
      </c>
      <c r="O9" s="159">
        <v>1.3599695985308389</v>
      </c>
      <c r="P9" s="159">
        <v>1.323409907636554</v>
      </c>
      <c r="Q9" s="159">
        <v>1.3068128629207023</v>
      </c>
    </row>
    <row r="10" spans="1:17" x14ac:dyDescent="0.25">
      <c r="A10" s="129" t="s">
        <v>79</v>
      </c>
      <c r="B10" s="158">
        <v>2.2830144376477808</v>
      </c>
      <c r="C10" s="158">
        <v>2.224596530125853</v>
      </c>
      <c r="D10" s="158">
        <v>2.2204104990852462</v>
      </c>
      <c r="E10" s="158">
        <v>2.226440418829343</v>
      </c>
      <c r="F10" s="158">
        <v>2.2821187101322784</v>
      </c>
      <c r="G10" s="158">
        <v>2.5786806894605769</v>
      </c>
      <c r="H10" s="158">
        <v>2.6031062674879588</v>
      </c>
      <c r="I10" s="158">
        <v>2.6592663655032482</v>
      </c>
      <c r="J10" s="158">
        <v>2.7884200322608526</v>
      </c>
      <c r="K10" s="158">
        <v>2.0806509999446154</v>
      </c>
      <c r="L10" s="158">
        <v>2.5308185595388624</v>
      </c>
      <c r="M10" s="158">
        <v>2.5660676913942688</v>
      </c>
      <c r="N10" s="158">
        <v>2.5441615791669605</v>
      </c>
      <c r="O10" s="158">
        <v>2.7199391970616777</v>
      </c>
      <c r="P10" s="158">
        <v>2.6468198152731079</v>
      </c>
      <c r="Q10" s="158">
        <v>2.6136257258414046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0.68490433129433437</v>
      </c>
      <c r="C12" s="91">
        <v>0.6673789590377559</v>
      </c>
      <c r="D12" s="91">
        <v>0.66612314972557385</v>
      </c>
      <c r="E12" s="91">
        <v>0.66793212564880289</v>
      </c>
      <c r="F12" s="91">
        <v>0.68463561303968357</v>
      </c>
      <c r="G12" s="91">
        <v>0.7736042068381731</v>
      </c>
      <c r="H12" s="91">
        <v>0.7809318802463876</v>
      </c>
      <c r="I12" s="91">
        <v>0.79777990965097445</v>
      </c>
      <c r="J12" s="91">
        <v>0.83652600967825574</v>
      </c>
      <c r="K12" s="91">
        <v>0.62419529998338463</v>
      </c>
      <c r="L12" s="91">
        <v>0.75924556786165864</v>
      </c>
      <c r="M12" s="91">
        <v>0.76982030741828067</v>
      </c>
      <c r="N12" s="91">
        <v>0.7632484737500882</v>
      </c>
      <c r="O12" s="91">
        <v>0.81598175911850324</v>
      </c>
      <c r="P12" s="91">
        <v>0.79404594458193234</v>
      </c>
      <c r="Q12" s="91">
        <v>0.78408771775242148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1.5981101063534466</v>
      </c>
      <c r="C14" s="157">
        <v>1.5572175710880971</v>
      </c>
      <c r="D14" s="157">
        <v>1.5542873493596723</v>
      </c>
      <c r="E14" s="157">
        <v>1.5585082931805401</v>
      </c>
      <c r="F14" s="157">
        <v>1.5974830970925948</v>
      </c>
      <c r="G14" s="157">
        <v>1.8050764826224039</v>
      </c>
      <c r="H14" s="157">
        <v>1.8221743872415712</v>
      </c>
      <c r="I14" s="157">
        <v>1.8614864558522739</v>
      </c>
      <c r="J14" s="157">
        <v>1.9518940225825967</v>
      </c>
      <c r="K14" s="157">
        <v>1.4564556999612308</v>
      </c>
      <c r="L14" s="157">
        <v>1.7715729916772036</v>
      </c>
      <c r="M14" s="157">
        <v>1.796247383975988</v>
      </c>
      <c r="N14" s="157">
        <v>1.7809131054168723</v>
      </c>
      <c r="O14" s="157">
        <v>1.9039574379431745</v>
      </c>
      <c r="P14" s="157">
        <v>1.8527738706911756</v>
      </c>
      <c r="Q14" s="157">
        <v>1.8295380080889831</v>
      </c>
    </row>
    <row r="15" spans="1:17" x14ac:dyDescent="0.25">
      <c r="A15" s="156" t="s">
        <v>117</v>
      </c>
      <c r="B15" s="155">
        <v>211.69548016709214</v>
      </c>
      <c r="C15" s="155">
        <v>206.27860378677715</v>
      </c>
      <c r="D15" s="155">
        <v>205.89044861941449</v>
      </c>
      <c r="E15" s="155">
        <v>206.4495807626661</v>
      </c>
      <c r="F15" s="155">
        <v>211.61242266935287</v>
      </c>
      <c r="G15" s="155">
        <v>239.11151754055783</v>
      </c>
      <c r="H15" s="155">
        <v>241.37641100053585</v>
      </c>
      <c r="I15" s="155">
        <v>246.58392906066214</v>
      </c>
      <c r="J15" s="155">
        <v>258.55987062665594</v>
      </c>
      <c r="K15" s="155">
        <v>192.93106746500956</v>
      </c>
      <c r="L15" s="155">
        <v>234.6734393538791</v>
      </c>
      <c r="M15" s="155">
        <v>237.9419609061531</v>
      </c>
      <c r="N15" s="155">
        <v>235.91068818615503</v>
      </c>
      <c r="O15" s="155">
        <v>252.20989620219768</v>
      </c>
      <c r="P15" s="155">
        <v>245.42980651813991</v>
      </c>
      <c r="Q15" s="155">
        <v>242.35184144482443</v>
      </c>
    </row>
    <row r="16" spans="1:17" x14ac:dyDescent="0.25">
      <c r="A16" s="84" t="s">
        <v>33</v>
      </c>
      <c r="B16" s="153">
        <v>0</v>
      </c>
      <c r="C16" s="153">
        <v>0</v>
      </c>
      <c r="D16" s="153">
        <v>21.713209219578182</v>
      </c>
      <c r="E16" s="153">
        <v>5.1302539324075003</v>
      </c>
      <c r="F16" s="153">
        <v>0</v>
      </c>
      <c r="G16" s="153">
        <v>19.265880486226294</v>
      </c>
      <c r="H16" s="153">
        <v>14.892493675297965</v>
      </c>
      <c r="I16" s="153">
        <v>17.418489577107252</v>
      </c>
      <c r="J16" s="153">
        <v>30.323448947882184</v>
      </c>
      <c r="K16" s="153">
        <v>77.185302910455178</v>
      </c>
      <c r="L16" s="153">
        <v>27.215433134825389</v>
      </c>
      <c r="M16" s="153">
        <v>13.065339331558789</v>
      </c>
      <c r="N16" s="153">
        <v>0</v>
      </c>
      <c r="O16" s="153">
        <v>0</v>
      </c>
      <c r="P16" s="153">
        <v>1.6426475778109193</v>
      </c>
      <c r="Q16" s="153">
        <v>164.16169909396098</v>
      </c>
    </row>
    <row r="17" spans="1:17" x14ac:dyDescent="0.25">
      <c r="A17" s="84" t="s">
        <v>29</v>
      </c>
      <c r="B17" s="153">
        <v>168.02482853609115</v>
      </c>
      <c r="C17" s="153">
        <v>118.2641222448506</v>
      </c>
      <c r="D17" s="153">
        <v>79.195853815080696</v>
      </c>
      <c r="E17" s="153">
        <v>82.505902843388412</v>
      </c>
      <c r="F17" s="153">
        <v>72.561102896945229</v>
      </c>
      <c r="G17" s="153">
        <v>154.20939339532021</v>
      </c>
      <c r="H17" s="153">
        <v>143.60296749450376</v>
      </c>
      <c r="I17" s="153">
        <v>183.46141856086905</v>
      </c>
      <c r="J17" s="153">
        <v>149.61580839673766</v>
      </c>
      <c r="K17" s="153">
        <v>26.157628418472825</v>
      </c>
      <c r="L17" s="153">
        <v>117.89490459947501</v>
      </c>
      <c r="M17" s="153">
        <v>43.906591503582334</v>
      </c>
      <c r="N17" s="153">
        <v>23.188607721121087</v>
      </c>
      <c r="O17" s="153">
        <v>12.755638430638939</v>
      </c>
      <c r="P17" s="153">
        <v>18.940443004160997</v>
      </c>
      <c r="Q17" s="153">
        <v>0</v>
      </c>
    </row>
    <row r="18" spans="1:17" x14ac:dyDescent="0.25">
      <c r="A18" s="84" t="s">
        <v>26</v>
      </c>
      <c r="B18" s="153">
        <v>39.815995569770905</v>
      </c>
      <c r="C18" s="153">
        <v>84.910259571132997</v>
      </c>
      <c r="D18" s="153">
        <v>71.367834727529399</v>
      </c>
      <c r="E18" s="153">
        <v>73.334518019991492</v>
      </c>
      <c r="F18" s="153">
        <v>124.32926340675645</v>
      </c>
      <c r="G18" s="153">
        <v>64.077386650598385</v>
      </c>
      <c r="H18" s="153">
        <v>66.928112732313025</v>
      </c>
      <c r="I18" s="153">
        <v>44.998080108703846</v>
      </c>
      <c r="J18" s="153">
        <v>77.385718469164061</v>
      </c>
      <c r="K18" s="153">
        <v>89.367926091792171</v>
      </c>
      <c r="L18" s="153">
        <v>89.313540922697683</v>
      </c>
      <c r="M18" s="153">
        <v>180.72639158414256</v>
      </c>
      <c r="N18" s="153">
        <v>212.46056266725023</v>
      </c>
      <c r="O18" s="153">
        <v>239.18946203112557</v>
      </c>
      <c r="P18" s="153">
        <v>224.57664183703133</v>
      </c>
      <c r="Q18" s="153">
        <v>77.892118354664433</v>
      </c>
    </row>
    <row r="19" spans="1:17" x14ac:dyDescent="0.25">
      <c r="A19" s="84" t="s">
        <v>25</v>
      </c>
      <c r="B19" s="153">
        <v>1.5762335362749127</v>
      </c>
      <c r="C19" s="153">
        <v>0</v>
      </c>
      <c r="D19" s="153">
        <v>31.119896159398991</v>
      </c>
      <c r="E19" s="153">
        <v>42.962751035384429</v>
      </c>
      <c r="F19" s="153">
        <v>0</v>
      </c>
      <c r="G19" s="153">
        <v>0</v>
      </c>
      <c r="H19" s="153">
        <v>14.019311014479854</v>
      </c>
      <c r="I19" s="153">
        <v>0</v>
      </c>
      <c r="J19" s="153">
        <v>0</v>
      </c>
      <c r="K19" s="153">
        <v>0</v>
      </c>
      <c r="L19" s="153">
        <v>0</v>
      </c>
      <c r="M19" s="153">
        <v>0</v>
      </c>
      <c r="N19" s="153">
        <v>0</v>
      </c>
      <c r="O19" s="153">
        <v>0</v>
      </c>
      <c r="P19" s="153">
        <v>0</v>
      </c>
      <c r="Q19" s="153">
        <v>0</v>
      </c>
    </row>
    <row r="20" spans="1:17" x14ac:dyDescent="0.25">
      <c r="A20" s="84" t="s">
        <v>21</v>
      </c>
      <c r="B20" s="153">
        <v>2.2784225249551642</v>
      </c>
      <c r="C20" s="153">
        <v>3.1042219707935472</v>
      </c>
      <c r="D20" s="153">
        <v>2.4936546978271918</v>
      </c>
      <c r="E20" s="153">
        <v>2.5161549314942717</v>
      </c>
      <c r="F20" s="153">
        <v>14.722056365651197</v>
      </c>
      <c r="G20" s="153">
        <v>1.5588570084129429</v>
      </c>
      <c r="H20" s="153">
        <v>1.9335260839412387</v>
      </c>
      <c r="I20" s="153">
        <v>0.70594081398197861</v>
      </c>
      <c r="J20" s="153">
        <v>1.2348948128720003</v>
      </c>
      <c r="K20" s="153">
        <v>0.2202100442893859</v>
      </c>
      <c r="L20" s="153">
        <v>0.24956069688100749</v>
      </c>
      <c r="M20" s="153">
        <v>0.24363848686943682</v>
      </c>
      <c r="N20" s="153">
        <v>0.2615177977837026</v>
      </c>
      <c r="O20" s="153">
        <v>0.26479574043314597</v>
      </c>
      <c r="P20" s="153">
        <v>0.27007409913666408</v>
      </c>
      <c r="Q20" s="153">
        <v>0.2980239961990247</v>
      </c>
    </row>
    <row r="21" spans="1:17" x14ac:dyDescent="0.25">
      <c r="A21" s="156" t="s">
        <v>116</v>
      </c>
      <c r="B21" s="155">
        <v>1389.1457408564561</v>
      </c>
      <c r="C21" s="155">
        <v>1353.6001980488318</v>
      </c>
      <c r="D21" s="155">
        <v>1351.0531238406008</v>
      </c>
      <c r="E21" s="155">
        <v>1354.7221489646156</v>
      </c>
      <c r="F21" s="155">
        <v>1388.600717556292</v>
      </c>
      <c r="G21" s="155">
        <v>1569.0497781011397</v>
      </c>
      <c r="H21" s="155">
        <v>1583.9120089855201</v>
      </c>
      <c r="I21" s="155">
        <v>1618.0837424960621</v>
      </c>
      <c r="J21" s="155">
        <v>1696.6698710521182</v>
      </c>
      <c r="K21" s="155">
        <v>1266.0136647053928</v>
      </c>
      <c r="L21" s="155">
        <v>1539.9271090401542</v>
      </c>
      <c r="M21" s="155">
        <v>1561.3751474661733</v>
      </c>
      <c r="N21" s="155">
        <v>1548.0459358775502</v>
      </c>
      <c r="O21" s="155">
        <v>1655.0013388788216</v>
      </c>
      <c r="P21" s="155">
        <v>1610.5103903720303</v>
      </c>
      <c r="Q21" s="155">
        <v>1590.3127835609371</v>
      </c>
    </row>
    <row r="22" spans="1:17" x14ac:dyDescent="0.25">
      <c r="A22" s="84" t="s">
        <v>33</v>
      </c>
      <c r="B22" s="153">
        <v>0</v>
      </c>
      <c r="C22" s="153">
        <v>12.083040582860942</v>
      </c>
      <c r="D22" s="153">
        <v>0</v>
      </c>
      <c r="E22" s="153">
        <v>0</v>
      </c>
      <c r="F22" s="153">
        <v>25.507501309554979</v>
      </c>
      <c r="G22" s="153">
        <v>22.068690794392296</v>
      </c>
      <c r="H22" s="153">
        <v>0</v>
      </c>
      <c r="I22" s="153">
        <v>75.562092496062064</v>
      </c>
      <c r="J22" s="153">
        <v>157.66701105211803</v>
      </c>
      <c r="K22" s="153">
        <v>34.800924705392845</v>
      </c>
      <c r="L22" s="153">
        <v>110.99477038407952</v>
      </c>
      <c r="M22" s="153">
        <v>136.1071179865786</v>
      </c>
      <c r="N22" s="153">
        <v>123.94905206321236</v>
      </c>
      <c r="O22" s="153">
        <v>184.82742290624151</v>
      </c>
      <c r="P22" s="153">
        <v>208.19180115234076</v>
      </c>
      <c r="Q22" s="153">
        <v>333.35050371313048</v>
      </c>
    </row>
    <row r="23" spans="1:17" x14ac:dyDescent="0.25">
      <c r="A23" s="84" t="s">
        <v>47</v>
      </c>
      <c r="B23" s="153">
        <v>886.47051743276063</v>
      </c>
      <c r="C23" s="153">
        <v>832.25352000000009</v>
      </c>
      <c r="D23" s="153">
        <v>930.87301999999988</v>
      </c>
      <c r="E23" s="153">
        <v>897.41048000000001</v>
      </c>
      <c r="F23" s="153">
        <v>850.34843999999998</v>
      </c>
      <c r="G23" s="153">
        <v>1015.3817751829295</v>
      </c>
      <c r="H23" s="153">
        <v>1066.13132</v>
      </c>
      <c r="I23" s="153">
        <v>999.79922999999997</v>
      </c>
      <c r="J23" s="153">
        <v>955.60285999999996</v>
      </c>
      <c r="K23" s="153">
        <v>785.26834999999994</v>
      </c>
      <c r="L23" s="153">
        <v>892.37367362387738</v>
      </c>
      <c r="M23" s="153">
        <v>874.60011686167957</v>
      </c>
      <c r="N23" s="153">
        <v>880.71955925567943</v>
      </c>
      <c r="O23" s="153">
        <v>899.3889318721981</v>
      </c>
      <c r="P23" s="153">
        <v>871.51583611958495</v>
      </c>
      <c r="Q23" s="153">
        <v>764.50981018123559</v>
      </c>
    </row>
    <row r="24" spans="1:17" x14ac:dyDescent="0.25">
      <c r="A24" s="84" t="s">
        <v>29</v>
      </c>
      <c r="B24" s="153">
        <v>0</v>
      </c>
      <c r="C24" s="153">
        <v>71.663637465970709</v>
      </c>
      <c r="D24" s="153">
        <v>0</v>
      </c>
      <c r="E24" s="153">
        <v>0</v>
      </c>
      <c r="F24" s="153">
        <v>53.997686246737089</v>
      </c>
      <c r="G24" s="153">
        <v>0</v>
      </c>
      <c r="H24" s="153">
        <v>0</v>
      </c>
      <c r="I24" s="153">
        <v>0</v>
      </c>
      <c r="J24" s="153">
        <v>0</v>
      </c>
      <c r="K24" s="153">
        <v>0</v>
      </c>
      <c r="L24" s="153">
        <v>0</v>
      </c>
      <c r="M24" s="153">
        <v>0</v>
      </c>
      <c r="N24" s="153">
        <v>2.78218871606812</v>
      </c>
      <c r="O24" s="153">
        <v>14.130737420339642</v>
      </c>
      <c r="P24" s="153">
        <v>0</v>
      </c>
      <c r="Q24" s="153">
        <v>0</v>
      </c>
    </row>
    <row r="25" spans="1:17" x14ac:dyDescent="0.25">
      <c r="A25" s="84" t="s">
        <v>26</v>
      </c>
      <c r="B25" s="153">
        <v>0</v>
      </c>
      <c r="C25" s="153">
        <v>0</v>
      </c>
      <c r="D25" s="153">
        <v>0</v>
      </c>
      <c r="E25" s="153">
        <v>0</v>
      </c>
      <c r="F25" s="153">
        <v>0</v>
      </c>
      <c r="G25" s="153">
        <v>0</v>
      </c>
      <c r="H25" s="153">
        <v>0</v>
      </c>
      <c r="I25" s="153">
        <v>0</v>
      </c>
      <c r="J25" s="153">
        <v>0</v>
      </c>
      <c r="K25" s="153">
        <v>0</v>
      </c>
      <c r="L25" s="153">
        <v>0</v>
      </c>
      <c r="M25" s="153">
        <v>0</v>
      </c>
      <c r="N25" s="153">
        <v>0</v>
      </c>
      <c r="O25" s="153">
        <v>0</v>
      </c>
      <c r="P25" s="153">
        <v>0</v>
      </c>
      <c r="Q25" s="153">
        <v>0</v>
      </c>
    </row>
    <row r="26" spans="1:17" x14ac:dyDescent="0.25">
      <c r="A26" s="84" t="s">
        <v>25</v>
      </c>
      <c r="B26" s="153">
        <v>502.67522342369546</v>
      </c>
      <c r="C26" s="153">
        <v>437.6</v>
      </c>
      <c r="D26" s="153">
        <v>420.18010384060096</v>
      </c>
      <c r="E26" s="153">
        <v>457.31166896461559</v>
      </c>
      <c r="F26" s="153">
        <v>458.74708999999996</v>
      </c>
      <c r="G26" s="153">
        <v>531.59931212381798</v>
      </c>
      <c r="H26" s="153">
        <v>517.7806889855201</v>
      </c>
      <c r="I26" s="153">
        <v>542.72242000000006</v>
      </c>
      <c r="J26" s="153">
        <v>583.4</v>
      </c>
      <c r="K26" s="153">
        <v>445.94439</v>
      </c>
      <c r="L26" s="153">
        <v>536.55866503219727</v>
      </c>
      <c r="M26" s="153">
        <v>550.66791261791514</v>
      </c>
      <c r="N26" s="153">
        <v>540.59513584259025</v>
      </c>
      <c r="O26" s="153">
        <v>556.65424668004255</v>
      </c>
      <c r="P26" s="153">
        <v>530.80275310010461</v>
      </c>
      <c r="Q26" s="153">
        <v>492.45246966657101</v>
      </c>
    </row>
    <row r="27" spans="1:17" x14ac:dyDescent="0.25">
      <c r="A27" s="156" t="s">
        <v>113</v>
      </c>
      <c r="B27" s="155">
        <v>317.54322025063766</v>
      </c>
      <c r="C27" s="155">
        <v>309.4179056801658</v>
      </c>
      <c r="D27" s="155">
        <v>308.83567292912244</v>
      </c>
      <c r="E27" s="155">
        <v>309.67437114399934</v>
      </c>
      <c r="F27" s="155">
        <v>317.418634004029</v>
      </c>
      <c r="G27" s="155">
        <v>358.66727631083666</v>
      </c>
      <c r="H27" s="155">
        <v>362.06461650080468</v>
      </c>
      <c r="I27" s="155">
        <v>369.87589359099258</v>
      </c>
      <c r="J27" s="155">
        <v>387.83980593998439</v>
      </c>
      <c r="K27" s="155">
        <v>289.39660119751437</v>
      </c>
      <c r="L27" s="155">
        <v>352.01015903081856</v>
      </c>
      <c r="M27" s="155">
        <v>356.91294135922902</v>
      </c>
      <c r="N27" s="155">
        <v>353.8660322792328</v>
      </c>
      <c r="O27" s="155">
        <v>378.31484430329681</v>
      </c>
      <c r="P27" s="155">
        <v>368.14470977720907</v>
      </c>
      <c r="Q27" s="155">
        <v>363.52776216723652</v>
      </c>
    </row>
    <row r="28" spans="1:17" x14ac:dyDescent="0.25">
      <c r="A28" s="152" t="s">
        <v>123</v>
      </c>
      <c r="B28" s="151">
        <v>222.47815345401222</v>
      </c>
      <c r="C28" s="151">
        <v>216.59253397611604</v>
      </c>
      <c r="D28" s="151">
        <v>216.18497105038571</v>
      </c>
      <c r="E28" s="151">
        <v>216.77205980079952</v>
      </c>
      <c r="F28" s="151">
        <v>222.19304380282028</v>
      </c>
      <c r="G28" s="151">
        <v>251.06709341758565</v>
      </c>
      <c r="H28" s="151">
        <v>253.44523155056328</v>
      </c>
      <c r="I28" s="151">
        <v>258.91312551369481</v>
      </c>
      <c r="J28" s="151">
        <v>271.48786415798907</v>
      </c>
      <c r="K28" s="151">
        <v>205.71678436753302</v>
      </c>
      <c r="L28" s="151">
        <v>257.17709421609413</v>
      </c>
      <c r="M28" s="151">
        <v>264.33031634894485</v>
      </c>
      <c r="N28" s="151">
        <v>254.48926912111762</v>
      </c>
      <c r="O28" s="151">
        <v>277.69246293867775</v>
      </c>
      <c r="P28" s="151">
        <v>265.51655210521801</v>
      </c>
      <c r="Q28" s="151">
        <v>250.27864361131003</v>
      </c>
    </row>
    <row r="29" spans="1:17" x14ac:dyDescent="0.25">
      <c r="A29" s="154" t="s">
        <v>30</v>
      </c>
      <c r="B29" s="153">
        <v>0.65966426188625105</v>
      </c>
      <c r="C29" s="153">
        <v>0</v>
      </c>
      <c r="D29" s="153">
        <v>0</v>
      </c>
      <c r="E29" s="153">
        <v>0</v>
      </c>
      <c r="F29" s="153">
        <v>0</v>
      </c>
      <c r="G29" s="153">
        <v>0</v>
      </c>
      <c r="H29" s="153">
        <v>0</v>
      </c>
      <c r="I29" s="153">
        <v>0</v>
      </c>
      <c r="J29" s="153">
        <v>0</v>
      </c>
      <c r="K29" s="153">
        <v>0</v>
      </c>
      <c r="L29" s="153">
        <v>0</v>
      </c>
      <c r="M29" s="153">
        <v>0</v>
      </c>
      <c r="N29" s="153">
        <v>0</v>
      </c>
      <c r="O29" s="153">
        <v>0</v>
      </c>
      <c r="P29" s="153">
        <v>0</v>
      </c>
      <c r="Q29" s="153">
        <v>0</v>
      </c>
    </row>
    <row r="30" spans="1:17" x14ac:dyDescent="0.25">
      <c r="A30" s="154" t="s">
        <v>125</v>
      </c>
      <c r="B30" s="153">
        <v>0</v>
      </c>
      <c r="C30" s="153">
        <v>0</v>
      </c>
      <c r="D30" s="153">
        <v>0</v>
      </c>
      <c r="E30" s="153">
        <v>0</v>
      </c>
      <c r="F30" s="153">
        <v>0</v>
      </c>
      <c r="G30" s="153">
        <v>0</v>
      </c>
      <c r="H30" s="153">
        <v>0</v>
      </c>
      <c r="I30" s="153">
        <v>0</v>
      </c>
      <c r="J30" s="153">
        <v>0</v>
      </c>
      <c r="K30" s="153">
        <v>0</v>
      </c>
      <c r="L30" s="153">
        <v>0</v>
      </c>
      <c r="M30" s="153">
        <v>0</v>
      </c>
      <c r="N30" s="153">
        <v>0</v>
      </c>
      <c r="O30" s="153">
        <v>0</v>
      </c>
      <c r="P30" s="153">
        <v>0</v>
      </c>
      <c r="Q30" s="153">
        <v>0</v>
      </c>
    </row>
    <row r="31" spans="1:17" x14ac:dyDescent="0.25">
      <c r="A31" s="154" t="s">
        <v>29</v>
      </c>
      <c r="B31" s="153">
        <v>79.220888997187856</v>
      </c>
      <c r="C31" s="153">
        <v>77.354476420041451</v>
      </c>
      <c r="D31" s="153">
        <v>77.20891823228061</v>
      </c>
      <c r="E31" s="153">
        <v>77.418592785999834</v>
      </c>
      <c r="F31" s="153">
        <v>79.35465850100725</v>
      </c>
      <c r="G31" s="153">
        <v>89.666819077709164</v>
      </c>
      <c r="H31" s="153">
        <v>90.516154125201197</v>
      </c>
      <c r="I31" s="153">
        <v>92.468973397748158</v>
      </c>
      <c r="J31" s="153">
        <v>96.959951484996097</v>
      </c>
      <c r="K31" s="153">
        <v>72.349150299378593</v>
      </c>
      <c r="L31" s="153">
        <v>88.002539757704653</v>
      </c>
      <c r="M31" s="153">
        <v>89.228235339807242</v>
      </c>
      <c r="N31" s="153">
        <v>88.466508069808199</v>
      </c>
      <c r="O31" s="153">
        <v>94.578711075824202</v>
      </c>
      <c r="P31" s="153">
        <v>92.036177444302268</v>
      </c>
      <c r="Q31" s="153">
        <v>17.999100793752248</v>
      </c>
    </row>
    <row r="32" spans="1:17" x14ac:dyDescent="0.25">
      <c r="A32" s="154" t="s">
        <v>26</v>
      </c>
      <c r="B32" s="153">
        <v>142.59760019493811</v>
      </c>
      <c r="C32" s="153">
        <v>139.23805755607461</v>
      </c>
      <c r="D32" s="153">
        <v>138.9760528181051</v>
      </c>
      <c r="E32" s="153">
        <v>139.35346701479969</v>
      </c>
      <c r="F32" s="153">
        <v>142.83838530181302</v>
      </c>
      <c r="G32" s="153">
        <v>161.40027433987649</v>
      </c>
      <c r="H32" s="153">
        <v>162.9290774253621</v>
      </c>
      <c r="I32" s="153">
        <v>166.44415211594668</v>
      </c>
      <c r="J32" s="153">
        <v>174.52791267299298</v>
      </c>
      <c r="K32" s="153">
        <v>133.36763406815444</v>
      </c>
      <c r="L32" s="153">
        <v>169.17455445838951</v>
      </c>
      <c r="M32" s="153">
        <v>175.10208100913758</v>
      </c>
      <c r="N32" s="153">
        <v>166.02276105130943</v>
      </c>
      <c r="O32" s="153">
        <v>183.11375186285352</v>
      </c>
      <c r="P32" s="153">
        <v>173.48037466091577</v>
      </c>
      <c r="Q32" s="153">
        <v>232.27954281755777</v>
      </c>
    </row>
    <row r="33" spans="1:17" x14ac:dyDescent="0.25">
      <c r="A33" s="152" t="s">
        <v>122</v>
      </c>
      <c r="B33" s="151">
        <v>95.065066796625416</v>
      </c>
      <c r="C33" s="151">
        <v>92.825371704049743</v>
      </c>
      <c r="D33" s="151">
        <v>92.65070187873674</v>
      </c>
      <c r="E33" s="151">
        <v>92.902311343199798</v>
      </c>
      <c r="F33" s="151">
        <v>95.225590201208703</v>
      </c>
      <c r="G33" s="151">
        <v>107.60018289325102</v>
      </c>
      <c r="H33" s="151">
        <v>108.61938495024141</v>
      </c>
      <c r="I33" s="151">
        <v>110.96276807729778</v>
      </c>
      <c r="J33" s="151">
        <v>116.35194178199532</v>
      </c>
      <c r="K33" s="151">
        <v>83.679816829981334</v>
      </c>
      <c r="L33" s="151">
        <v>94.833064814724437</v>
      </c>
      <c r="M33" s="151">
        <v>92.582625010284175</v>
      </c>
      <c r="N33" s="151">
        <v>99.376763158115168</v>
      </c>
      <c r="O33" s="151">
        <v>100.62238136461906</v>
      </c>
      <c r="P33" s="151">
        <v>102.62815767199103</v>
      </c>
      <c r="Q33" s="151">
        <v>113.24911855592647</v>
      </c>
    </row>
    <row r="34" spans="1:17" x14ac:dyDescent="0.25">
      <c r="A34" s="156" t="s">
        <v>112</v>
      </c>
      <c r="B34" s="155">
        <v>159.8110106353447</v>
      </c>
      <c r="C34" s="155">
        <v>155.7217571088097</v>
      </c>
      <c r="D34" s="155">
        <v>155.42873493596721</v>
      </c>
      <c r="E34" s="155">
        <v>155.850829318054</v>
      </c>
      <c r="F34" s="155">
        <v>159.74830970925947</v>
      </c>
      <c r="G34" s="155">
        <v>180.50764826224037</v>
      </c>
      <c r="H34" s="155">
        <v>182.21743872415709</v>
      </c>
      <c r="I34" s="155">
        <v>186.14864558522734</v>
      </c>
      <c r="J34" s="155">
        <v>195.18940225825966</v>
      </c>
      <c r="K34" s="155">
        <v>145.64556999612304</v>
      </c>
      <c r="L34" s="155">
        <v>177.15729916772037</v>
      </c>
      <c r="M34" s="155">
        <v>179.6247383975988</v>
      </c>
      <c r="N34" s="155">
        <v>178.09131054168719</v>
      </c>
      <c r="O34" s="155">
        <v>190.39574379431741</v>
      </c>
      <c r="P34" s="155">
        <v>185.27738706911757</v>
      </c>
      <c r="Q34" s="155">
        <v>182.95380080889831</v>
      </c>
    </row>
    <row r="35" spans="1:17" x14ac:dyDescent="0.25">
      <c r="A35" s="152" t="s">
        <v>121</v>
      </c>
      <c r="B35" s="151">
        <v>71.004711228459954</v>
      </c>
      <c r="C35" s="151">
        <v>53.096861368044976</v>
      </c>
      <c r="D35" s="151">
        <v>63.299088576918287</v>
      </c>
      <c r="E35" s="151">
        <v>63.131531907531766</v>
      </c>
      <c r="F35" s="151">
        <v>53.342054335261125</v>
      </c>
      <c r="G35" s="151">
        <v>97.990603424752607</v>
      </c>
      <c r="H35" s="151">
        <v>90.242520254027269</v>
      </c>
      <c r="I35" s="151">
        <v>114.83321466512358</v>
      </c>
      <c r="J35" s="151">
        <v>80.187281187053784</v>
      </c>
      <c r="K35" s="151">
        <v>95.501332891913293</v>
      </c>
      <c r="L35" s="151">
        <v>115.09578231200747</v>
      </c>
      <c r="M35" s="151">
        <v>105.94770312742118</v>
      </c>
      <c r="N35" s="151">
        <v>116.08614802264212</v>
      </c>
      <c r="O35" s="151">
        <v>125.72376500862457</v>
      </c>
      <c r="P35" s="151">
        <v>120.82374587921886</v>
      </c>
      <c r="Q35" s="151">
        <v>118.95189804325631</v>
      </c>
    </row>
    <row r="36" spans="1:17" x14ac:dyDescent="0.25">
      <c r="A36" s="154" t="s">
        <v>30</v>
      </c>
      <c r="B36" s="153">
        <v>0.23734439729336027</v>
      </c>
      <c r="C36" s="153">
        <v>0</v>
      </c>
      <c r="D36" s="153">
        <v>0</v>
      </c>
      <c r="E36" s="153">
        <v>0</v>
      </c>
      <c r="F36" s="153">
        <v>0</v>
      </c>
      <c r="G36" s="153">
        <v>0</v>
      </c>
      <c r="H36" s="153">
        <v>0</v>
      </c>
      <c r="I36" s="153">
        <v>0</v>
      </c>
      <c r="J36" s="153">
        <v>0</v>
      </c>
      <c r="K36" s="153">
        <v>0</v>
      </c>
      <c r="L36" s="153">
        <v>0</v>
      </c>
      <c r="M36" s="153">
        <v>0</v>
      </c>
      <c r="N36" s="153">
        <v>0</v>
      </c>
      <c r="O36" s="153">
        <v>0</v>
      </c>
      <c r="P36" s="153">
        <v>0</v>
      </c>
      <c r="Q36" s="153">
        <v>0</v>
      </c>
    </row>
    <row r="37" spans="1:17" x14ac:dyDescent="0.25">
      <c r="A37" s="154" t="s">
        <v>125</v>
      </c>
      <c r="B37" s="153">
        <v>0</v>
      </c>
      <c r="C37" s="153">
        <v>0</v>
      </c>
      <c r="D37" s="153">
        <v>0</v>
      </c>
      <c r="E37" s="153">
        <v>0</v>
      </c>
      <c r="F37" s="153">
        <v>0</v>
      </c>
      <c r="G37" s="153">
        <v>0</v>
      </c>
      <c r="H37" s="153">
        <v>0</v>
      </c>
      <c r="I37" s="153">
        <v>0</v>
      </c>
      <c r="J37" s="153">
        <v>0</v>
      </c>
      <c r="K37" s="153">
        <v>0</v>
      </c>
      <c r="L37" s="153">
        <v>0</v>
      </c>
      <c r="M37" s="153">
        <v>0</v>
      </c>
      <c r="N37" s="153">
        <v>0</v>
      </c>
      <c r="O37" s="153">
        <v>0</v>
      </c>
      <c r="P37" s="153">
        <v>0</v>
      </c>
      <c r="Q37" s="153">
        <v>0</v>
      </c>
    </row>
    <row r="38" spans="1:17" x14ac:dyDescent="0.25">
      <c r="A38" s="154" t="s">
        <v>26</v>
      </c>
      <c r="B38" s="153">
        <v>70.767366831166598</v>
      </c>
      <c r="C38" s="153">
        <v>53.096861368044976</v>
      </c>
      <c r="D38" s="153">
        <v>63.299088576918287</v>
      </c>
      <c r="E38" s="153">
        <v>63.131531907531766</v>
      </c>
      <c r="F38" s="153">
        <v>53.342054335261125</v>
      </c>
      <c r="G38" s="153">
        <v>97.990603424752607</v>
      </c>
      <c r="H38" s="153">
        <v>90.242520254027269</v>
      </c>
      <c r="I38" s="153">
        <v>114.83321466512358</v>
      </c>
      <c r="J38" s="153">
        <v>80.187281187053784</v>
      </c>
      <c r="K38" s="153">
        <v>95.501332891913293</v>
      </c>
      <c r="L38" s="153">
        <v>115.09578231200747</v>
      </c>
      <c r="M38" s="153">
        <v>105.94770312742118</v>
      </c>
      <c r="N38" s="153">
        <v>116.08614802264212</v>
      </c>
      <c r="O38" s="153">
        <v>125.72376500862457</v>
      </c>
      <c r="P38" s="153">
        <v>120.82374587921886</v>
      </c>
      <c r="Q38" s="153">
        <v>118.95189804325631</v>
      </c>
    </row>
    <row r="39" spans="1:17" x14ac:dyDescent="0.25">
      <c r="A39" s="152" t="s">
        <v>120</v>
      </c>
      <c r="B39" s="151">
        <v>45.560309817515254</v>
      </c>
      <c r="C39" s="151">
        <v>43.705541679083332</v>
      </c>
      <c r="D39" s="151">
        <v>44.807305783078057</v>
      </c>
      <c r="E39" s="151">
        <v>44.961247559554465</v>
      </c>
      <c r="F39" s="151">
        <v>46.25457708104431</v>
      </c>
      <c r="G39" s="151">
        <v>52.928428206005073</v>
      </c>
      <c r="H39" s="151">
        <v>55.275534397167384</v>
      </c>
      <c r="I39" s="151">
        <v>57.91712432090516</v>
      </c>
      <c r="J39" s="151">
        <v>91.564378248257142</v>
      </c>
      <c r="K39" s="151">
        <v>45.965153180917859</v>
      </c>
      <c r="L39" s="151">
        <v>57.32473641492183</v>
      </c>
      <c r="M39" s="151">
        <v>69.052932025721958</v>
      </c>
      <c r="N39" s="151">
        <v>57.041647101987046</v>
      </c>
      <c r="O39" s="151">
        <v>59.645825643813218</v>
      </c>
      <c r="P39" s="151">
        <v>59.32761029100682</v>
      </c>
      <c r="Q39" s="151">
        <v>58.345273941588523</v>
      </c>
    </row>
    <row r="40" spans="1:17" x14ac:dyDescent="0.25">
      <c r="A40" s="150" t="s">
        <v>33</v>
      </c>
      <c r="B40" s="87">
        <v>0</v>
      </c>
      <c r="C40" s="87">
        <v>1.3566028381317345</v>
      </c>
      <c r="D40" s="87">
        <v>2.9306491184946379</v>
      </c>
      <c r="E40" s="87">
        <v>0.73579411297695363</v>
      </c>
      <c r="F40" s="87">
        <v>2.9470996644796905</v>
      </c>
      <c r="G40" s="87">
        <v>4.5170398380482535</v>
      </c>
      <c r="H40" s="87">
        <v>0.96334944208444528</v>
      </c>
      <c r="I40" s="87">
        <v>4.1650078834722706</v>
      </c>
      <c r="J40" s="87">
        <v>0</v>
      </c>
      <c r="K40" s="87">
        <v>0.97630823146064438</v>
      </c>
      <c r="L40" s="87">
        <v>0</v>
      </c>
      <c r="M40" s="87">
        <v>0</v>
      </c>
      <c r="N40" s="87">
        <v>0.7008341623709049</v>
      </c>
      <c r="O40" s="87">
        <v>0</v>
      </c>
      <c r="P40" s="87">
        <v>2.2563404980924613</v>
      </c>
      <c r="Q40" s="87">
        <v>4.3145456545352419</v>
      </c>
    </row>
    <row r="41" spans="1:17" x14ac:dyDescent="0.25">
      <c r="A41" s="150" t="s">
        <v>31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30</v>
      </c>
      <c r="B42" s="87">
        <v>0.15553443073003229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125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29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28</v>
      </c>
      <c r="B45" s="87">
        <v>0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26</v>
      </c>
      <c r="B46" s="87">
        <v>45.24470808607488</v>
      </c>
      <c r="C46" s="87">
        <v>33.171537103954023</v>
      </c>
      <c r="D46" s="87">
        <v>39.882685856486276</v>
      </c>
      <c r="E46" s="87">
        <v>42.216802005977272</v>
      </c>
      <c r="F46" s="87">
        <v>39.309757309424313</v>
      </c>
      <c r="G46" s="87">
        <v>37.770994761713801</v>
      </c>
      <c r="H46" s="87">
        <v>22.159895886698543</v>
      </c>
      <c r="I46" s="87">
        <v>15.758008034903915</v>
      </c>
      <c r="J46" s="87">
        <v>0</v>
      </c>
      <c r="K46" s="87">
        <v>2.9666398113373771</v>
      </c>
      <c r="L46" s="87">
        <v>0</v>
      </c>
      <c r="M46" s="87">
        <v>0</v>
      </c>
      <c r="N46" s="87">
        <v>2.9359880141488541</v>
      </c>
      <c r="O46" s="87">
        <v>0</v>
      </c>
      <c r="P46" s="87">
        <v>5.849962348336109</v>
      </c>
      <c r="Q46" s="87">
        <v>3.956053957780175</v>
      </c>
    </row>
    <row r="47" spans="1:17" x14ac:dyDescent="0.25">
      <c r="A47" s="150" t="s">
        <v>25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86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5.1028342890153144</v>
      </c>
      <c r="H48" s="87">
        <v>27.077087297013918</v>
      </c>
      <c r="I48" s="87">
        <v>35.133646901519398</v>
      </c>
      <c r="J48" s="87">
        <v>88.414746548359858</v>
      </c>
      <c r="K48" s="87">
        <v>37.646438242384001</v>
      </c>
      <c r="L48" s="87">
        <v>53.210619080598903</v>
      </c>
      <c r="M48" s="87">
        <v>64.174307705021903</v>
      </c>
      <c r="N48" s="87">
        <v>48.796575732606904</v>
      </c>
      <c r="O48" s="87">
        <v>41.236473491807594</v>
      </c>
      <c r="P48" s="87">
        <v>45.900507659428037</v>
      </c>
      <c r="Q48" s="87">
        <v>42.738345397631335</v>
      </c>
    </row>
    <row r="49" spans="1:17" x14ac:dyDescent="0.25">
      <c r="A49" s="150" t="s">
        <v>22</v>
      </c>
      <c r="B49" s="87">
        <v>0.16006730071034703</v>
      </c>
      <c r="C49" s="87">
        <v>9.1774017369975756</v>
      </c>
      <c r="D49" s="87">
        <v>1.9939708080971439</v>
      </c>
      <c r="E49" s="87">
        <v>2.0086514406002389</v>
      </c>
      <c r="F49" s="87">
        <v>3.9977201071403017</v>
      </c>
      <c r="G49" s="87">
        <v>5.5375593172277036</v>
      </c>
      <c r="H49" s="87">
        <v>5.0752017713704793</v>
      </c>
      <c r="I49" s="87">
        <v>2.860461501009576</v>
      </c>
      <c r="J49" s="87">
        <v>3.1496316998972804</v>
      </c>
      <c r="K49" s="87">
        <v>4.3757668957358344</v>
      </c>
      <c r="L49" s="87">
        <v>4.1141173343229243</v>
      </c>
      <c r="M49" s="87">
        <v>4.8786243207000535</v>
      </c>
      <c r="N49" s="87">
        <v>4.6082491928603817</v>
      </c>
      <c r="O49" s="87">
        <v>18.409352152005624</v>
      </c>
      <c r="P49" s="87">
        <v>5.3207997851502107</v>
      </c>
      <c r="Q49" s="87">
        <v>7.3363289316417717</v>
      </c>
    </row>
    <row r="50" spans="1:17" x14ac:dyDescent="0.25">
      <c r="A50" s="149" t="s">
        <v>119</v>
      </c>
      <c r="B50" s="148">
        <v>43.245989589369479</v>
      </c>
      <c r="C50" s="148">
        <v>58.919354061681396</v>
      </c>
      <c r="D50" s="148">
        <v>47.322340575970877</v>
      </c>
      <c r="E50" s="148">
        <v>47.758049850967765</v>
      </c>
      <c r="F50" s="148">
        <v>60.151678292954038</v>
      </c>
      <c r="G50" s="148">
        <v>29.588616631482697</v>
      </c>
      <c r="H50" s="148">
        <v>36.699384072962431</v>
      </c>
      <c r="I50" s="148">
        <v>13.398306599198596</v>
      </c>
      <c r="J50" s="148">
        <v>23.437742822948728</v>
      </c>
      <c r="K50" s="148">
        <v>4.1790839232919108</v>
      </c>
      <c r="L50" s="148">
        <v>4.736780440791069</v>
      </c>
      <c r="M50" s="148">
        <v>4.62410324445566</v>
      </c>
      <c r="N50" s="148">
        <v>4.9635154170580211</v>
      </c>
      <c r="O50" s="148">
        <v>5.0261531418796341</v>
      </c>
      <c r="P50" s="148">
        <v>5.1260308988918828</v>
      </c>
      <c r="Q50" s="148">
        <v>5.6566288240534837</v>
      </c>
    </row>
    <row r="51" spans="1:17" hidden="1" x14ac:dyDescent="0.25">
      <c r="A51" s="152"/>
      <c r="B51" s="151"/>
      <c r="C51" s="151"/>
      <c r="D51" s="151"/>
      <c r="E51" s="151"/>
      <c r="F51" s="151"/>
      <c r="G51" s="151"/>
      <c r="H51" s="151"/>
      <c r="I51" s="151"/>
      <c r="J51" s="151"/>
      <c r="K51" s="151"/>
      <c r="L51" s="151"/>
      <c r="M51" s="151"/>
      <c r="N51" s="151"/>
      <c r="O51" s="151"/>
      <c r="P51" s="151"/>
      <c r="Q51" s="151"/>
    </row>
    <row r="52" spans="1:17" x14ac:dyDescent="0.25"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</row>
    <row r="53" spans="1:17" ht="12.75" x14ac:dyDescent="0.25">
      <c r="A53" s="97" t="s">
        <v>45</v>
      </c>
      <c r="B53" s="96">
        <v>59.33759660902993</v>
      </c>
      <c r="C53" s="96">
        <v>58.689057958419987</v>
      </c>
      <c r="D53" s="96">
        <v>68.933829796665719</v>
      </c>
      <c r="E53" s="96">
        <v>58.190977842525719</v>
      </c>
      <c r="F53" s="96">
        <v>65.737950759917879</v>
      </c>
      <c r="G53" s="96">
        <v>65.945426696401</v>
      </c>
      <c r="H53" s="96">
        <v>68.109995622767713</v>
      </c>
      <c r="I53" s="96">
        <v>74.021009768078741</v>
      </c>
      <c r="J53" s="96">
        <v>76.893483355172961</v>
      </c>
      <c r="K53" s="96">
        <v>62.771242837277839</v>
      </c>
      <c r="L53" s="96">
        <v>66.479042036318603</v>
      </c>
      <c r="M53" s="96">
        <v>71.425508332600586</v>
      </c>
      <c r="N53" s="96">
        <v>69.79580678120945</v>
      </c>
      <c r="O53" s="96">
        <v>68.501198747906201</v>
      </c>
      <c r="P53" s="96">
        <v>70.955466485965985</v>
      </c>
      <c r="Q53" s="96">
        <v>68.753251233020364</v>
      </c>
    </row>
    <row r="54" spans="1:17" x14ac:dyDescent="0.25">
      <c r="A54" s="132" t="s">
        <v>83</v>
      </c>
      <c r="B54" s="160">
        <v>0.1854042773691349</v>
      </c>
      <c r="C54" s="160">
        <v>0.18337787510929049</v>
      </c>
      <c r="D54" s="160">
        <v>0.21538834786228644</v>
      </c>
      <c r="E54" s="160">
        <v>0.18182159057407787</v>
      </c>
      <c r="F54" s="160">
        <v>0.20540261070357513</v>
      </c>
      <c r="G54" s="160">
        <v>0.20605088310207798</v>
      </c>
      <c r="H54" s="160">
        <v>0.21281422305082875</v>
      </c>
      <c r="I54" s="160">
        <v>0.23128358090755263</v>
      </c>
      <c r="J54" s="160">
        <v>0.24025881617341938</v>
      </c>
      <c r="K54" s="160">
        <v>0.19613293397253839</v>
      </c>
      <c r="L54" s="160">
        <v>0.2077181998143196</v>
      </c>
      <c r="M54" s="160">
        <v>0.22317376359853647</v>
      </c>
      <c r="N54" s="160">
        <v>0.21808165242905453</v>
      </c>
      <c r="O54" s="160">
        <v>0.21403656330162768</v>
      </c>
      <c r="P54" s="160">
        <v>0.22170508650528076</v>
      </c>
      <c r="Q54" s="160">
        <v>0.21482411809879176</v>
      </c>
    </row>
    <row r="55" spans="1:17" x14ac:dyDescent="0.25">
      <c r="A55" s="76" t="s">
        <v>82</v>
      </c>
      <c r="B55" s="159">
        <v>0.13699411496132674</v>
      </c>
      <c r="C55" s="159">
        <v>0.1354968184151939</v>
      </c>
      <c r="D55" s="159">
        <v>0.15914916585030436</v>
      </c>
      <c r="E55" s="159">
        <v>0.13434688905242642</v>
      </c>
      <c r="F55" s="159">
        <v>0.15177076420981539</v>
      </c>
      <c r="G55" s="159">
        <v>0.15224976881934715</v>
      </c>
      <c r="H55" s="159">
        <v>0.15724716037691655</v>
      </c>
      <c r="I55" s="159">
        <v>0.17089405876237507</v>
      </c>
      <c r="J55" s="159">
        <v>0.17752580657997807</v>
      </c>
      <c r="K55" s="159">
        <v>0.14492145534938583</v>
      </c>
      <c r="L55" s="159">
        <v>0.15348173919562447</v>
      </c>
      <c r="M55" s="159">
        <v>0.16490176311250249</v>
      </c>
      <c r="N55" s="159">
        <v>0.1611392325342087</v>
      </c>
      <c r="O55" s="159">
        <v>0.15815034029927766</v>
      </c>
      <c r="P55" s="159">
        <v>0.16381656636618391</v>
      </c>
      <c r="Q55" s="159">
        <v>0.1587322598426244</v>
      </c>
    </row>
    <row r="56" spans="1:17" x14ac:dyDescent="0.25">
      <c r="A56" s="76" t="s">
        <v>81</v>
      </c>
      <c r="B56" s="159">
        <v>3.4248528740331707</v>
      </c>
      <c r="C56" s="159">
        <v>3.3874204603798503</v>
      </c>
      <c r="D56" s="159">
        <v>3.9787291462576135</v>
      </c>
      <c r="E56" s="159">
        <v>3.3586722263106665</v>
      </c>
      <c r="F56" s="159">
        <v>3.7942691052453839</v>
      </c>
      <c r="G56" s="159">
        <v>3.8062442204836842</v>
      </c>
      <c r="H56" s="159">
        <v>3.9311790094229124</v>
      </c>
      <c r="I56" s="159">
        <v>4.2723514690593731</v>
      </c>
      <c r="J56" s="159">
        <v>4.4381451644994598</v>
      </c>
      <c r="K56" s="159">
        <v>3.6230363837346431</v>
      </c>
      <c r="L56" s="159">
        <v>3.8370434798906032</v>
      </c>
      <c r="M56" s="159">
        <v>4.122544077812563</v>
      </c>
      <c r="N56" s="159">
        <v>4.0284808133552161</v>
      </c>
      <c r="O56" s="159">
        <v>3.9537585074819432</v>
      </c>
      <c r="P56" s="159">
        <v>4.0954141591546005</v>
      </c>
      <c r="Q56" s="159">
        <v>3.9683064960656083</v>
      </c>
    </row>
    <row r="57" spans="1:17" x14ac:dyDescent="0.25">
      <c r="A57" s="76" t="s">
        <v>80</v>
      </c>
      <c r="B57" s="159">
        <v>8.5621321850829046E-2</v>
      </c>
      <c r="C57" s="159">
        <v>8.4685511509496214E-2</v>
      </c>
      <c r="D57" s="159">
        <v>9.9468228656440338E-2</v>
      </c>
      <c r="E57" s="159">
        <v>8.3966805657766486E-2</v>
      </c>
      <c r="F57" s="159">
        <v>9.4856727631134508E-2</v>
      </c>
      <c r="G57" s="159">
        <v>9.5156105512092193E-2</v>
      </c>
      <c r="H57" s="159">
        <v>9.82794752355729E-2</v>
      </c>
      <c r="I57" s="159">
        <v>0.1068087867264842</v>
      </c>
      <c r="J57" s="159">
        <v>0.11095362911248641</v>
      </c>
      <c r="K57" s="159">
        <v>9.0575909593366033E-2</v>
      </c>
      <c r="L57" s="159">
        <v>9.5926086997265347E-2</v>
      </c>
      <c r="M57" s="159">
        <v>0.10306360194531416</v>
      </c>
      <c r="N57" s="159">
        <v>0.10071202033388049</v>
      </c>
      <c r="O57" s="159">
        <v>9.8843962687048759E-2</v>
      </c>
      <c r="P57" s="159">
        <v>0.10238535397886506</v>
      </c>
      <c r="Q57" s="159">
        <v>9.9207662401640251E-2</v>
      </c>
    </row>
    <row r="58" spans="1:17" x14ac:dyDescent="0.25">
      <c r="A58" s="129" t="s">
        <v>79</v>
      </c>
      <c r="B58" s="158">
        <v>0.12360285157942352</v>
      </c>
      <c r="C58" s="158">
        <v>0.12225191673952673</v>
      </c>
      <c r="D58" s="158">
        <v>0.14359223190819137</v>
      </c>
      <c r="E58" s="158">
        <v>0.1212143937160518</v>
      </c>
      <c r="F58" s="158">
        <v>0.13693507380238346</v>
      </c>
      <c r="G58" s="158">
        <v>0.13736725540138506</v>
      </c>
      <c r="H58" s="158">
        <v>0.14187614870055265</v>
      </c>
      <c r="I58" s="158">
        <v>0.15418905393836857</v>
      </c>
      <c r="J58" s="158">
        <v>0.16017254411561344</v>
      </c>
      <c r="K58" s="158">
        <v>0.13075528931502578</v>
      </c>
      <c r="L58" s="158">
        <v>0.13847879987621348</v>
      </c>
      <c r="M58" s="158">
        <v>0.14878250906569079</v>
      </c>
      <c r="N58" s="158">
        <v>0.14538776828603639</v>
      </c>
      <c r="O58" s="158">
        <v>0.14269104220108486</v>
      </c>
      <c r="P58" s="158">
        <v>0.14780339100352036</v>
      </c>
      <c r="Q58" s="158">
        <v>0.14321607873252795</v>
      </c>
    </row>
    <row r="59" spans="1:17" x14ac:dyDescent="0.25">
      <c r="A59" s="92" t="s">
        <v>125</v>
      </c>
      <c r="B59" s="91">
        <v>0</v>
      </c>
      <c r="C59" s="91">
        <v>0</v>
      </c>
      <c r="D59" s="91">
        <v>0</v>
      </c>
      <c r="E59" s="91">
        <v>0</v>
      </c>
      <c r="F59" s="91">
        <v>0</v>
      </c>
      <c r="G59" s="91">
        <v>0</v>
      </c>
      <c r="H59" s="91">
        <v>0</v>
      </c>
      <c r="I59" s="91">
        <v>0</v>
      </c>
      <c r="J59" s="91">
        <v>0</v>
      </c>
      <c r="K59" s="91">
        <v>0</v>
      </c>
      <c r="L59" s="91">
        <v>0</v>
      </c>
      <c r="M59" s="91">
        <v>0</v>
      </c>
      <c r="N59" s="91">
        <v>0</v>
      </c>
      <c r="O59" s="91">
        <v>0</v>
      </c>
      <c r="P59" s="91">
        <v>0</v>
      </c>
      <c r="Q59" s="91">
        <v>0</v>
      </c>
    </row>
    <row r="60" spans="1:17" x14ac:dyDescent="0.25">
      <c r="A60" s="92" t="s">
        <v>26</v>
      </c>
      <c r="B60" s="91">
        <v>3.7080855473827001E-2</v>
      </c>
      <c r="C60" s="91">
        <v>3.6675575021858031E-2</v>
      </c>
      <c r="D60" s="91">
        <v>4.30776695724574E-2</v>
      </c>
      <c r="E60" s="91">
        <v>3.6364318114815553E-2</v>
      </c>
      <c r="F60" s="91">
        <v>4.1080522140715003E-2</v>
      </c>
      <c r="G60" s="91">
        <v>4.1210176620415484E-2</v>
      </c>
      <c r="H60" s="91">
        <v>4.2562844610165795E-2</v>
      </c>
      <c r="I60" s="91">
        <v>4.6256716181510615E-2</v>
      </c>
      <c r="J60" s="91">
        <v>4.8051763234683964E-2</v>
      </c>
      <c r="K60" s="91">
        <v>3.9226586794507745E-2</v>
      </c>
      <c r="L60" s="91">
        <v>4.1543639962864032E-2</v>
      </c>
      <c r="M60" s="91">
        <v>4.4634752719707183E-2</v>
      </c>
      <c r="N60" s="91">
        <v>4.3616330485810928E-2</v>
      </c>
      <c r="O60" s="91">
        <v>4.2807312660325558E-2</v>
      </c>
      <c r="P60" s="91">
        <v>4.4341017301056107E-2</v>
      </c>
      <c r="Q60" s="91">
        <v>4.2964823619758286E-2</v>
      </c>
    </row>
    <row r="61" spans="1:17" x14ac:dyDescent="0.25">
      <c r="A61" s="92" t="s">
        <v>126</v>
      </c>
      <c r="B61" s="91">
        <v>0</v>
      </c>
      <c r="C61" s="91">
        <v>0</v>
      </c>
      <c r="D61" s="91">
        <v>0</v>
      </c>
      <c r="E61" s="91">
        <v>0</v>
      </c>
      <c r="F61" s="91">
        <v>0</v>
      </c>
      <c r="G61" s="91">
        <v>0</v>
      </c>
      <c r="H61" s="91">
        <v>0</v>
      </c>
      <c r="I61" s="91">
        <v>0</v>
      </c>
      <c r="J61" s="91">
        <v>0</v>
      </c>
      <c r="K61" s="91">
        <v>0</v>
      </c>
      <c r="L61" s="91">
        <v>0</v>
      </c>
      <c r="M61" s="91">
        <v>0</v>
      </c>
      <c r="N61" s="91">
        <v>0</v>
      </c>
      <c r="O61" s="91">
        <v>0</v>
      </c>
      <c r="P61" s="91">
        <v>0</v>
      </c>
      <c r="Q61" s="91">
        <v>0</v>
      </c>
    </row>
    <row r="62" spans="1:17" x14ac:dyDescent="0.25">
      <c r="A62" s="92" t="s">
        <v>21</v>
      </c>
      <c r="B62" s="157">
        <v>8.6521996105596521E-2</v>
      </c>
      <c r="C62" s="157">
        <v>8.5576341717668702E-2</v>
      </c>
      <c r="D62" s="157">
        <v>0.10051456233573397</v>
      </c>
      <c r="E62" s="157">
        <v>8.4850075601236252E-2</v>
      </c>
      <c r="F62" s="157">
        <v>9.5854551661668452E-2</v>
      </c>
      <c r="G62" s="157">
        <v>9.6157078780969574E-2</v>
      </c>
      <c r="H62" s="157">
        <v>9.9313304090386856E-2</v>
      </c>
      <c r="I62" s="157">
        <v>0.10793233775685795</v>
      </c>
      <c r="J62" s="157">
        <v>0.11212078088092947</v>
      </c>
      <c r="K62" s="157">
        <v>9.1528702520518035E-2</v>
      </c>
      <c r="L62" s="157">
        <v>9.6935159913349445E-2</v>
      </c>
      <c r="M62" s="157">
        <v>0.10414775634598361</v>
      </c>
      <c r="N62" s="157">
        <v>0.10177143780022546</v>
      </c>
      <c r="O62" s="157">
        <v>9.9883729540759303E-2</v>
      </c>
      <c r="P62" s="157">
        <v>0.10346237370246425</v>
      </c>
      <c r="Q62" s="157">
        <v>0.10025125511276967</v>
      </c>
    </row>
    <row r="63" spans="1:17" x14ac:dyDescent="0.25">
      <c r="A63" s="156" t="s">
        <v>115</v>
      </c>
      <c r="B63" s="155">
        <v>9.2000569743323801</v>
      </c>
      <c r="C63" s="155">
        <v>9.0995036510324336</v>
      </c>
      <c r="D63" s="155">
        <v>10.687914540369864</v>
      </c>
      <c r="E63" s="155">
        <v>9.0222783216312035</v>
      </c>
      <c r="F63" s="155">
        <v>10.192406280827727</v>
      </c>
      <c r="G63" s="155">
        <v>10.224574594772534</v>
      </c>
      <c r="H63" s="155">
        <v>10.560182347453384</v>
      </c>
      <c r="I63" s="155">
        <v>11.476661443687508</v>
      </c>
      <c r="J63" s="155">
        <v>11.922026982043548</v>
      </c>
      <c r="K63" s="155">
        <v>9.7324300857295629</v>
      </c>
      <c r="L63" s="155">
        <v>10.30730951849999</v>
      </c>
      <c r="M63" s="155">
        <v>11.07423932941321</v>
      </c>
      <c r="N63" s="155">
        <v>10.821560623486741</v>
      </c>
      <c r="O63" s="155">
        <v>10.620836826999051</v>
      </c>
      <c r="P63" s="155">
        <v>11.001361221493639</v>
      </c>
      <c r="Q63" s="155">
        <v>10.659916556480734</v>
      </c>
    </row>
    <row r="64" spans="1:17" x14ac:dyDescent="0.25">
      <c r="A64" s="84" t="s">
        <v>33</v>
      </c>
      <c r="B64" s="153">
        <v>0</v>
      </c>
      <c r="C64" s="153">
        <v>0</v>
      </c>
      <c r="D64" s="153">
        <v>0</v>
      </c>
      <c r="E64" s="153">
        <v>0</v>
      </c>
      <c r="F64" s="153">
        <v>0</v>
      </c>
      <c r="G64" s="153">
        <v>0</v>
      </c>
      <c r="H64" s="153">
        <v>0</v>
      </c>
      <c r="I64" s="153">
        <v>0</v>
      </c>
      <c r="J64" s="153">
        <v>0</v>
      </c>
      <c r="K64" s="153">
        <v>0</v>
      </c>
      <c r="L64" s="153">
        <v>0</v>
      </c>
      <c r="M64" s="153">
        <v>0</v>
      </c>
      <c r="N64" s="153">
        <v>0</v>
      </c>
      <c r="O64" s="153">
        <v>0</v>
      </c>
      <c r="P64" s="153">
        <v>0</v>
      </c>
      <c r="Q64" s="153">
        <v>0</v>
      </c>
    </row>
    <row r="65" spans="1:17" x14ac:dyDescent="0.25">
      <c r="A65" s="84" t="s">
        <v>29</v>
      </c>
      <c r="B65" s="153">
        <v>0</v>
      </c>
      <c r="C65" s="153">
        <v>0</v>
      </c>
      <c r="D65" s="153">
        <v>0</v>
      </c>
      <c r="E65" s="153">
        <v>0</v>
      </c>
      <c r="F65" s="153">
        <v>0</v>
      </c>
      <c r="G65" s="153">
        <v>0</v>
      </c>
      <c r="H65" s="153">
        <v>0</v>
      </c>
      <c r="I65" s="153">
        <v>0</v>
      </c>
      <c r="J65" s="153">
        <v>0</v>
      </c>
      <c r="K65" s="153">
        <v>0</v>
      </c>
      <c r="L65" s="153">
        <v>0</v>
      </c>
      <c r="M65" s="153">
        <v>0</v>
      </c>
      <c r="N65" s="153">
        <v>0</v>
      </c>
      <c r="O65" s="153">
        <v>0</v>
      </c>
      <c r="P65" s="153">
        <v>0</v>
      </c>
      <c r="Q65" s="153">
        <v>0</v>
      </c>
    </row>
    <row r="66" spans="1:17" x14ac:dyDescent="0.25">
      <c r="A66" s="84" t="s">
        <v>26</v>
      </c>
      <c r="B66" s="153">
        <v>9.101039191691747</v>
      </c>
      <c r="C66" s="153">
        <v>8.9625680763373055</v>
      </c>
      <c r="D66" s="153">
        <v>10.558467213005812</v>
      </c>
      <c r="E66" s="153">
        <v>8.9123170903784086</v>
      </c>
      <c r="F66" s="153">
        <v>9.4833119002845621</v>
      </c>
      <c r="G66" s="153">
        <v>10.157916786194164</v>
      </c>
      <c r="H66" s="153">
        <v>10.475590866722769</v>
      </c>
      <c r="I66" s="153">
        <v>11.443805110542783</v>
      </c>
      <c r="J66" s="153">
        <v>11.865086787715001</v>
      </c>
      <c r="K66" s="153">
        <v>9.7213215644925128</v>
      </c>
      <c r="L66" s="153">
        <v>10.296348331952899</v>
      </c>
      <c r="M66" s="153">
        <v>11.062899963699095</v>
      </c>
      <c r="N66" s="153">
        <v>10.809564428127402</v>
      </c>
      <c r="O66" s="153">
        <v>10.609685986393771</v>
      </c>
      <c r="P66" s="153">
        <v>10.989255182853412</v>
      </c>
      <c r="Q66" s="153">
        <v>10.646807883931061</v>
      </c>
    </row>
    <row r="67" spans="1:17" x14ac:dyDescent="0.25">
      <c r="A67" s="84" t="s">
        <v>25</v>
      </c>
      <c r="B67" s="153">
        <v>0</v>
      </c>
      <c r="C67" s="153">
        <v>0</v>
      </c>
      <c r="D67" s="153">
        <v>0</v>
      </c>
      <c r="E67" s="153">
        <v>0</v>
      </c>
      <c r="F67" s="153">
        <v>0</v>
      </c>
      <c r="G67" s="153">
        <v>0</v>
      </c>
      <c r="H67" s="153">
        <v>0</v>
      </c>
      <c r="I67" s="153">
        <v>0</v>
      </c>
      <c r="J67" s="153">
        <v>0</v>
      </c>
      <c r="K67" s="153">
        <v>0</v>
      </c>
      <c r="L67" s="153">
        <v>0</v>
      </c>
      <c r="M67" s="153">
        <v>0</v>
      </c>
      <c r="N67" s="153">
        <v>0</v>
      </c>
      <c r="O67" s="153">
        <v>0</v>
      </c>
      <c r="P67" s="153">
        <v>0</v>
      </c>
      <c r="Q67" s="153">
        <v>0</v>
      </c>
    </row>
    <row r="68" spans="1:17" x14ac:dyDescent="0.25">
      <c r="A68" s="84" t="s">
        <v>21</v>
      </c>
      <c r="B68" s="153">
        <v>9.9017782640633545E-2</v>
      </c>
      <c r="C68" s="153">
        <v>0.13693557469512863</v>
      </c>
      <c r="D68" s="153">
        <v>0.12944732736405218</v>
      </c>
      <c r="E68" s="153">
        <v>0.10996123125279533</v>
      </c>
      <c r="F68" s="153">
        <v>0.70909438054316531</v>
      </c>
      <c r="G68" s="153">
        <v>6.6657808578369782E-2</v>
      </c>
      <c r="H68" s="153">
        <v>8.459148073061562E-2</v>
      </c>
      <c r="I68" s="153">
        <v>3.2856333144725025E-2</v>
      </c>
      <c r="J68" s="153">
        <v>5.6940194328546356E-2</v>
      </c>
      <c r="K68" s="153">
        <v>1.1108521237050362E-2</v>
      </c>
      <c r="L68" s="153">
        <v>1.0961186547090079E-2</v>
      </c>
      <c r="M68" s="153">
        <v>1.1339365714113842E-2</v>
      </c>
      <c r="N68" s="153">
        <v>1.1996195359338435E-2</v>
      </c>
      <c r="O68" s="153">
        <v>1.1150840605279655E-2</v>
      </c>
      <c r="P68" s="153">
        <v>1.210603864022658E-2</v>
      </c>
      <c r="Q68" s="153">
        <v>1.3108672549673239E-2</v>
      </c>
    </row>
    <row r="69" spans="1:17" x14ac:dyDescent="0.25">
      <c r="A69" s="156" t="s">
        <v>114</v>
      </c>
      <c r="B69" s="155">
        <v>25.265953084160824</v>
      </c>
      <c r="C69" s="155">
        <v>24.9898052781157</v>
      </c>
      <c r="D69" s="155">
        <v>29.352029894804332</v>
      </c>
      <c r="E69" s="155">
        <v>24.777722727431058</v>
      </c>
      <c r="F69" s="155">
        <v>27.99122436138914</v>
      </c>
      <c r="G69" s="155">
        <v>28.079567630696349</v>
      </c>
      <c r="H69" s="155">
        <v>29.001241241802703</v>
      </c>
      <c r="I69" s="155">
        <v>31.518151507974629</v>
      </c>
      <c r="J69" s="155">
        <v>32.74125097668432</v>
      </c>
      <c r="K69" s="155">
        <v>26.727999905540113</v>
      </c>
      <c r="L69" s="155">
        <v>28.306781082433883</v>
      </c>
      <c r="M69" s="155">
        <v>30.412986802185362</v>
      </c>
      <c r="N69" s="155">
        <v>29.719059759438103</v>
      </c>
      <c r="O69" s="155">
        <v>29.167815561811842</v>
      </c>
      <c r="P69" s="155">
        <v>30.212842948653339</v>
      </c>
      <c r="Q69" s="155">
        <v>29.275139528867658</v>
      </c>
    </row>
    <row r="70" spans="1:17" x14ac:dyDescent="0.25">
      <c r="A70" s="156" t="s">
        <v>113</v>
      </c>
      <c r="B70" s="155">
        <v>13.800085461498552</v>
      </c>
      <c r="C70" s="155">
        <v>13.649255476548646</v>
      </c>
      <c r="D70" s="155">
        <v>16.031871810554833</v>
      </c>
      <c r="E70" s="155">
        <v>13.533417482446822</v>
      </c>
      <c r="F70" s="155">
        <v>15.288609421241645</v>
      </c>
      <c r="G70" s="155">
        <v>15.336861892158765</v>
      </c>
      <c r="H70" s="155">
        <v>15.840273521180151</v>
      </c>
      <c r="I70" s="155">
        <v>17.214992165531285</v>
      </c>
      <c r="J70" s="155">
        <v>17.883040473065236</v>
      </c>
      <c r="K70" s="155">
        <v>14.598645128594356</v>
      </c>
      <c r="L70" s="155">
        <v>15.460964277750023</v>
      </c>
      <c r="M70" s="155">
        <v>16.611358994119826</v>
      </c>
      <c r="N70" s="155">
        <v>16.232340935230113</v>
      </c>
      <c r="O70" s="155">
        <v>15.931255240498629</v>
      </c>
      <c r="P70" s="155">
        <v>16.502041832240522</v>
      </c>
      <c r="Q70" s="155">
        <v>15.989874834721107</v>
      </c>
    </row>
    <row r="71" spans="1:17" x14ac:dyDescent="0.25">
      <c r="A71" s="152" t="s">
        <v>123</v>
      </c>
      <c r="B71" s="151">
        <v>9.6686603119991883</v>
      </c>
      <c r="C71" s="151">
        <v>9.5544788335840565</v>
      </c>
      <c r="D71" s="151">
        <v>11.22231026738838</v>
      </c>
      <c r="E71" s="151">
        <v>9.4733922377127726</v>
      </c>
      <c r="F71" s="151">
        <v>10.702026594869153</v>
      </c>
      <c r="G71" s="151">
        <v>10.735803324511139</v>
      </c>
      <c r="H71" s="151">
        <v>11.088191464826096</v>
      </c>
      <c r="I71" s="151">
        <v>12.05049451587189</v>
      </c>
      <c r="J71" s="151">
        <v>12.518128331145661</v>
      </c>
      <c r="K71" s="151">
        <v>10.377407058514464</v>
      </c>
      <c r="L71" s="151">
        <v>11.295713389858349</v>
      </c>
      <c r="M71" s="151">
        <v>12.302400022761319</v>
      </c>
      <c r="N71" s="151">
        <v>11.673786698667385</v>
      </c>
      <c r="O71" s="151">
        <v>11.69393581049134</v>
      </c>
      <c r="P71" s="151">
        <v>11.90174714895177</v>
      </c>
      <c r="Q71" s="151">
        <v>11.008579265832196</v>
      </c>
    </row>
    <row r="72" spans="1:17" x14ac:dyDescent="0.25">
      <c r="A72" s="154" t="s">
        <v>30</v>
      </c>
      <c r="B72" s="153">
        <v>2.8668296500681922E-2</v>
      </c>
      <c r="C72" s="153">
        <v>0</v>
      </c>
      <c r="D72" s="153">
        <v>0</v>
      </c>
      <c r="E72" s="153">
        <v>0</v>
      </c>
      <c r="F72" s="153">
        <v>0</v>
      </c>
      <c r="G72" s="153">
        <v>0</v>
      </c>
      <c r="H72" s="153">
        <v>0</v>
      </c>
      <c r="I72" s="153">
        <v>0</v>
      </c>
      <c r="J72" s="153">
        <v>0</v>
      </c>
      <c r="K72" s="153">
        <v>0</v>
      </c>
      <c r="L72" s="153">
        <v>0</v>
      </c>
      <c r="M72" s="153">
        <v>0</v>
      </c>
      <c r="N72" s="153">
        <v>0</v>
      </c>
      <c r="O72" s="153">
        <v>0</v>
      </c>
      <c r="P72" s="153">
        <v>0</v>
      </c>
      <c r="Q72" s="153">
        <v>0</v>
      </c>
    </row>
    <row r="73" spans="1:17" x14ac:dyDescent="0.25">
      <c r="A73" s="154" t="s">
        <v>125</v>
      </c>
      <c r="B73" s="153">
        <v>0</v>
      </c>
      <c r="C73" s="153">
        <v>0</v>
      </c>
      <c r="D73" s="153">
        <v>0</v>
      </c>
      <c r="E73" s="153">
        <v>0</v>
      </c>
      <c r="F73" s="153">
        <v>0</v>
      </c>
      <c r="G73" s="153">
        <v>0</v>
      </c>
      <c r="H73" s="153">
        <v>0</v>
      </c>
      <c r="I73" s="153">
        <v>0</v>
      </c>
      <c r="J73" s="153">
        <v>0</v>
      </c>
      <c r="K73" s="153">
        <v>0</v>
      </c>
      <c r="L73" s="153">
        <v>0</v>
      </c>
      <c r="M73" s="153">
        <v>0</v>
      </c>
      <c r="N73" s="153">
        <v>0</v>
      </c>
      <c r="O73" s="153">
        <v>0</v>
      </c>
      <c r="P73" s="153">
        <v>0</v>
      </c>
      <c r="Q73" s="153">
        <v>0</v>
      </c>
    </row>
    <row r="74" spans="1:17" x14ac:dyDescent="0.25">
      <c r="A74" s="154" t="s">
        <v>29</v>
      </c>
      <c r="B74" s="153">
        <v>3.4428542912494606</v>
      </c>
      <c r="C74" s="153">
        <v>3.4123138691371651</v>
      </c>
      <c r="D74" s="153">
        <v>4.0079679526387082</v>
      </c>
      <c r="E74" s="153">
        <v>3.3833543706116984</v>
      </c>
      <c r="F74" s="153">
        <v>3.8221523553104078</v>
      </c>
      <c r="G74" s="153">
        <v>3.8342154730396913</v>
      </c>
      <c r="H74" s="153">
        <v>3.9600683802950272</v>
      </c>
      <c r="I74" s="153">
        <v>4.3037480413828177</v>
      </c>
      <c r="J74" s="153">
        <v>4.4707601182663126</v>
      </c>
      <c r="K74" s="153">
        <v>3.6496612821485854</v>
      </c>
      <c r="L74" s="153">
        <v>3.8652410694375021</v>
      </c>
      <c r="M74" s="153">
        <v>4.1528397485299564</v>
      </c>
      <c r="N74" s="153">
        <v>4.0580852338075317</v>
      </c>
      <c r="O74" s="153">
        <v>3.9828138101246537</v>
      </c>
      <c r="P74" s="153">
        <v>4.1255104580601341</v>
      </c>
      <c r="Q74" s="153">
        <v>0.7916957074030222</v>
      </c>
    </row>
    <row r="75" spans="1:17" x14ac:dyDescent="0.25">
      <c r="A75" s="154" t="s">
        <v>26</v>
      </c>
      <c r="B75" s="153">
        <v>6.1971377242490462</v>
      </c>
      <c r="C75" s="153">
        <v>6.1421649644468914</v>
      </c>
      <c r="D75" s="153">
        <v>7.2143423147496719</v>
      </c>
      <c r="E75" s="153">
        <v>6.0900378671010742</v>
      </c>
      <c r="F75" s="153">
        <v>6.8798742395587453</v>
      </c>
      <c r="G75" s="153">
        <v>6.9015878514714473</v>
      </c>
      <c r="H75" s="153">
        <v>7.1281230845310688</v>
      </c>
      <c r="I75" s="153">
        <v>7.7467464744890719</v>
      </c>
      <c r="J75" s="153">
        <v>8.0473682128793484</v>
      </c>
      <c r="K75" s="153">
        <v>6.7277457763658788</v>
      </c>
      <c r="L75" s="153">
        <v>7.4304723204208472</v>
      </c>
      <c r="M75" s="153">
        <v>8.1495602742313622</v>
      </c>
      <c r="N75" s="153">
        <v>7.6157014648598533</v>
      </c>
      <c r="O75" s="153">
        <v>7.7111220003666858</v>
      </c>
      <c r="P75" s="153">
        <v>7.7762366908916363</v>
      </c>
      <c r="Q75" s="153">
        <v>10.216883558429174</v>
      </c>
    </row>
    <row r="76" spans="1:17" x14ac:dyDescent="0.25">
      <c r="A76" s="152" t="s">
        <v>122</v>
      </c>
      <c r="B76" s="151">
        <v>4.1314251494993641</v>
      </c>
      <c r="C76" s="151">
        <v>4.0947766429645895</v>
      </c>
      <c r="D76" s="151">
        <v>4.8095615431664527</v>
      </c>
      <c r="E76" s="151">
        <v>4.0600252447340495</v>
      </c>
      <c r="F76" s="151">
        <v>4.5865828263724921</v>
      </c>
      <c r="G76" s="151">
        <v>4.6010585676476268</v>
      </c>
      <c r="H76" s="151">
        <v>4.7520820563540553</v>
      </c>
      <c r="I76" s="151">
        <v>5.1644976496593955</v>
      </c>
      <c r="J76" s="151">
        <v>5.3649121419195751</v>
      </c>
      <c r="K76" s="151">
        <v>4.2212380700798917</v>
      </c>
      <c r="L76" s="151">
        <v>4.1652508878916734</v>
      </c>
      <c r="M76" s="151">
        <v>4.308958971358507</v>
      </c>
      <c r="N76" s="151">
        <v>4.5585542365627276</v>
      </c>
      <c r="O76" s="151">
        <v>4.2373194300072896</v>
      </c>
      <c r="P76" s="151">
        <v>4.6002946832887517</v>
      </c>
      <c r="Q76" s="151">
        <v>4.9812955688889105</v>
      </c>
    </row>
    <row r="77" spans="1:17" x14ac:dyDescent="0.25">
      <c r="A77" s="156" t="s">
        <v>112</v>
      </c>
      <c r="B77" s="155">
        <v>7.1150256492442843</v>
      </c>
      <c r="C77" s="155">
        <v>7.0372609705698492</v>
      </c>
      <c r="D77" s="155">
        <v>8.265686430401864</v>
      </c>
      <c r="E77" s="155">
        <v>6.9775374057056467</v>
      </c>
      <c r="F77" s="155">
        <v>7.8824764148670852</v>
      </c>
      <c r="G77" s="155">
        <v>7.9073543454547623</v>
      </c>
      <c r="H77" s="155">
        <v>8.1669024955446794</v>
      </c>
      <c r="I77" s="155">
        <v>8.8756777014911759</v>
      </c>
      <c r="J77" s="155">
        <v>9.2201089628989088</v>
      </c>
      <c r="K77" s="155">
        <v>7.5267457454488564</v>
      </c>
      <c r="L77" s="155">
        <v>7.9713388518606818</v>
      </c>
      <c r="M77" s="155">
        <v>8.5644574913475875</v>
      </c>
      <c r="N77" s="155">
        <v>8.3690439761160924</v>
      </c>
      <c r="O77" s="155">
        <v>8.2138107026257039</v>
      </c>
      <c r="P77" s="155">
        <v>8.5080959265700375</v>
      </c>
      <c r="Q77" s="155">
        <v>8.2440336978096589</v>
      </c>
    </row>
    <row r="78" spans="1:17" x14ac:dyDescent="0.25">
      <c r="A78" s="152" t="s">
        <v>121</v>
      </c>
      <c r="B78" s="151">
        <v>3.1612361351023357</v>
      </c>
      <c r="C78" s="151">
        <v>2.3995135753831107</v>
      </c>
      <c r="D78" s="151">
        <v>3.3662399537806706</v>
      </c>
      <c r="E78" s="151">
        <v>2.826437480581788</v>
      </c>
      <c r="F78" s="151">
        <v>2.6320621857189082</v>
      </c>
      <c r="G78" s="151">
        <v>4.2925960825701992</v>
      </c>
      <c r="H78" s="151">
        <v>4.0446285988167006</v>
      </c>
      <c r="I78" s="151">
        <v>5.4753157058407993</v>
      </c>
      <c r="J78" s="151">
        <v>3.7877848972815542</v>
      </c>
      <c r="K78" s="151">
        <v>4.9353663901211604</v>
      </c>
      <c r="L78" s="151">
        <v>5.1788296928167199</v>
      </c>
      <c r="M78" s="151">
        <v>5.0515569728052725</v>
      </c>
      <c r="N78" s="151">
        <v>5.4552357151193149</v>
      </c>
      <c r="O78" s="151">
        <v>5.4238145560534434</v>
      </c>
      <c r="P78" s="151">
        <v>5.5483296499881476</v>
      </c>
      <c r="Q78" s="151">
        <v>5.3600605811482467</v>
      </c>
    </row>
    <row r="79" spans="1:17" x14ac:dyDescent="0.25">
      <c r="A79" s="154" t="s">
        <v>30</v>
      </c>
      <c r="B79" s="153">
        <v>1.0566928196830999E-2</v>
      </c>
      <c r="C79" s="153">
        <v>0</v>
      </c>
      <c r="D79" s="153">
        <v>0</v>
      </c>
      <c r="E79" s="153">
        <v>0</v>
      </c>
      <c r="F79" s="153">
        <v>0</v>
      </c>
      <c r="G79" s="153">
        <v>0</v>
      </c>
      <c r="H79" s="153">
        <v>0</v>
      </c>
      <c r="I79" s="153">
        <v>0</v>
      </c>
      <c r="J79" s="153">
        <v>0</v>
      </c>
      <c r="K79" s="153">
        <v>0</v>
      </c>
      <c r="L79" s="153">
        <v>0</v>
      </c>
      <c r="M79" s="153">
        <v>0</v>
      </c>
      <c r="N79" s="153">
        <v>0</v>
      </c>
      <c r="O79" s="153">
        <v>0</v>
      </c>
      <c r="P79" s="153">
        <v>0</v>
      </c>
      <c r="Q79" s="153">
        <v>0</v>
      </c>
    </row>
    <row r="80" spans="1:17" x14ac:dyDescent="0.25">
      <c r="A80" s="154" t="s">
        <v>125</v>
      </c>
      <c r="B80" s="153">
        <v>0</v>
      </c>
      <c r="C80" s="153">
        <v>0</v>
      </c>
      <c r="D80" s="153">
        <v>0</v>
      </c>
      <c r="E80" s="153">
        <v>0</v>
      </c>
      <c r="F80" s="153">
        <v>0</v>
      </c>
      <c r="G80" s="153">
        <v>0</v>
      </c>
      <c r="H80" s="153">
        <v>0</v>
      </c>
      <c r="I80" s="153">
        <v>0</v>
      </c>
      <c r="J80" s="153">
        <v>0</v>
      </c>
      <c r="K80" s="153">
        <v>0</v>
      </c>
      <c r="L80" s="153">
        <v>0</v>
      </c>
      <c r="M80" s="153">
        <v>0</v>
      </c>
      <c r="N80" s="153">
        <v>0</v>
      </c>
      <c r="O80" s="153">
        <v>0</v>
      </c>
      <c r="P80" s="153">
        <v>0</v>
      </c>
      <c r="Q80" s="153">
        <v>0</v>
      </c>
    </row>
    <row r="81" spans="1:17" x14ac:dyDescent="0.25">
      <c r="A81" s="154" t="s">
        <v>26</v>
      </c>
      <c r="B81" s="153">
        <v>3.1506692069055049</v>
      </c>
      <c r="C81" s="153">
        <v>2.3995135753831107</v>
      </c>
      <c r="D81" s="153">
        <v>3.3662399537806706</v>
      </c>
      <c r="E81" s="153">
        <v>2.826437480581788</v>
      </c>
      <c r="F81" s="153">
        <v>2.6320621857189082</v>
      </c>
      <c r="G81" s="153">
        <v>4.2925960825701992</v>
      </c>
      <c r="H81" s="153">
        <v>4.0446285988167006</v>
      </c>
      <c r="I81" s="153">
        <v>5.4753157058407993</v>
      </c>
      <c r="J81" s="153">
        <v>3.7877848972815542</v>
      </c>
      <c r="K81" s="153">
        <v>4.9353663901211604</v>
      </c>
      <c r="L81" s="153">
        <v>5.1788296928167199</v>
      </c>
      <c r="M81" s="153">
        <v>5.0515569728052725</v>
      </c>
      <c r="N81" s="153">
        <v>5.4552357151193149</v>
      </c>
      <c r="O81" s="153">
        <v>5.4238145560534434</v>
      </c>
      <c r="P81" s="153">
        <v>5.5483296499881476</v>
      </c>
      <c r="Q81" s="153">
        <v>5.3600605811482467</v>
      </c>
    </row>
    <row r="82" spans="1:17" x14ac:dyDescent="0.25">
      <c r="A82" s="152" t="s">
        <v>120</v>
      </c>
      <c r="B82" s="151">
        <v>2.0284132592015882</v>
      </c>
      <c r="C82" s="151">
        <v>1.9751080925764084</v>
      </c>
      <c r="D82" s="151">
        <v>2.3828485739566569</v>
      </c>
      <c r="E82" s="151">
        <v>2.0129426838901021</v>
      </c>
      <c r="F82" s="151">
        <v>2.2823441048268549</v>
      </c>
      <c r="G82" s="151">
        <v>2.3185933715385572</v>
      </c>
      <c r="H82" s="151">
        <v>2.4774242409047003</v>
      </c>
      <c r="I82" s="151">
        <v>2.7615227994457348</v>
      </c>
      <c r="J82" s="151">
        <v>4.3252017517426289</v>
      </c>
      <c r="K82" s="151">
        <v>2.3754105336165492</v>
      </c>
      <c r="L82" s="151">
        <v>2.5793738147042147</v>
      </c>
      <c r="M82" s="151">
        <v>3.2924245639158318</v>
      </c>
      <c r="N82" s="151">
        <v>2.6805578083209007</v>
      </c>
      <c r="O82" s="151">
        <v>2.5731642487205661</v>
      </c>
      <c r="P82" s="151">
        <v>2.7243745577097735</v>
      </c>
      <c r="Q82" s="151">
        <v>2.6290812344741239</v>
      </c>
    </row>
    <row r="83" spans="1:17" x14ac:dyDescent="0.25">
      <c r="A83" s="150" t="s">
        <v>33</v>
      </c>
      <c r="B83" s="87">
        <v>0</v>
      </c>
      <c r="C83" s="87">
        <v>6.1306579007312401E-2</v>
      </c>
      <c r="D83" s="87">
        <v>0.1558516619271848</v>
      </c>
      <c r="E83" s="87">
        <v>3.2941954615572588E-2</v>
      </c>
      <c r="F83" s="87">
        <v>0.14541902596530187</v>
      </c>
      <c r="G83" s="87">
        <v>0.19787435566216249</v>
      </c>
      <c r="H83" s="87">
        <v>4.3176882617426582E-2</v>
      </c>
      <c r="I83" s="87">
        <v>0.19859004335835717</v>
      </c>
      <c r="J83" s="87">
        <v>0</v>
      </c>
      <c r="K83" s="87">
        <v>5.0454152691281173E-2</v>
      </c>
      <c r="L83" s="87">
        <v>0</v>
      </c>
      <c r="M83" s="87">
        <v>0</v>
      </c>
      <c r="N83" s="87">
        <v>3.2934295935082236E-2</v>
      </c>
      <c r="O83" s="87">
        <v>0</v>
      </c>
      <c r="P83" s="87">
        <v>0.1036130836280309</v>
      </c>
      <c r="Q83" s="87">
        <v>0.19441662107845481</v>
      </c>
    </row>
    <row r="84" spans="1:17" x14ac:dyDescent="0.25">
      <c r="A84" s="150" t="s">
        <v>31</v>
      </c>
      <c r="B84" s="87">
        <v>0</v>
      </c>
      <c r="C84" s="87">
        <v>0</v>
      </c>
      <c r="D84" s="87">
        <v>0</v>
      </c>
      <c r="E84" s="87">
        <v>0</v>
      </c>
      <c r="F84" s="87">
        <v>0</v>
      </c>
      <c r="G84" s="87">
        <v>0</v>
      </c>
      <c r="H84" s="87">
        <v>0</v>
      </c>
      <c r="I84" s="87">
        <v>0</v>
      </c>
      <c r="J84" s="87">
        <v>0</v>
      </c>
      <c r="K84" s="87">
        <v>0</v>
      </c>
      <c r="L84" s="87">
        <v>0</v>
      </c>
      <c r="M84" s="87">
        <v>0</v>
      </c>
      <c r="N84" s="87">
        <v>0</v>
      </c>
      <c r="O84" s="87">
        <v>0</v>
      </c>
      <c r="P84" s="87">
        <v>0</v>
      </c>
      <c r="Q84" s="87">
        <v>0</v>
      </c>
    </row>
    <row r="85" spans="1:17" x14ac:dyDescent="0.25">
      <c r="A85" s="150" t="s">
        <v>30</v>
      </c>
      <c r="B85" s="87">
        <v>6.9246259039678904E-3</v>
      </c>
      <c r="C85" s="87">
        <v>0</v>
      </c>
      <c r="D85" s="87">
        <v>0</v>
      </c>
      <c r="E85" s="87">
        <v>0</v>
      </c>
      <c r="F85" s="87">
        <v>0</v>
      </c>
      <c r="G85" s="87">
        <v>0</v>
      </c>
      <c r="H85" s="87">
        <v>0</v>
      </c>
      <c r="I85" s="87">
        <v>0</v>
      </c>
      <c r="J85" s="87">
        <v>0</v>
      </c>
      <c r="K85" s="87">
        <v>0</v>
      </c>
      <c r="L85" s="87">
        <v>0</v>
      </c>
      <c r="M85" s="87">
        <v>0</v>
      </c>
      <c r="N85" s="87">
        <v>0</v>
      </c>
      <c r="O85" s="87">
        <v>0</v>
      </c>
      <c r="P85" s="87">
        <v>0</v>
      </c>
      <c r="Q85" s="87">
        <v>0</v>
      </c>
    </row>
    <row r="86" spans="1:17" x14ac:dyDescent="0.25">
      <c r="A86" s="150" t="s">
        <v>125</v>
      </c>
      <c r="B86" s="87">
        <v>0</v>
      </c>
      <c r="C86" s="87">
        <v>0</v>
      </c>
      <c r="D86" s="87">
        <v>0</v>
      </c>
      <c r="E86" s="87">
        <v>0</v>
      </c>
      <c r="F86" s="87">
        <v>0</v>
      </c>
      <c r="G86" s="87">
        <v>0</v>
      </c>
      <c r="H86" s="87">
        <v>0</v>
      </c>
      <c r="I86" s="87">
        <v>0</v>
      </c>
      <c r="J86" s="87">
        <v>0</v>
      </c>
      <c r="K86" s="87">
        <v>0</v>
      </c>
      <c r="L86" s="87">
        <v>0</v>
      </c>
      <c r="M86" s="87">
        <v>0</v>
      </c>
      <c r="N86" s="87">
        <v>0</v>
      </c>
      <c r="O86" s="87">
        <v>0</v>
      </c>
      <c r="P86" s="87">
        <v>0</v>
      </c>
      <c r="Q86" s="87">
        <v>0</v>
      </c>
    </row>
    <row r="87" spans="1:17" x14ac:dyDescent="0.25">
      <c r="A87" s="150" t="s">
        <v>29</v>
      </c>
      <c r="B87" s="87">
        <v>0</v>
      </c>
      <c r="C87" s="87">
        <v>0</v>
      </c>
      <c r="D87" s="87">
        <v>0</v>
      </c>
      <c r="E87" s="87">
        <v>0</v>
      </c>
      <c r="F87" s="87">
        <v>0</v>
      </c>
      <c r="G87" s="87">
        <v>0</v>
      </c>
      <c r="H87" s="87">
        <v>0</v>
      </c>
      <c r="I87" s="87">
        <v>0</v>
      </c>
      <c r="J87" s="87">
        <v>0</v>
      </c>
      <c r="K87" s="87">
        <v>0</v>
      </c>
      <c r="L87" s="87">
        <v>0</v>
      </c>
      <c r="M87" s="87">
        <v>0</v>
      </c>
      <c r="N87" s="87">
        <v>0</v>
      </c>
      <c r="O87" s="87">
        <v>0</v>
      </c>
      <c r="P87" s="87">
        <v>0</v>
      </c>
      <c r="Q87" s="87">
        <v>0</v>
      </c>
    </row>
    <row r="88" spans="1:17" x14ac:dyDescent="0.25">
      <c r="A88" s="150" t="s">
        <v>28</v>
      </c>
      <c r="B88" s="87">
        <v>0</v>
      </c>
      <c r="C88" s="87">
        <v>0</v>
      </c>
      <c r="D88" s="87">
        <v>0</v>
      </c>
      <c r="E88" s="87">
        <v>0</v>
      </c>
      <c r="F88" s="87">
        <v>0</v>
      </c>
      <c r="G88" s="87">
        <v>0</v>
      </c>
      <c r="H88" s="87">
        <v>0</v>
      </c>
      <c r="I88" s="87">
        <v>0</v>
      </c>
      <c r="J88" s="87">
        <v>0</v>
      </c>
      <c r="K88" s="87">
        <v>0</v>
      </c>
      <c r="L88" s="87">
        <v>0</v>
      </c>
      <c r="M88" s="87">
        <v>0</v>
      </c>
      <c r="N88" s="87">
        <v>0</v>
      </c>
      <c r="O88" s="87">
        <v>0</v>
      </c>
      <c r="P88" s="87">
        <v>0</v>
      </c>
      <c r="Q88" s="87">
        <v>0</v>
      </c>
    </row>
    <row r="89" spans="1:17" x14ac:dyDescent="0.25">
      <c r="A89" s="150" t="s">
        <v>26</v>
      </c>
      <c r="B89" s="87">
        <v>2.0143621972302199</v>
      </c>
      <c r="C89" s="87">
        <v>1.4990632505665431</v>
      </c>
      <c r="D89" s="87">
        <v>2.1209577201265333</v>
      </c>
      <c r="E89" s="87">
        <v>1.8900721698748839</v>
      </c>
      <c r="F89" s="87">
        <v>1.939665186001811</v>
      </c>
      <c r="G89" s="87">
        <v>1.6546037934485867</v>
      </c>
      <c r="H89" s="87">
        <v>0.99319642667163066</v>
      </c>
      <c r="I89" s="87">
        <v>0.75135115861629664</v>
      </c>
      <c r="J89" s="87">
        <v>0</v>
      </c>
      <c r="K89" s="87">
        <v>0.15331151904487816</v>
      </c>
      <c r="L89" s="87">
        <v>0</v>
      </c>
      <c r="M89" s="87">
        <v>0</v>
      </c>
      <c r="N89" s="87">
        <v>0.13797086858996277</v>
      </c>
      <c r="O89" s="87">
        <v>0</v>
      </c>
      <c r="P89" s="87">
        <v>0.2686352696020009</v>
      </c>
      <c r="Q89" s="87">
        <v>0.17826271984564723</v>
      </c>
    </row>
    <row r="90" spans="1:17" x14ac:dyDescent="0.25">
      <c r="A90" s="150" t="s">
        <v>25</v>
      </c>
      <c r="B90" s="87">
        <v>0</v>
      </c>
      <c r="C90" s="87">
        <v>0</v>
      </c>
      <c r="D90" s="87">
        <v>0</v>
      </c>
      <c r="E90" s="87">
        <v>0</v>
      </c>
      <c r="F90" s="87">
        <v>0</v>
      </c>
      <c r="G90" s="87">
        <v>0</v>
      </c>
      <c r="H90" s="87">
        <v>0</v>
      </c>
      <c r="I90" s="87">
        <v>0</v>
      </c>
      <c r="J90" s="87">
        <v>0</v>
      </c>
      <c r="K90" s="87">
        <v>0</v>
      </c>
      <c r="L90" s="87">
        <v>0</v>
      </c>
      <c r="M90" s="87">
        <v>0</v>
      </c>
      <c r="N90" s="87">
        <v>0</v>
      </c>
      <c r="O90" s="87">
        <v>0</v>
      </c>
      <c r="P90" s="87">
        <v>0</v>
      </c>
      <c r="Q90" s="87">
        <v>0</v>
      </c>
    </row>
    <row r="91" spans="1:17" x14ac:dyDescent="0.25">
      <c r="A91" s="150" t="s">
        <v>86</v>
      </c>
      <c r="B91" s="87">
        <v>0</v>
      </c>
      <c r="C91" s="87">
        <v>0</v>
      </c>
      <c r="D91" s="87">
        <v>0</v>
      </c>
      <c r="E91" s="87">
        <v>0</v>
      </c>
      <c r="F91" s="87">
        <v>0</v>
      </c>
      <c r="G91" s="87">
        <v>0.22353578520263362</v>
      </c>
      <c r="H91" s="87">
        <v>1.2135827029860877</v>
      </c>
      <c r="I91" s="87">
        <v>1.6751930984805767</v>
      </c>
      <c r="J91" s="87">
        <v>4.1764234516398915</v>
      </c>
      <c r="K91" s="87">
        <v>1.9455117576161669</v>
      </c>
      <c r="L91" s="87">
        <v>2.3942557106110058</v>
      </c>
      <c r="M91" s="87">
        <v>3.0598131152722488</v>
      </c>
      <c r="N91" s="87">
        <v>2.2930972148384043</v>
      </c>
      <c r="O91" s="87">
        <v>1.7789714231818792</v>
      </c>
      <c r="P91" s="87">
        <v>2.1077905319281669</v>
      </c>
      <c r="Q91" s="87">
        <v>1.9258214811001864</v>
      </c>
    </row>
    <row r="92" spans="1:17" x14ac:dyDescent="0.25">
      <c r="A92" s="150" t="s">
        <v>22</v>
      </c>
      <c r="B92" s="87">
        <v>7.1264360674003768E-3</v>
      </c>
      <c r="C92" s="87">
        <v>0.4147382630025529</v>
      </c>
      <c r="D92" s="87">
        <v>0.10603919190293887</v>
      </c>
      <c r="E92" s="87">
        <v>8.9928559399645724E-2</v>
      </c>
      <c r="F92" s="87">
        <v>0.19725989285974199</v>
      </c>
      <c r="G92" s="87">
        <v>0.24257943722517439</v>
      </c>
      <c r="H92" s="87">
        <v>0.22746822862955529</v>
      </c>
      <c r="I92" s="87">
        <v>0.1363884989905042</v>
      </c>
      <c r="J92" s="87">
        <v>0.14877830010273785</v>
      </c>
      <c r="K92" s="87">
        <v>0.22613310426422295</v>
      </c>
      <c r="L92" s="87">
        <v>0.18511810409320884</v>
      </c>
      <c r="M92" s="87">
        <v>0.23261144864358307</v>
      </c>
      <c r="N92" s="87">
        <v>0.21655542895745139</v>
      </c>
      <c r="O92" s="87">
        <v>0.79419282553868698</v>
      </c>
      <c r="P92" s="87">
        <v>0.24433567255157485</v>
      </c>
      <c r="Q92" s="87">
        <v>0.33058041244983549</v>
      </c>
    </row>
    <row r="93" spans="1:17" x14ac:dyDescent="0.25">
      <c r="A93" s="149" t="s">
        <v>119</v>
      </c>
      <c r="B93" s="148">
        <v>1.9253762549403604</v>
      </c>
      <c r="C93" s="148">
        <v>2.6626393026103301</v>
      </c>
      <c r="D93" s="148">
        <v>2.516597902664536</v>
      </c>
      <c r="E93" s="148">
        <v>2.1381572412337562</v>
      </c>
      <c r="F93" s="148">
        <v>2.9680701243213221</v>
      </c>
      <c r="G93" s="148">
        <v>1.296164891346006</v>
      </c>
      <c r="H93" s="148">
        <v>1.644849655823279</v>
      </c>
      <c r="I93" s="148">
        <v>0.63883919620464091</v>
      </c>
      <c r="J93" s="148">
        <v>1.1071223138747257</v>
      </c>
      <c r="K93" s="148">
        <v>0.21596882171114729</v>
      </c>
      <c r="L93" s="148">
        <v>0.21313534433974723</v>
      </c>
      <c r="M93" s="148">
        <v>0.22047595462648317</v>
      </c>
      <c r="N93" s="148">
        <v>0.23325045267587807</v>
      </c>
      <c r="O93" s="148">
        <v>0.21683189785169432</v>
      </c>
      <c r="P93" s="148">
        <v>0.23539171887211729</v>
      </c>
      <c r="Q93" s="148">
        <v>0.25489188218728831</v>
      </c>
    </row>
    <row r="94" spans="1:17" hidden="1" x14ac:dyDescent="0.25"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</row>
    <row r="95" spans="1:17" x14ac:dyDescent="0.25"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</row>
    <row r="96" spans="1:17" ht="12.75" x14ac:dyDescent="0.25">
      <c r="A96" s="98" t="s">
        <v>124</v>
      </c>
      <c r="B96" s="136"/>
      <c r="C96" s="136"/>
      <c r="D96" s="136"/>
      <c r="E96" s="136"/>
      <c r="F96" s="136"/>
      <c r="G96" s="136"/>
      <c r="H96" s="136"/>
      <c r="I96" s="136"/>
      <c r="J96" s="136"/>
      <c r="K96" s="136"/>
      <c r="L96" s="136"/>
      <c r="M96" s="136"/>
      <c r="N96" s="136"/>
      <c r="O96" s="136"/>
      <c r="P96" s="136"/>
      <c r="Q96" s="136"/>
    </row>
    <row r="98" spans="1:17" x14ac:dyDescent="0.25">
      <c r="A98" s="78" t="s">
        <v>46</v>
      </c>
      <c r="B98" s="77">
        <f t="shared" ref="B98:Q98" si="0">SUM(B$99:B$103,B$107:B$108,B$110:B$112,B$105,B$104)</f>
        <v>1</v>
      </c>
      <c r="C98" s="77">
        <f t="shared" si="0"/>
        <v>0.99999999999999989</v>
      </c>
      <c r="D98" s="77">
        <f t="shared" si="0"/>
        <v>1</v>
      </c>
      <c r="E98" s="77">
        <f t="shared" si="0"/>
        <v>1</v>
      </c>
      <c r="F98" s="77">
        <f t="shared" si="0"/>
        <v>1.0000000000000002</v>
      </c>
      <c r="G98" s="77">
        <f t="shared" si="0"/>
        <v>1.0000000000000004</v>
      </c>
      <c r="H98" s="77">
        <f t="shared" si="0"/>
        <v>1</v>
      </c>
      <c r="I98" s="77">
        <f t="shared" si="0"/>
        <v>0.99999999999999989</v>
      </c>
      <c r="J98" s="77">
        <f t="shared" si="0"/>
        <v>1</v>
      </c>
      <c r="K98" s="77">
        <f t="shared" si="0"/>
        <v>1</v>
      </c>
      <c r="L98" s="77">
        <f t="shared" si="0"/>
        <v>1</v>
      </c>
      <c r="M98" s="77">
        <f t="shared" si="0"/>
        <v>1</v>
      </c>
      <c r="N98" s="77">
        <f t="shared" si="0"/>
        <v>1</v>
      </c>
      <c r="O98" s="77">
        <f t="shared" si="0"/>
        <v>1</v>
      </c>
      <c r="P98" s="77">
        <f t="shared" si="0"/>
        <v>1.0000000000000002</v>
      </c>
      <c r="Q98" s="77">
        <f t="shared" si="0"/>
        <v>1.0000000000000002</v>
      </c>
    </row>
    <row r="99" spans="1:17" x14ac:dyDescent="0.25">
      <c r="A99" s="132" t="s">
        <v>83</v>
      </c>
      <c r="B99" s="146">
        <f t="shared" ref="B99:Q99" si="1">IF(B$6=0,0,B$6/B$5)</f>
        <v>1.6058483288108345E-3</v>
      </c>
      <c r="C99" s="146">
        <f t="shared" si="1"/>
        <v>1.6058483288108345E-3</v>
      </c>
      <c r="D99" s="146">
        <f t="shared" si="1"/>
        <v>1.6058483288108349E-3</v>
      </c>
      <c r="E99" s="146">
        <f t="shared" si="1"/>
        <v>1.6058483288108349E-3</v>
      </c>
      <c r="F99" s="146">
        <f t="shared" si="1"/>
        <v>1.6058483288108349E-3</v>
      </c>
      <c r="G99" s="146">
        <f t="shared" si="1"/>
        <v>1.6058483288108349E-3</v>
      </c>
      <c r="H99" s="146">
        <f t="shared" si="1"/>
        <v>1.6058483288108351E-3</v>
      </c>
      <c r="I99" s="146">
        <f t="shared" si="1"/>
        <v>1.6058483288108345E-3</v>
      </c>
      <c r="J99" s="146">
        <f t="shared" si="1"/>
        <v>1.6058483288108347E-3</v>
      </c>
      <c r="K99" s="146">
        <f t="shared" si="1"/>
        <v>1.6058483288108342E-3</v>
      </c>
      <c r="L99" s="146">
        <f t="shared" si="1"/>
        <v>1.6058483288108347E-3</v>
      </c>
      <c r="M99" s="146">
        <f t="shared" si="1"/>
        <v>1.6058483288108342E-3</v>
      </c>
      <c r="N99" s="146">
        <f t="shared" si="1"/>
        <v>1.6058483288108347E-3</v>
      </c>
      <c r="O99" s="146">
        <f t="shared" si="1"/>
        <v>1.6058483288108349E-3</v>
      </c>
      <c r="P99" s="146">
        <f t="shared" si="1"/>
        <v>1.6058483288108342E-3</v>
      </c>
      <c r="Q99" s="146">
        <f t="shared" si="1"/>
        <v>1.6058483288108347E-3</v>
      </c>
    </row>
    <row r="100" spans="1:17" x14ac:dyDescent="0.25">
      <c r="A100" s="76" t="s">
        <v>82</v>
      </c>
      <c r="B100" s="145">
        <f t="shared" ref="B100:Q100" si="2">IF(B$7=0,0,B$7/B$5)</f>
        <v>8.5645244203244521E-4</v>
      </c>
      <c r="C100" s="145">
        <f t="shared" si="2"/>
        <v>8.5645244203244521E-4</v>
      </c>
      <c r="D100" s="145">
        <f t="shared" si="2"/>
        <v>8.5645244203244543E-4</v>
      </c>
      <c r="E100" s="145">
        <f t="shared" si="2"/>
        <v>8.5645244203244532E-4</v>
      </c>
      <c r="F100" s="145">
        <f t="shared" si="2"/>
        <v>8.5645244203244543E-4</v>
      </c>
      <c r="G100" s="145">
        <f t="shared" si="2"/>
        <v>8.5645244203244554E-4</v>
      </c>
      <c r="H100" s="145">
        <f t="shared" si="2"/>
        <v>8.5645244203244543E-4</v>
      </c>
      <c r="I100" s="145">
        <f t="shared" si="2"/>
        <v>8.56452442032445E-4</v>
      </c>
      <c r="J100" s="145">
        <f t="shared" si="2"/>
        <v>8.5645244203244532E-4</v>
      </c>
      <c r="K100" s="145">
        <f t="shared" si="2"/>
        <v>8.5645244203244521E-4</v>
      </c>
      <c r="L100" s="145">
        <f t="shared" si="2"/>
        <v>8.5645244203244543E-4</v>
      </c>
      <c r="M100" s="145">
        <f t="shared" si="2"/>
        <v>8.56452442032445E-4</v>
      </c>
      <c r="N100" s="145">
        <f t="shared" si="2"/>
        <v>8.5645244203244532E-4</v>
      </c>
      <c r="O100" s="145">
        <f t="shared" si="2"/>
        <v>8.5645244203244532E-4</v>
      </c>
      <c r="P100" s="145">
        <f t="shared" si="2"/>
        <v>8.564524420324451E-4</v>
      </c>
      <c r="Q100" s="145">
        <f t="shared" si="2"/>
        <v>8.5645244203244543E-4</v>
      </c>
    </row>
    <row r="101" spans="1:17" x14ac:dyDescent="0.25">
      <c r="A101" s="76" t="s">
        <v>81</v>
      </c>
      <c r="B101" s="145">
        <f t="shared" ref="B101:Q101" si="3">IF(B$8=0,0,B$8/B$5)</f>
        <v>2.1411311050811122E-2</v>
      </c>
      <c r="C101" s="145">
        <f t="shared" si="3"/>
        <v>2.1411311050811125E-2</v>
      </c>
      <c r="D101" s="145">
        <f t="shared" si="3"/>
        <v>2.1411311050811128E-2</v>
      </c>
      <c r="E101" s="145">
        <f t="shared" si="3"/>
        <v>2.1411311050811125E-2</v>
      </c>
      <c r="F101" s="145">
        <f t="shared" si="3"/>
        <v>2.1411311050811128E-2</v>
      </c>
      <c r="G101" s="145">
        <f t="shared" si="3"/>
        <v>2.1411311050811132E-2</v>
      </c>
      <c r="H101" s="145">
        <f t="shared" si="3"/>
        <v>2.1411311050811135E-2</v>
      </c>
      <c r="I101" s="145">
        <f t="shared" si="3"/>
        <v>2.1411311050811122E-2</v>
      </c>
      <c r="J101" s="145">
        <f t="shared" si="3"/>
        <v>2.1411311050811128E-2</v>
      </c>
      <c r="K101" s="145">
        <f t="shared" si="3"/>
        <v>2.1411311050811125E-2</v>
      </c>
      <c r="L101" s="145">
        <f t="shared" si="3"/>
        <v>2.1411311050811132E-2</v>
      </c>
      <c r="M101" s="145">
        <f t="shared" si="3"/>
        <v>2.1411311050811118E-2</v>
      </c>
      <c r="N101" s="145">
        <f t="shared" si="3"/>
        <v>2.1411311050811128E-2</v>
      </c>
      <c r="O101" s="145">
        <f t="shared" si="3"/>
        <v>2.1411311050811128E-2</v>
      </c>
      <c r="P101" s="145">
        <f t="shared" si="3"/>
        <v>2.1411311050811125E-2</v>
      </c>
      <c r="Q101" s="145">
        <f t="shared" si="3"/>
        <v>2.1411311050811128E-2</v>
      </c>
    </row>
    <row r="102" spans="1:17" x14ac:dyDescent="0.25">
      <c r="A102" s="76" t="s">
        <v>80</v>
      </c>
      <c r="B102" s="145">
        <f t="shared" ref="B102:Q102" si="4">IF(B$9=0,0,B$9/B$5)</f>
        <v>5.352827762702783E-4</v>
      </c>
      <c r="C102" s="145">
        <f t="shared" si="4"/>
        <v>5.352827762702783E-4</v>
      </c>
      <c r="D102" s="145">
        <f t="shared" si="4"/>
        <v>5.3528277627027841E-4</v>
      </c>
      <c r="E102" s="145">
        <f t="shared" si="4"/>
        <v>5.3528277627027841E-4</v>
      </c>
      <c r="F102" s="145">
        <f t="shared" si="4"/>
        <v>5.3528277627027841E-4</v>
      </c>
      <c r="G102" s="145">
        <f t="shared" si="4"/>
        <v>5.3528277627027851E-4</v>
      </c>
      <c r="H102" s="145">
        <f t="shared" si="4"/>
        <v>5.3528277627027851E-4</v>
      </c>
      <c r="I102" s="145">
        <f t="shared" si="4"/>
        <v>5.3528277627027819E-4</v>
      </c>
      <c r="J102" s="145">
        <f t="shared" si="4"/>
        <v>5.3528277627027841E-4</v>
      </c>
      <c r="K102" s="145">
        <f t="shared" si="4"/>
        <v>5.352827762702783E-4</v>
      </c>
      <c r="L102" s="145">
        <f t="shared" si="4"/>
        <v>5.3528277627027841E-4</v>
      </c>
      <c r="M102" s="145">
        <f t="shared" si="4"/>
        <v>5.3528277627027819E-4</v>
      </c>
      <c r="N102" s="145">
        <f t="shared" si="4"/>
        <v>5.3528277627027841E-4</v>
      </c>
      <c r="O102" s="145">
        <f t="shared" si="4"/>
        <v>5.3528277627027841E-4</v>
      </c>
      <c r="P102" s="145">
        <f t="shared" si="4"/>
        <v>5.352827762702783E-4</v>
      </c>
      <c r="Q102" s="145">
        <f t="shared" si="4"/>
        <v>5.3528277627027841E-4</v>
      </c>
    </row>
    <row r="103" spans="1:17" x14ac:dyDescent="0.25">
      <c r="A103" s="129" t="s">
        <v>79</v>
      </c>
      <c r="B103" s="144">
        <f t="shared" ref="B103:Q103" si="5">IF(B$10=0,0,B$10/B$5)</f>
        <v>1.0705655525405564E-3</v>
      </c>
      <c r="C103" s="144">
        <f t="shared" si="5"/>
        <v>1.0705655525405566E-3</v>
      </c>
      <c r="D103" s="144">
        <f t="shared" si="5"/>
        <v>1.0705655525405568E-3</v>
      </c>
      <c r="E103" s="144">
        <f t="shared" si="5"/>
        <v>1.0705655525405568E-3</v>
      </c>
      <c r="F103" s="144">
        <f t="shared" si="5"/>
        <v>1.0705655525405568E-3</v>
      </c>
      <c r="G103" s="144">
        <f t="shared" si="5"/>
        <v>1.070565552540557E-3</v>
      </c>
      <c r="H103" s="144">
        <f t="shared" si="5"/>
        <v>1.070565552540557E-3</v>
      </c>
      <c r="I103" s="144">
        <f t="shared" si="5"/>
        <v>1.0705655525405564E-3</v>
      </c>
      <c r="J103" s="144">
        <f t="shared" si="5"/>
        <v>1.0705655525405568E-3</v>
      </c>
      <c r="K103" s="144">
        <f t="shared" si="5"/>
        <v>1.0705655525405566E-3</v>
      </c>
      <c r="L103" s="144">
        <f t="shared" si="5"/>
        <v>1.0705655525405568E-3</v>
      </c>
      <c r="M103" s="144">
        <f t="shared" si="5"/>
        <v>1.0705655525405564E-3</v>
      </c>
      <c r="N103" s="144">
        <f t="shared" si="5"/>
        <v>1.0705655525405568E-3</v>
      </c>
      <c r="O103" s="144">
        <f t="shared" si="5"/>
        <v>1.0705655525405568E-3</v>
      </c>
      <c r="P103" s="144">
        <f t="shared" si="5"/>
        <v>1.0705655525405566E-3</v>
      </c>
      <c r="Q103" s="144">
        <f t="shared" si="5"/>
        <v>1.0705655525405568E-3</v>
      </c>
    </row>
    <row r="104" spans="1:17" x14ac:dyDescent="0.25">
      <c r="A104" s="127" t="s">
        <v>117</v>
      </c>
      <c r="B104" s="143">
        <f t="shared" ref="B104:Q104" si="6">IF(B$15=0,0,B$15/B$5)</f>
        <v>9.9269581899326567E-2</v>
      </c>
      <c r="C104" s="143">
        <f t="shared" si="6"/>
        <v>9.9269581899326373E-2</v>
      </c>
      <c r="D104" s="143">
        <f t="shared" si="6"/>
        <v>9.9269581899326192E-2</v>
      </c>
      <c r="E104" s="143">
        <f t="shared" si="6"/>
        <v>9.9269581899326359E-2</v>
      </c>
      <c r="F104" s="143">
        <f t="shared" si="6"/>
        <v>9.9269581899326512E-2</v>
      </c>
      <c r="G104" s="143">
        <f t="shared" si="6"/>
        <v>9.926958189932647E-2</v>
      </c>
      <c r="H104" s="143">
        <f t="shared" si="6"/>
        <v>9.9269581899326192E-2</v>
      </c>
      <c r="I104" s="143">
        <f t="shared" si="6"/>
        <v>9.9269581899326539E-2</v>
      </c>
      <c r="J104" s="143">
        <f t="shared" si="6"/>
        <v>9.9269581899326303E-2</v>
      </c>
      <c r="K104" s="143">
        <f t="shared" si="6"/>
        <v>9.9269581899326387E-2</v>
      </c>
      <c r="L104" s="143">
        <f t="shared" si="6"/>
        <v>9.9269581899326428E-2</v>
      </c>
      <c r="M104" s="143">
        <f t="shared" si="6"/>
        <v>9.9269581899326581E-2</v>
      </c>
      <c r="N104" s="143">
        <f t="shared" si="6"/>
        <v>9.9269581899326345E-2</v>
      </c>
      <c r="O104" s="143">
        <f t="shared" si="6"/>
        <v>9.9269581899326373E-2</v>
      </c>
      <c r="P104" s="143">
        <f t="shared" si="6"/>
        <v>9.9269581899326623E-2</v>
      </c>
      <c r="Q104" s="143">
        <f t="shared" si="6"/>
        <v>9.9269581899326456E-2</v>
      </c>
    </row>
    <row r="105" spans="1:17" x14ac:dyDescent="0.25">
      <c r="A105" s="127" t="s">
        <v>116</v>
      </c>
      <c r="B105" s="143">
        <f t="shared" ref="B105:Q105" si="7">IF(B$21=0,0,B$21/B$5)</f>
        <v>0.65140699642337974</v>
      </c>
      <c r="C105" s="143">
        <f t="shared" si="7"/>
        <v>0.65140699642337974</v>
      </c>
      <c r="D105" s="143">
        <f t="shared" si="7"/>
        <v>0.65140699642337996</v>
      </c>
      <c r="E105" s="143">
        <f t="shared" si="7"/>
        <v>0.65140699642337985</v>
      </c>
      <c r="F105" s="143">
        <f t="shared" si="7"/>
        <v>0.65140699642337985</v>
      </c>
      <c r="G105" s="143">
        <f t="shared" si="7"/>
        <v>0.65140699642337996</v>
      </c>
      <c r="H105" s="143">
        <f t="shared" si="7"/>
        <v>0.65140699642337996</v>
      </c>
      <c r="I105" s="143">
        <f t="shared" si="7"/>
        <v>0.65140699642337963</v>
      </c>
      <c r="J105" s="143">
        <f t="shared" si="7"/>
        <v>0.65140699642337996</v>
      </c>
      <c r="K105" s="143">
        <f t="shared" si="7"/>
        <v>0.65140699642337985</v>
      </c>
      <c r="L105" s="143">
        <f t="shared" si="7"/>
        <v>0.65140699642337985</v>
      </c>
      <c r="M105" s="143">
        <f t="shared" si="7"/>
        <v>0.65140699642337963</v>
      </c>
      <c r="N105" s="143">
        <f t="shared" si="7"/>
        <v>0.65140699642337985</v>
      </c>
      <c r="O105" s="143">
        <f t="shared" si="7"/>
        <v>0.65140699642337974</v>
      </c>
      <c r="P105" s="143">
        <f t="shared" si="7"/>
        <v>0.65140699642337974</v>
      </c>
      <c r="Q105" s="143">
        <f t="shared" si="7"/>
        <v>0.65140699642337985</v>
      </c>
    </row>
    <row r="106" spans="1:17" x14ac:dyDescent="0.25">
      <c r="A106" s="127" t="s">
        <v>113</v>
      </c>
      <c r="B106" s="143">
        <f t="shared" ref="B106:Q106" si="8">IF(B$27=0,0,B$27/B$5)</f>
        <v>0.14890437284898961</v>
      </c>
      <c r="C106" s="143">
        <f t="shared" si="8"/>
        <v>0.14890437284898961</v>
      </c>
      <c r="D106" s="143">
        <f t="shared" si="8"/>
        <v>0.14890437284898964</v>
      </c>
      <c r="E106" s="143">
        <f t="shared" si="8"/>
        <v>0.14890437284898964</v>
      </c>
      <c r="F106" s="143">
        <f t="shared" si="8"/>
        <v>0.14890437284898964</v>
      </c>
      <c r="G106" s="143">
        <f t="shared" si="8"/>
        <v>0.14890437284898966</v>
      </c>
      <c r="H106" s="143">
        <f t="shared" si="8"/>
        <v>0.14890437284898966</v>
      </c>
      <c r="I106" s="143">
        <f t="shared" si="8"/>
        <v>0.14890437284898955</v>
      </c>
      <c r="J106" s="143">
        <f t="shared" si="8"/>
        <v>0.14890437284898964</v>
      </c>
      <c r="K106" s="143">
        <f t="shared" si="8"/>
        <v>0.14890437284898961</v>
      </c>
      <c r="L106" s="143">
        <f t="shared" si="8"/>
        <v>0.14890437284898961</v>
      </c>
      <c r="M106" s="143">
        <f t="shared" si="8"/>
        <v>0.14890437284898961</v>
      </c>
      <c r="N106" s="143">
        <f t="shared" si="8"/>
        <v>0.14890437284898964</v>
      </c>
      <c r="O106" s="143">
        <f t="shared" si="8"/>
        <v>0.14890437284898966</v>
      </c>
      <c r="P106" s="143">
        <f t="shared" si="8"/>
        <v>0.14890437284898961</v>
      </c>
      <c r="Q106" s="143">
        <f t="shared" si="8"/>
        <v>0.14890437284898964</v>
      </c>
    </row>
    <row r="107" spans="1:17" x14ac:dyDescent="0.25">
      <c r="A107" s="142" t="s">
        <v>123</v>
      </c>
      <c r="B107" s="141">
        <f t="shared" ref="B107:Q107" si="9">IF(B$28=0,0,B$28/B$5)</f>
        <v>0.10432586117418274</v>
      </c>
      <c r="C107" s="141">
        <f t="shared" si="9"/>
        <v>0.10423306099429271</v>
      </c>
      <c r="D107" s="141">
        <f t="shared" si="9"/>
        <v>0.10423306099429275</v>
      </c>
      <c r="E107" s="141">
        <f t="shared" si="9"/>
        <v>0.10423306099429273</v>
      </c>
      <c r="F107" s="141">
        <f t="shared" si="9"/>
        <v>0.10423306099429273</v>
      </c>
      <c r="G107" s="141">
        <f t="shared" si="9"/>
        <v>0.10423306099429276</v>
      </c>
      <c r="H107" s="141">
        <f t="shared" si="9"/>
        <v>0.10423306099429276</v>
      </c>
      <c r="I107" s="141">
        <f t="shared" si="9"/>
        <v>0.10423306099429269</v>
      </c>
      <c r="J107" s="141">
        <f t="shared" si="9"/>
        <v>0.10423306099429275</v>
      </c>
      <c r="K107" s="141">
        <f t="shared" si="9"/>
        <v>0.10584826716693807</v>
      </c>
      <c r="L107" s="141">
        <f t="shared" si="9"/>
        <v>0.10878888845370026</v>
      </c>
      <c r="M107" s="141">
        <f t="shared" si="9"/>
        <v>0.11027882550579554</v>
      </c>
      <c r="N107" s="141">
        <f t="shared" si="9"/>
        <v>0.10708731994195891</v>
      </c>
      <c r="O107" s="141">
        <f t="shared" si="9"/>
        <v>0.10929949660031031</v>
      </c>
      <c r="P107" s="141">
        <f t="shared" si="9"/>
        <v>0.1073941160153571</v>
      </c>
      <c r="Q107" s="141">
        <f t="shared" si="9"/>
        <v>0.10251647423641171</v>
      </c>
    </row>
    <row r="108" spans="1:17" x14ac:dyDescent="0.25">
      <c r="A108" s="142" t="s">
        <v>122</v>
      </c>
      <c r="B108" s="141">
        <f t="shared" ref="B108:Q108" si="10">IF(B$33=0,0,B$33/B$5)</f>
        <v>4.4578511674806844E-2</v>
      </c>
      <c r="C108" s="141">
        <f t="shared" si="10"/>
        <v>4.4671311854696881E-2</v>
      </c>
      <c r="D108" s="141">
        <f t="shared" si="10"/>
        <v>4.4671311854696895E-2</v>
      </c>
      <c r="E108" s="141">
        <f t="shared" si="10"/>
        <v>4.4671311854696888E-2</v>
      </c>
      <c r="F108" s="141">
        <f t="shared" si="10"/>
        <v>4.4671311854696888E-2</v>
      </c>
      <c r="G108" s="141">
        <f t="shared" si="10"/>
        <v>4.4671311854696909E-2</v>
      </c>
      <c r="H108" s="141">
        <f t="shared" si="10"/>
        <v>4.4671311854696902E-2</v>
      </c>
      <c r="I108" s="141">
        <f t="shared" si="10"/>
        <v>4.4671311854696874E-2</v>
      </c>
      <c r="J108" s="141">
        <f t="shared" si="10"/>
        <v>4.4671311854696895E-2</v>
      </c>
      <c r="K108" s="141">
        <f t="shared" si="10"/>
        <v>4.3056105682051517E-2</v>
      </c>
      <c r="L108" s="141">
        <f t="shared" si="10"/>
        <v>4.011548439528935E-2</v>
      </c>
      <c r="M108" s="141">
        <f t="shared" si="10"/>
        <v>3.862554734319406E-2</v>
      </c>
      <c r="N108" s="141">
        <f t="shared" si="10"/>
        <v>4.1817052907030715E-2</v>
      </c>
      <c r="O108" s="141">
        <f t="shared" si="10"/>
        <v>3.9604876248679352E-2</v>
      </c>
      <c r="P108" s="141">
        <f t="shared" si="10"/>
        <v>4.1510256833632499E-2</v>
      </c>
      <c r="Q108" s="141">
        <f t="shared" si="10"/>
        <v>4.6387898612577916E-2</v>
      </c>
    </row>
    <row r="109" spans="1:17" x14ac:dyDescent="0.25">
      <c r="A109" s="127" t="s">
        <v>112</v>
      </c>
      <c r="B109" s="143">
        <f t="shared" ref="B109:Q109" si="11">IF(B$34=0,0,B$34/B$5)</f>
        <v>7.4939588677838967E-2</v>
      </c>
      <c r="C109" s="143">
        <f t="shared" si="11"/>
        <v>7.4939588677838953E-2</v>
      </c>
      <c r="D109" s="143">
        <f t="shared" si="11"/>
        <v>7.4939588677838967E-2</v>
      </c>
      <c r="E109" s="143">
        <f t="shared" si="11"/>
        <v>7.4939588677838967E-2</v>
      </c>
      <c r="F109" s="143">
        <f t="shared" si="11"/>
        <v>7.4939588677838967E-2</v>
      </c>
      <c r="G109" s="143">
        <f t="shared" si="11"/>
        <v>7.4939588677838981E-2</v>
      </c>
      <c r="H109" s="143">
        <f t="shared" si="11"/>
        <v>7.4939588677838981E-2</v>
      </c>
      <c r="I109" s="143">
        <f t="shared" si="11"/>
        <v>7.4939588677838939E-2</v>
      </c>
      <c r="J109" s="143">
        <f t="shared" si="11"/>
        <v>7.4939588677838967E-2</v>
      </c>
      <c r="K109" s="143">
        <f t="shared" si="11"/>
        <v>7.4939588677838939E-2</v>
      </c>
      <c r="L109" s="143">
        <f t="shared" si="11"/>
        <v>7.4939588677838981E-2</v>
      </c>
      <c r="M109" s="143">
        <f t="shared" si="11"/>
        <v>7.4939588677838939E-2</v>
      </c>
      <c r="N109" s="143">
        <f t="shared" si="11"/>
        <v>7.4939588677838953E-2</v>
      </c>
      <c r="O109" s="143">
        <f t="shared" si="11"/>
        <v>7.4939588677838953E-2</v>
      </c>
      <c r="P109" s="143">
        <f t="shared" si="11"/>
        <v>7.4939588677838967E-2</v>
      </c>
      <c r="Q109" s="143">
        <f t="shared" si="11"/>
        <v>7.4939588677838967E-2</v>
      </c>
    </row>
    <row r="110" spans="1:17" x14ac:dyDescent="0.25">
      <c r="A110" s="142" t="s">
        <v>121</v>
      </c>
      <c r="B110" s="141">
        <f t="shared" ref="B110:Q110" si="12">IF(B$35=0,0,B$35/B$5)</f>
        <v>3.3295977745807996E-2</v>
      </c>
      <c r="C110" s="141">
        <f t="shared" si="12"/>
        <v>2.5552350711180227E-2</v>
      </c>
      <c r="D110" s="141">
        <f t="shared" si="12"/>
        <v>3.0519502481896929E-2</v>
      </c>
      <c r="E110" s="141">
        <f t="shared" si="12"/>
        <v>3.035627756652717E-2</v>
      </c>
      <c r="F110" s="141">
        <f t="shared" si="12"/>
        <v>2.502331084686089E-2</v>
      </c>
      <c r="G110" s="141">
        <f t="shared" si="12"/>
        <v>4.0681797063112757E-2</v>
      </c>
      <c r="H110" s="141">
        <f t="shared" si="12"/>
        <v>3.7113557277719547E-2</v>
      </c>
      <c r="I110" s="141">
        <f t="shared" si="12"/>
        <v>4.6229473475370132E-2</v>
      </c>
      <c r="J110" s="141">
        <f t="shared" si="12"/>
        <v>3.0786517094822136E-2</v>
      </c>
      <c r="K110" s="141">
        <f t="shared" si="12"/>
        <v>4.9138676894160675E-2</v>
      </c>
      <c r="L110" s="141">
        <f t="shared" si="12"/>
        <v>4.8686848498690191E-2</v>
      </c>
      <c r="M110" s="141">
        <f t="shared" si="12"/>
        <v>4.4201468932170591E-2</v>
      </c>
      <c r="N110" s="141">
        <f t="shared" si="12"/>
        <v>4.8848246203315925E-2</v>
      </c>
      <c r="O110" s="141">
        <f t="shared" si="12"/>
        <v>4.9484757636986676E-2</v>
      </c>
      <c r="P110" s="141">
        <f t="shared" si="12"/>
        <v>4.8869869992967011E-2</v>
      </c>
      <c r="Q110" s="141">
        <f t="shared" si="12"/>
        <v>4.8723810450492185E-2</v>
      </c>
    </row>
    <row r="111" spans="1:17" x14ac:dyDescent="0.25">
      <c r="A111" s="142" t="s">
        <v>120</v>
      </c>
      <c r="B111" s="141">
        <f t="shared" ref="B111:Q111" si="13">IF(B$39=0,0,B$39/B$5)</f>
        <v>2.136442829680962E-2</v>
      </c>
      <c r="C111" s="141">
        <f t="shared" si="13"/>
        <v>2.103286899135149E-2</v>
      </c>
      <c r="D111" s="141">
        <f t="shared" si="13"/>
        <v>2.1603734126314365E-2</v>
      </c>
      <c r="E111" s="141">
        <f t="shared" si="13"/>
        <v>2.1619245873112522E-2</v>
      </c>
      <c r="F111" s="141">
        <f t="shared" si="13"/>
        <v>2.1698501769624304E-2</v>
      </c>
      <c r="G111" s="141">
        <f t="shared" si="13"/>
        <v>2.1973776054963277E-2</v>
      </c>
      <c r="H111" s="141">
        <f t="shared" si="13"/>
        <v>2.2732872554213461E-2</v>
      </c>
      <c r="I111" s="141">
        <f t="shared" si="13"/>
        <v>2.3316234509075242E-2</v>
      </c>
      <c r="J111" s="141">
        <f t="shared" si="13"/>
        <v>3.5154556364630142E-2</v>
      </c>
      <c r="K111" s="141">
        <f t="shared" si="13"/>
        <v>2.3650631275524116E-2</v>
      </c>
      <c r="L111" s="141">
        <f t="shared" si="13"/>
        <v>2.4249027210178475E-2</v>
      </c>
      <c r="M111" s="141">
        <f t="shared" si="13"/>
        <v>2.880894006677396E-2</v>
      </c>
      <c r="N111" s="141">
        <f t="shared" si="13"/>
        <v>2.4002729601614939E-2</v>
      </c>
      <c r="O111" s="141">
        <f t="shared" si="13"/>
        <v>2.3476541812437666E-2</v>
      </c>
      <c r="P111" s="141">
        <f t="shared" si="13"/>
        <v>2.3996380685078453E-2</v>
      </c>
      <c r="Q111" s="141">
        <f t="shared" si="13"/>
        <v>2.3898770132934136E-2</v>
      </c>
    </row>
    <row r="112" spans="1:17" x14ac:dyDescent="0.25">
      <c r="A112" s="140" t="s">
        <v>119</v>
      </c>
      <c r="B112" s="139">
        <f t="shared" ref="B112:Q112" si="14">IF(B$50=0,0,B$50/B$5)</f>
        <v>2.0279182635221337E-2</v>
      </c>
      <c r="C112" s="139">
        <f t="shared" si="14"/>
        <v>2.8354368975307246E-2</v>
      </c>
      <c r="D112" s="139">
        <f t="shared" si="14"/>
        <v>2.2816352069627673E-2</v>
      </c>
      <c r="E112" s="139">
        <f t="shared" si="14"/>
        <v>2.2964065238199282E-2</v>
      </c>
      <c r="F112" s="139">
        <f t="shared" si="14"/>
        <v>2.8217776061353773E-2</v>
      </c>
      <c r="G112" s="139">
        <f t="shared" si="14"/>
        <v>1.2284015559762954E-2</v>
      </c>
      <c r="H112" s="139">
        <f t="shared" si="14"/>
        <v>1.5093158845905964E-2</v>
      </c>
      <c r="I112" s="139">
        <f t="shared" si="14"/>
        <v>5.3938806933935581E-3</v>
      </c>
      <c r="J112" s="139">
        <f t="shared" si="14"/>
        <v>8.9985152183866858E-3</v>
      </c>
      <c r="K112" s="139">
        <f t="shared" si="14"/>
        <v>2.1502805081541564E-3</v>
      </c>
      <c r="L112" s="139">
        <f t="shared" si="14"/>
        <v>2.0037129689703163E-3</v>
      </c>
      <c r="M112" s="139">
        <f t="shared" si="14"/>
        <v>1.9291796788943856E-3</v>
      </c>
      <c r="N112" s="139">
        <f t="shared" si="14"/>
        <v>2.0886128729080914E-3</v>
      </c>
      <c r="O112" s="139">
        <f t="shared" si="14"/>
        <v>1.9782892284146195E-3</v>
      </c>
      <c r="P112" s="139">
        <f t="shared" si="14"/>
        <v>2.0733379997935029E-3</v>
      </c>
      <c r="Q112" s="139">
        <f t="shared" si="14"/>
        <v>2.3170080944126445E-3</v>
      </c>
    </row>
    <row r="113" spans="1:17" hidden="1" x14ac:dyDescent="0.25">
      <c r="B113" s="147"/>
      <c r="C113" s="147"/>
      <c r="D113" s="147"/>
      <c r="E113" s="147"/>
      <c r="F113" s="147"/>
      <c r="G113" s="147"/>
      <c r="H113" s="147"/>
      <c r="I113" s="147"/>
      <c r="J113" s="147"/>
      <c r="K113" s="147"/>
      <c r="L113" s="147"/>
      <c r="M113" s="147"/>
      <c r="N113" s="147"/>
      <c r="O113" s="147"/>
      <c r="P113" s="147"/>
      <c r="Q113" s="147"/>
    </row>
    <row r="114" spans="1:17" x14ac:dyDescent="0.25">
      <c r="B114" s="147"/>
      <c r="C114" s="147"/>
      <c r="D114" s="147"/>
      <c r="E114" s="147"/>
      <c r="F114" s="147"/>
      <c r="G114" s="147"/>
      <c r="H114" s="147"/>
      <c r="I114" s="147"/>
      <c r="J114" s="147"/>
      <c r="K114" s="147"/>
      <c r="L114" s="147"/>
      <c r="M114" s="147"/>
      <c r="N114" s="147"/>
      <c r="O114" s="147"/>
      <c r="P114" s="147"/>
      <c r="Q114" s="147"/>
    </row>
    <row r="115" spans="1:17" x14ac:dyDescent="0.25">
      <c r="A115" s="78" t="s">
        <v>45</v>
      </c>
      <c r="B115" s="77">
        <f t="shared" ref="B115:Q115" si="15">SUM(B$116:B$120,B$124:B$125,B$127:B$129,B$122,B$121)</f>
        <v>1</v>
      </c>
      <c r="C115" s="77">
        <f t="shared" si="15"/>
        <v>1</v>
      </c>
      <c r="D115" s="77">
        <f t="shared" si="15"/>
        <v>1</v>
      </c>
      <c r="E115" s="77">
        <f t="shared" si="15"/>
        <v>1</v>
      </c>
      <c r="F115" s="77">
        <f t="shared" si="15"/>
        <v>1.0000000000000002</v>
      </c>
      <c r="G115" s="77">
        <f t="shared" si="15"/>
        <v>1</v>
      </c>
      <c r="H115" s="77">
        <f t="shared" si="15"/>
        <v>0.99999999999999978</v>
      </c>
      <c r="I115" s="77">
        <f t="shared" si="15"/>
        <v>1</v>
      </c>
      <c r="J115" s="77">
        <f t="shared" si="15"/>
        <v>1.0000000000000002</v>
      </c>
      <c r="K115" s="77">
        <f t="shared" si="15"/>
        <v>1</v>
      </c>
      <c r="L115" s="77">
        <f t="shared" si="15"/>
        <v>1</v>
      </c>
      <c r="M115" s="77">
        <f t="shared" si="15"/>
        <v>1.0000000000000002</v>
      </c>
      <c r="N115" s="77">
        <f t="shared" si="15"/>
        <v>0.99999999999999989</v>
      </c>
      <c r="O115" s="77">
        <f t="shared" si="15"/>
        <v>1.0000000000000002</v>
      </c>
      <c r="P115" s="77">
        <f t="shared" si="15"/>
        <v>1</v>
      </c>
      <c r="Q115" s="77">
        <f t="shared" si="15"/>
        <v>0.99999999999999978</v>
      </c>
    </row>
    <row r="116" spans="1:17" x14ac:dyDescent="0.25">
      <c r="A116" s="132" t="s">
        <v>83</v>
      </c>
      <c r="B116" s="146">
        <f t="shared" ref="B116:Q116" si="16">IF(B$54=0,0,B$54/B$53)</f>
        <v>3.1245666822461138E-3</v>
      </c>
      <c r="C116" s="146">
        <f t="shared" si="16"/>
        <v>3.1245666822461186E-3</v>
      </c>
      <c r="D116" s="146">
        <f t="shared" si="16"/>
        <v>3.1245666822461186E-3</v>
      </c>
      <c r="E116" s="146">
        <f t="shared" si="16"/>
        <v>3.1245666822461169E-3</v>
      </c>
      <c r="F116" s="146">
        <f t="shared" si="16"/>
        <v>3.1245666822461156E-3</v>
      </c>
      <c r="G116" s="146">
        <f t="shared" si="16"/>
        <v>3.1245666822461138E-3</v>
      </c>
      <c r="H116" s="146">
        <f t="shared" si="16"/>
        <v>3.1245666822461156E-3</v>
      </c>
      <c r="I116" s="146">
        <f t="shared" si="16"/>
        <v>3.1245666822461091E-3</v>
      </c>
      <c r="J116" s="146">
        <f t="shared" si="16"/>
        <v>3.1245666822461117E-3</v>
      </c>
      <c r="K116" s="146">
        <f t="shared" si="16"/>
        <v>3.1245666822461143E-3</v>
      </c>
      <c r="L116" s="146">
        <f t="shared" si="16"/>
        <v>3.1245666822461086E-3</v>
      </c>
      <c r="M116" s="146">
        <f t="shared" si="16"/>
        <v>3.1245666822461208E-3</v>
      </c>
      <c r="N116" s="146">
        <f t="shared" si="16"/>
        <v>3.1245666822461151E-3</v>
      </c>
      <c r="O116" s="146">
        <f t="shared" si="16"/>
        <v>3.1245666822461247E-3</v>
      </c>
      <c r="P116" s="146">
        <f t="shared" si="16"/>
        <v>3.1245666822461238E-3</v>
      </c>
      <c r="Q116" s="146">
        <f t="shared" si="16"/>
        <v>3.1245666822461108E-3</v>
      </c>
    </row>
    <row r="117" spans="1:17" x14ac:dyDescent="0.25">
      <c r="A117" s="76" t="s">
        <v>82</v>
      </c>
      <c r="B117" s="145">
        <f t="shared" ref="B117:Q117" si="17">IF(B$55=0,0,B$55/B$53)</f>
        <v>2.3087236893662645E-3</v>
      </c>
      <c r="C117" s="145">
        <f t="shared" si="17"/>
        <v>2.3087236893662641E-3</v>
      </c>
      <c r="D117" s="145">
        <f t="shared" si="17"/>
        <v>2.3087236893662667E-3</v>
      </c>
      <c r="E117" s="145">
        <f t="shared" si="17"/>
        <v>2.3087236893662628E-3</v>
      </c>
      <c r="F117" s="145">
        <f t="shared" si="17"/>
        <v>2.3087236893662637E-3</v>
      </c>
      <c r="G117" s="145">
        <f t="shared" si="17"/>
        <v>2.3087236893662598E-3</v>
      </c>
      <c r="H117" s="145">
        <f t="shared" si="17"/>
        <v>2.3087236893662667E-3</v>
      </c>
      <c r="I117" s="145">
        <f t="shared" si="17"/>
        <v>2.3087236893662645E-3</v>
      </c>
      <c r="J117" s="145">
        <f t="shared" si="17"/>
        <v>2.3087236893662606E-3</v>
      </c>
      <c r="K117" s="145">
        <f t="shared" si="17"/>
        <v>2.308723689366265E-3</v>
      </c>
      <c r="L117" s="145">
        <f t="shared" si="17"/>
        <v>2.3087236893662645E-3</v>
      </c>
      <c r="M117" s="145">
        <f t="shared" si="17"/>
        <v>2.3087236893662645E-3</v>
      </c>
      <c r="N117" s="145">
        <f t="shared" si="17"/>
        <v>2.3087236893662628E-3</v>
      </c>
      <c r="O117" s="145">
        <f t="shared" si="17"/>
        <v>2.3087236893662632E-3</v>
      </c>
      <c r="P117" s="145">
        <f t="shared" si="17"/>
        <v>2.3087236893662671E-3</v>
      </c>
      <c r="Q117" s="145">
        <f t="shared" si="17"/>
        <v>2.3087236893662637E-3</v>
      </c>
    </row>
    <row r="118" spans="1:17" x14ac:dyDescent="0.25">
      <c r="A118" s="76" t="s">
        <v>81</v>
      </c>
      <c r="B118" s="145">
        <f t="shared" ref="B118:Q118" si="18">IF(B$56=0,0,B$56/B$53)</f>
        <v>5.7718092234156658E-2</v>
      </c>
      <c r="C118" s="145">
        <f t="shared" si="18"/>
        <v>5.7718092234156651E-2</v>
      </c>
      <c r="D118" s="145">
        <f t="shared" si="18"/>
        <v>5.7718092234156734E-2</v>
      </c>
      <c r="E118" s="145">
        <f t="shared" si="18"/>
        <v>5.7718092234156672E-2</v>
      </c>
      <c r="F118" s="145">
        <f t="shared" si="18"/>
        <v>5.7718092234156582E-2</v>
      </c>
      <c r="G118" s="145">
        <f t="shared" si="18"/>
        <v>5.7718092234156575E-2</v>
      </c>
      <c r="H118" s="145">
        <f t="shared" si="18"/>
        <v>5.7718092234156651E-2</v>
      </c>
      <c r="I118" s="145">
        <f t="shared" si="18"/>
        <v>5.7718092234156568E-2</v>
      </c>
      <c r="J118" s="145">
        <f t="shared" si="18"/>
        <v>5.7718092234156623E-2</v>
      </c>
      <c r="K118" s="145">
        <f t="shared" si="18"/>
        <v>5.7718092234156582E-2</v>
      </c>
      <c r="L118" s="145">
        <f t="shared" si="18"/>
        <v>5.7718092234156484E-2</v>
      </c>
      <c r="M118" s="145">
        <f t="shared" si="18"/>
        <v>5.7718092234156623E-2</v>
      </c>
      <c r="N118" s="145">
        <f t="shared" si="18"/>
        <v>5.7718092234156547E-2</v>
      </c>
      <c r="O118" s="145">
        <f t="shared" si="18"/>
        <v>5.7718092234156609E-2</v>
      </c>
      <c r="P118" s="145">
        <f t="shared" si="18"/>
        <v>5.7718092234156713E-2</v>
      </c>
      <c r="Q118" s="145">
        <f t="shared" si="18"/>
        <v>5.7718092234156568E-2</v>
      </c>
    </row>
    <row r="119" spans="1:17" x14ac:dyDescent="0.25">
      <c r="A119" s="76" t="s">
        <v>80</v>
      </c>
      <c r="B119" s="145">
        <f t="shared" ref="B119:Q119" si="19">IF(B$57=0,0,B$57/B$53)</f>
        <v>1.4429523058539127E-3</v>
      </c>
      <c r="C119" s="145">
        <f t="shared" si="19"/>
        <v>1.4429523058539155E-3</v>
      </c>
      <c r="D119" s="145">
        <f t="shared" si="19"/>
        <v>1.4429523058539183E-3</v>
      </c>
      <c r="E119" s="145">
        <f t="shared" si="19"/>
        <v>1.4429523058539138E-3</v>
      </c>
      <c r="F119" s="145">
        <f t="shared" si="19"/>
        <v>1.4429523058539131E-3</v>
      </c>
      <c r="G119" s="145">
        <f t="shared" si="19"/>
        <v>1.4429523058539157E-3</v>
      </c>
      <c r="H119" s="145">
        <f t="shared" si="19"/>
        <v>1.4429523058539174E-3</v>
      </c>
      <c r="I119" s="145">
        <f t="shared" si="19"/>
        <v>1.4429523058539125E-3</v>
      </c>
      <c r="J119" s="145">
        <f t="shared" si="19"/>
        <v>1.4429523058539144E-3</v>
      </c>
      <c r="K119" s="145">
        <f t="shared" si="19"/>
        <v>1.442952305853914E-3</v>
      </c>
      <c r="L119" s="145">
        <f t="shared" si="19"/>
        <v>1.4429523058539161E-3</v>
      </c>
      <c r="M119" s="145">
        <f t="shared" si="19"/>
        <v>1.4429523058539168E-3</v>
      </c>
      <c r="N119" s="145">
        <f t="shared" si="19"/>
        <v>1.4429523058539151E-3</v>
      </c>
      <c r="O119" s="145">
        <f t="shared" si="19"/>
        <v>1.4429523058539179E-3</v>
      </c>
      <c r="P119" s="145">
        <f t="shared" si="19"/>
        <v>1.4429523058539185E-3</v>
      </c>
      <c r="Q119" s="145">
        <f t="shared" si="19"/>
        <v>1.4429523058539148E-3</v>
      </c>
    </row>
    <row r="120" spans="1:17" x14ac:dyDescent="0.25">
      <c r="A120" s="129" t="s">
        <v>79</v>
      </c>
      <c r="B120" s="144">
        <f t="shared" ref="B120:Q120" si="20">IF(B$58=0,0,B$58/B$53)</f>
        <v>2.0830444548307469E-3</v>
      </c>
      <c r="C120" s="144">
        <f t="shared" si="20"/>
        <v>2.0830444548307413E-3</v>
      </c>
      <c r="D120" s="144">
        <f t="shared" si="20"/>
        <v>2.0830444548307517E-3</v>
      </c>
      <c r="E120" s="144">
        <f t="shared" si="20"/>
        <v>2.0830444548307426E-3</v>
      </c>
      <c r="F120" s="144">
        <f t="shared" si="20"/>
        <v>2.0830444548307443E-3</v>
      </c>
      <c r="G120" s="144">
        <f t="shared" si="20"/>
        <v>2.0830444548307387E-3</v>
      </c>
      <c r="H120" s="144">
        <f t="shared" si="20"/>
        <v>2.0830444548307456E-3</v>
      </c>
      <c r="I120" s="144">
        <f t="shared" si="20"/>
        <v>2.0830444548307413E-3</v>
      </c>
      <c r="J120" s="144">
        <f t="shared" si="20"/>
        <v>2.0830444548307478E-3</v>
      </c>
      <c r="K120" s="144">
        <f t="shared" si="20"/>
        <v>2.083044454830746E-3</v>
      </c>
      <c r="L120" s="144">
        <f t="shared" si="20"/>
        <v>2.0830444548307452E-3</v>
      </c>
      <c r="M120" s="144">
        <f t="shared" si="20"/>
        <v>2.0830444548307447E-3</v>
      </c>
      <c r="N120" s="144">
        <f t="shared" si="20"/>
        <v>2.0830444548307443E-3</v>
      </c>
      <c r="O120" s="144">
        <f t="shared" si="20"/>
        <v>2.083044454830746E-3</v>
      </c>
      <c r="P120" s="144">
        <f t="shared" si="20"/>
        <v>2.0830444548307469E-3</v>
      </c>
      <c r="Q120" s="144">
        <f t="shared" si="20"/>
        <v>2.0830444548307421E-3</v>
      </c>
    </row>
    <row r="121" spans="1:17" x14ac:dyDescent="0.25">
      <c r="A121" s="127" t="s">
        <v>115</v>
      </c>
      <c r="B121" s="143">
        <f t="shared" ref="B121:Q121" si="21">IF(B$63=0,0,B$63/B$53)</f>
        <v>0.15504599950265471</v>
      </c>
      <c r="C121" s="143">
        <f t="shared" si="21"/>
        <v>0.15504599950265427</v>
      </c>
      <c r="D121" s="143">
        <f t="shared" si="21"/>
        <v>0.15504599950265394</v>
      </c>
      <c r="E121" s="143">
        <f t="shared" si="21"/>
        <v>0.15504599950265419</v>
      </c>
      <c r="F121" s="143">
        <f t="shared" si="21"/>
        <v>0.1550459995026541</v>
      </c>
      <c r="G121" s="143">
        <f t="shared" si="21"/>
        <v>0.15504599950265457</v>
      </c>
      <c r="H121" s="143">
        <f t="shared" si="21"/>
        <v>0.15504599950265363</v>
      </c>
      <c r="I121" s="143">
        <f t="shared" si="21"/>
        <v>0.15504599950265432</v>
      </c>
      <c r="J121" s="143">
        <f t="shared" si="21"/>
        <v>0.15504599950265488</v>
      </c>
      <c r="K121" s="143">
        <f t="shared" si="21"/>
        <v>0.15504599950265416</v>
      </c>
      <c r="L121" s="143">
        <f t="shared" si="21"/>
        <v>0.15504599950265432</v>
      </c>
      <c r="M121" s="143">
        <f t="shared" si="21"/>
        <v>0.15504599950265416</v>
      </c>
      <c r="N121" s="143">
        <f t="shared" si="21"/>
        <v>0.15504599950265407</v>
      </c>
      <c r="O121" s="143">
        <f t="shared" si="21"/>
        <v>0.15504599950265377</v>
      </c>
      <c r="P121" s="143">
        <f t="shared" si="21"/>
        <v>0.15504599950265363</v>
      </c>
      <c r="Q121" s="143">
        <f t="shared" si="21"/>
        <v>0.15504599950265419</v>
      </c>
    </row>
    <row r="122" spans="1:17" x14ac:dyDescent="0.25">
      <c r="A122" s="127" t="s">
        <v>114</v>
      </c>
      <c r="B122" s="143">
        <f t="shared" ref="B122:Q122" si="22">IF(B$69=0,0,B$69/B$53)</f>
        <v>0.42580007496151062</v>
      </c>
      <c r="C122" s="143">
        <f t="shared" si="22"/>
        <v>0.42580007496151112</v>
      </c>
      <c r="D122" s="143">
        <f t="shared" si="22"/>
        <v>0.4258000749615114</v>
      </c>
      <c r="E122" s="143">
        <f t="shared" si="22"/>
        <v>0.42580007496151068</v>
      </c>
      <c r="F122" s="143">
        <f t="shared" si="22"/>
        <v>0.42580007496151079</v>
      </c>
      <c r="G122" s="143">
        <f t="shared" si="22"/>
        <v>0.42580007496151062</v>
      </c>
      <c r="H122" s="143">
        <f t="shared" si="22"/>
        <v>0.42580007496151134</v>
      </c>
      <c r="I122" s="143">
        <f t="shared" si="22"/>
        <v>0.42580007496151051</v>
      </c>
      <c r="J122" s="143">
        <f t="shared" si="22"/>
        <v>0.42580007496151068</v>
      </c>
      <c r="K122" s="143">
        <f t="shared" si="22"/>
        <v>0.42580007496151095</v>
      </c>
      <c r="L122" s="143">
        <f t="shared" si="22"/>
        <v>0.42580007496151073</v>
      </c>
      <c r="M122" s="143">
        <f t="shared" si="22"/>
        <v>0.42580007496151107</v>
      </c>
      <c r="N122" s="143">
        <f t="shared" si="22"/>
        <v>0.42580007496151073</v>
      </c>
      <c r="O122" s="143">
        <f t="shared" si="22"/>
        <v>0.42580007496151129</v>
      </c>
      <c r="P122" s="143">
        <f t="shared" si="22"/>
        <v>0.42580007496151157</v>
      </c>
      <c r="Q122" s="143">
        <f t="shared" si="22"/>
        <v>0.42580007496151084</v>
      </c>
    </row>
    <row r="123" spans="1:17" x14ac:dyDescent="0.25">
      <c r="A123" s="127" t="s">
        <v>113</v>
      </c>
      <c r="B123" s="143">
        <f t="shared" ref="B123:Q123" si="23">IF(B$70=0,0,B$70/B$53)</f>
        <v>0.23256899925398175</v>
      </c>
      <c r="C123" s="143">
        <f t="shared" si="23"/>
        <v>0.23256899925398133</v>
      </c>
      <c r="D123" s="143">
        <f t="shared" si="23"/>
        <v>0.23256899925398145</v>
      </c>
      <c r="E123" s="143">
        <f t="shared" si="23"/>
        <v>0.23256899925398158</v>
      </c>
      <c r="F123" s="143">
        <f t="shared" si="23"/>
        <v>0.23256899925398197</v>
      </c>
      <c r="G123" s="143">
        <f t="shared" si="23"/>
        <v>0.23256899925398133</v>
      </c>
      <c r="H123" s="143">
        <f t="shared" si="23"/>
        <v>0.23256899925398156</v>
      </c>
      <c r="I123" s="143">
        <f t="shared" si="23"/>
        <v>0.23256899925398181</v>
      </c>
      <c r="J123" s="143">
        <f t="shared" si="23"/>
        <v>0.2325689992539812</v>
      </c>
      <c r="K123" s="143">
        <f t="shared" si="23"/>
        <v>0.23256899925398142</v>
      </c>
      <c r="L123" s="143">
        <f t="shared" si="23"/>
        <v>0.23256899925398206</v>
      </c>
      <c r="M123" s="143">
        <f t="shared" si="23"/>
        <v>0.23256899925398136</v>
      </c>
      <c r="N123" s="143">
        <f t="shared" si="23"/>
        <v>0.23256899925398114</v>
      </c>
      <c r="O123" s="143">
        <f t="shared" si="23"/>
        <v>0.23256899925398139</v>
      </c>
      <c r="P123" s="143">
        <f t="shared" si="23"/>
        <v>0.23256899925398136</v>
      </c>
      <c r="Q123" s="143">
        <f t="shared" si="23"/>
        <v>0.23256899925398136</v>
      </c>
    </row>
    <row r="124" spans="1:17" x14ac:dyDescent="0.25">
      <c r="A124" s="142" t="s">
        <v>123</v>
      </c>
      <c r="B124" s="141">
        <f t="shared" ref="B124:Q124" si="24">IF(B$71=0,0,B$71/B$53)</f>
        <v>0.1629432411242592</v>
      </c>
      <c r="C124" s="141">
        <f t="shared" si="24"/>
        <v>0.16279829947778701</v>
      </c>
      <c r="D124" s="141">
        <f t="shared" si="24"/>
        <v>0.16279829947778696</v>
      </c>
      <c r="E124" s="141">
        <f t="shared" si="24"/>
        <v>0.16279829947778704</v>
      </c>
      <c r="F124" s="141">
        <f t="shared" si="24"/>
        <v>0.1627982994777874</v>
      </c>
      <c r="G124" s="141">
        <f t="shared" si="24"/>
        <v>0.16279829947778698</v>
      </c>
      <c r="H124" s="141">
        <f t="shared" si="24"/>
        <v>0.16279829947778696</v>
      </c>
      <c r="I124" s="141">
        <f t="shared" si="24"/>
        <v>0.16279829947778712</v>
      </c>
      <c r="J124" s="141">
        <f t="shared" si="24"/>
        <v>0.16279829947778679</v>
      </c>
      <c r="K124" s="141">
        <f t="shared" si="24"/>
        <v>0.16532103857519376</v>
      </c>
      <c r="L124" s="141">
        <f t="shared" si="24"/>
        <v>0.1699139013418291</v>
      </c>
      <c r="M124" s="141">
        <f t="shared" si="24"/>
        <v>0.17224098658806691</v>
      </c>
      <c r="N124" s="141">
        <f t="shared" si="24"/>
        <v>0.16725627565652301</v>
      </c>
      <c r="O124" s="141">
        <f t="shared" si="24"/>
        <v>0.17071140394968307</v>
      </c>
      <c r="P124" s="141">
        <f t="shared" si="24"/>
        <v>0.16773545067603454</v>
      </c>
      <c r="Q124" s="141">
        <f t="shared" si="24"/>
        <v>0.16011721727197487</v>
      </c>
    </row>
    <row r="125" spans="1:17" x14ac:dyDescent="0.25">
      <c r="A125" s="142" t="s">
        <v>122</v>
      </c>
      <c r="B125" s="141">
        <f t="shared" ref="B125:Q125" si="25">IF(B$76=0,0,B$76/B$53)</f>
        <v>6.9625758129722576E-2</v>
      </c>
      <c r="C125" s="141">
        <f t="shared" si="25"/>
        <v>6.9770699776194336E-2</v>
      </c>
      <c r="D125" s="141">
        <f t="shared" si="25"/>
        <v>6.9770699776194475E-2</v>
      </c>
      <c r="E125" s="141">
        <f t="shared" si="25"/>
        <v>6.9770699776194517E-2</v>
      </c>
      <c r="F125" s="141">
        <f t="shared" si="25"/>
        <v>6.9770699776194572E-2</v>
      </c>
      <c r="G125" s="141">
        <f t="shared" si="25"/>
        <v>6.9770699776194364E-2</v>
      </c>
      <c r="H125" s="141">
        <f t="shared" si="25"/>
        <v>6.9770699776194614E-2</v>
      </c>
      <c r="I125" s="141">
        <f t="shared" si="25"/>
        <v>6.9770699776194683E-2</v>
      </c>
      <c r="J125" s="141">
        <f t="shared" si="25"/>
        <v>6.977069977619442E-2</v>
      </c>
      <c r="K125" s="141">
        <f t="shared" si="25"/>
        <v>6.724796067878766E-2</v>
      </c>
      <c r="L125" s="141">
        <f t="shared" si="25"/>
        <v>6.2655097912152943E-2</v>
      </c>
      <c r="M125" s="141">
        <f t="shared" si="25"/>
        <v>6.0328012665914463E-2</v>
      </c>
      <c r="N125" s="141">
        <f t="shared" si="25"/>
        <v>6.5312723597458142E-2</v>
      </c>
      <c r="O125" s="141">
        <f t="shared" si="25"/>
        <v>6.1857595304298338E-2</v>
      </c>
      <c r="P125" s="141">
        <f t="shared" si="25"/>
        <v>6.4833548577946792E-2</v>
      </c>
      <c r="Q125" s="141">
        <f t="shared" si="25"/>
        <v>7.2451781982006497E-2</v>
      </c>
    </row>
    <row r="126" spans="1:17" x14ac:dyDescent="0.25">
      <c r="A126" s="127" t="s">
        <v>112</v>
      </c>
      <c r="B126" s="143">
        <f t="shared" ref="B126:Q126" si="26">IF(B$77=0,0,B$77/B$53)</f>
        <v>0.11990754691539912</v>
      </c>
      <c r="C126" s="143">
        <f t="shared" si="26"/>
        <v>0.11990754691539957</v>
      </c>
      <c r="D126" s="143">
        <f t="shared" si="26"/>
        <v>0.11990754691539958</v>
      </c>
      <c r="E126" s="143">
        <f t="shared" si="26"/>
        <v>0.11990754691539987</v>
      </c>
      <c r="F126" s="143">
        <f t="shared" si="26"/>
        <v>0.11990754691539965</v>
      </c>
      <c r="G126" s="143">
        <f t="shared" si="26"/>
        <v>0.11990754691539982</v>
      </c>
      <c r="H126" s="143">
        <f t="shared" si="26"/>
        <v>0.11990754691539958</v>
      </c>
      <c r="I126" s="143">
        <f t="shared" si="26"/>
        <v>0.1199075469153999</v>
      </c>
      <c r="J126" s="143">
        <f t="shared" si="26"/>
        <v>0.11990754691539972</v>
      </c>
      <c r="K126" s="143">
        <f t="shared" si="26"/>
        <v>0.11990754691539997</v>
      </c>
      <c r="L126" s="143">
        <f t="shared" si="26"/>
        <v>0.1199075469153994</v>
      </c>
      <c r="M126" s="143">
        <f t="shared" si="26"/>
        <v>0.11990754691539984</v>
      </c>
      <c r="N126" s="143">
        <f t="shared" si="26"/>
        <v>0.11990754691540038</v>
      </c>
      <c r="O126" s="143">
        <f t="shared" si="26"/>
        <v>0.11990754691540002</v>
      </c>
      <c r="P126" s="143">
        <f t="shared" si="26"/>
        <v>0.1199075469153997</v>
      </c>
      <c r="Q126" s="143">
        <f t="shared" si="26"/>
        <v>0.1199075469153998</v>
      </c>
    </row>
    <row r="127" spans="1:17" x14ac:dyDescent="0.25">
      <c r="A127" s="142" t="s">
        <v>121</v>
      </c>
      <c r="B127" s="141">
        <f t="shared" ref="B127:Q127" si="27">IF(B$78=0,0,B$78/B$53)</f>
        <v>5.3275432706373929E-2</v>
      </c>
      <c r="C127" s="141">
        <f t="shared" si="27"/>
        <v>4.0885194938434989E-2</v>
      </c>
      <c r="D127" s="141">
        <f t="shared" si="27"/>
        <v>4.8832916489771082E-2</v>
      </c>
      <c r="E127" s="141">
        <f t="shared" si="27"/>
        <v>4.8571747466258239E-2</v>
      </c>
      <c r="F127" s="141">
        <f t="shared" si="27"/>
        <v>4.0038701469893467E-2</v>
      </c>
      <c r="G127" s="141">
        <f t="shared" si="27"/>
        <v>6.5093158049191441E-2</v>
      </c>
      <c r="H127" s="141">
        <f t="shared" si="27"/>
        <v>5.9383774170507622E-2</v>
      </c>
      <c r="I127" s="141">
        <f t="shared" si="27"/>
        <v>7.3969751601551462E-2</v>
      </c>
      <c r="J127" s="141">
        <f t="shared" si="27"/>
        <v>4.9260154853249125E-2</v>
      </c>
      <c r="K127" s="141">
        <f t="shared" si="27"/>
        <v>7.8624640313640623E-2</v>
      </c>
      <c r="L127" s="141">
        <f t="shared" si="27"/>
        <v>7.7901689527767853E-2</v>
      </c>
      <c r="M127" s="141">
        <f t="shared" si="27"/>
        <v>7.0724830536482181E-2</v>
      </c>
      <c r="N127" s="141">
        <f t="shared" si="27"/>
        <v>7.8159934911562381E-2</v>
      </c>
      <c r="O127" s="141">
        <f t="shared" si="27"/>
        <v>7.9178388921540249E-2</v>
      </c>
      <c r="P127" s="141">
        <f t="shared" si="27"/>
        <v>7.8194534188363501E-2</v>
      </c>
      <c r="Q127" s="141">
        <f t="shared" si="27"/>
        <v>7.7960830724670541E-2</v>
      </c>
    </row>
    <row r="128" spans="1:17" x14ac:dyDescent="0.25">
      <c r="A128" s="142" t="s">
        <v>120</v>
      </c>
      <c r="B128" s="141">
        <f t="shared" ref="B128:Q128" si="28">IF(B$82=0,0,B$82/B$53)</f>
        <v>3.4184284081585241E-2</v>
      </c>
      <c r="C128" s="141">
        <f t="shared" si="28"/>
        <v>3.3653770588305106E-2</v>
      </c>
      <c r="D128" s="141">
        <f t="shared" si="28"/>
        <v>3.4567186836787556E-2</v>
      </c>
      <c r="E128" s="141">
        <f t="shared" si="28"/>
        <v>3.4592006502063836E-2</v>
      </c>
      <c r="F128" s="141">
        <f t="shared" si="28"/>
        <v>3.4718820383711428E-2</v>
      </c>
      <c r="G128" s="141">
        <f t="shared" si="28"/>
        <v>3.515927468652038E-2</v>
      </c>
      <c r="H128" s="141">
        <f t="shared" si="28"/>
        <v>3.6373871679952811E-2</v>
      </c>
      <c r="I128" s="141">
        <f t="shared" si="28"/>
        <v>3.7307283541498377E-2</v>
      </c>
      <c r="J128" s="141">
        <f t="shared" si="28"/>
        <v>5.6249262785565475E-2</v>
      </c>
      <c r="K128" s="141">
        <f t="shared" si="28"/>
        <v>3.7842337131580077E-2</v>
      </c>
      <c r="L128" s="141">
        <f t="shared" si="28"/>
        <v>3.8799804204384593E-2</v>
      </c>
      <c r="M128" s="141">
        <f t="shared" si="28"/>
        <v>4.6095920642024717E-2</v>
      </c>
      <c r="N128" s="141">
        <f t="shared" si="28"/>
        <v>3.8405714210363782E-2</v>
      </c>
      <c r="O128" s="141">
        <f t="shared" si="28"/>
        <v>3.7563784222085853E-2</v>
      </c>
      <c r="P128" s="141">
        <f t="shared" si="28"/>
        <v>3.8395555587653243E-2</v>
      </c>
      <c r="Q128" s="141">
        <f t="shared" si="28"/>
        <v>3.8239373227072146E-2</v>
      </c>
    </row>
    <row r="129" spans="1:17" x14ac:dyDescent="0.25">
      <c r="A129" s="140" t="s">
        <v>119</v>
      </c>
      <c r="B129" s="139">
        <f t="shared" ref="B129:Q129" si="29">IF(B$93=0,0,B$93/B$53)</f>
        <v>3.2447830127439958E-2</v>
      </c>
      <c r="C129" s="139">
        <f t="shared" si="29"/>
        <v>4.5368581388659471E-2</v>
      </c>
      <c r="D129" s="139">
        <f t="shared" si="29"/>
        <v>3.6507443588840935E-2</v>
      </c>
      <c r="E129" s="139">
        <f t="shared" si="29"/>
        <v>3.6743792947077782E-2</v>
      </c>
      <c r="F129" s="139">
        <f t="shared" si="29"/>
        <v>4.515002506179476E-2</v>
      </c>
      <c r="G129" s="139">
        <f t="shared" si="29"/>
        <v>1.9655114179687988E-2</v>
      </c>
      <c r="H129" s="139">
        <f t="shared" si="29"/>
        <v>2.4149901064939153E-2</v>
      </c>
      <c r="I129" s="139">
        <f t="shared" si="29"/>
        <v>8.6305117723500403E-3</v>
      </c>
      <c r="J129" s="139">
        <f t="shared" si="29"/>
        <v>1.439812927658511E-2</v>
      </c>
      <c r="K129" s="139">
        <f t="shared" si="29"/>
        <v>3.4405694701792697E-3</v>
      </c>
      <c r="L129" s="139">
        <f t="shared" si="29"/>
        <v>3.2060531832469527E-3</v>
      </c>
      <c r="M129" s="139">
        <f t="shared" si="29"/>
        <v>3.0867957368929471E-3</v>
      </c>
      <c r="N129" s="139">
        <f t="shared" si="29"/>
        <v>3.3418977934742372E-3</v>
      </c>
      <c r="O129" s="139">
        <f t="shared" si="29"/>
        <v>3.1653737717739134E-3</v>
      </c>
      <c r="P129" s="139">
        <f t="shared" si="29"/>
        <v>3.3174571393829754E-3</v>
      </c>
      <c r="Q129" s="139">
        <f t="shared" si="29"/>
        <v>3.7073429636571209E-3</v>
      </c>
    </row>
    <row r="130" spans="1:17" hidden="1" x14ac:dyDescent="0.25">
      <c r="A130" s="138"/>
    </row>
    <row r="131" spans="1:17" x14ac:dyDescent="0.25">
      <c r="A131" s="138"/>
    </row>
    <row r="132" spans="1:17" ht="12.75" x14ac:dyDescent="0.25">
      <c r="A132" s="137" t="s">
        <v>118</v>
      </c>
      <c r="B132" s="136"/>
      <c r="C132" s="136"/>
      <c r="D132" s="136"/>
      <c r="E132" s="136"/>
      <c r="F132" s="136"/>
      <c r="G132" s="136"/>
      <c r="H132" s="136"/>
      <c r="I132" s="136"/>
      <c r="J132" s="136"/>
      <c r="K132" s="136"/>
      <c r="L132" s="136"/>
      <c r="M132" s="136"/>
      <c r="N132" s="136"/>
      <c r="O132" s="136"/>
      <c r="P132" s="136"/>
      <c r="Q132" s="136"/>
    </row>
    <row r="134" spans="1:17" x14ac:dyDescent="0.25">
      <c r="A134" s="78" t="s">
        <v>46</v>
      </c>
      <c r="B134" s="133">
        <f t="shared" ref="B134:Q134" si="30">SUM(B$135:B$143)</f>
        <v>412.80123800339675</v>
      </c>
      <c r="C134" s="133">
        <f t="shared" si="30"/>
        <v>390.37457487160992</v>
      </c>
      <c r="D134" s="133">
        <f t="shared" si="30"/>
        <v>374.51313654809212</v>
      </c>
      <c r="E134" s="133">
        <f t="shared" si="30"/>
        <v>364.47357380958175</v>
      </c>
      <c r="F134" s="133">
        <f t="shared" si="30"/>
        <v>361.24292649382841</v>
      </c>
      <c r="G134" s="133">
        <f t="shared" si="30"/>
        <v>375.83223913620475</v>
      </c>
      <c r="H134" s="133">
        <f t="shared" si="30"/>
        <v>374.88812895116109</v>
      </c>
      <c r="I134" s="133">
        <f t="shared" si="30"/>
        <v>361.56954151847475</v>
      </c>
      <c r="J134" s="133">
        <f t="shared" si="30"/>
        <v>379.07485761094841</v>
      </c>
      <c r="K134" s="133">
        <f t="shared" si="30"/>
        <v>383.03239991381975</v>
      </c>
      <c r="L134" s="133">
        <f t="shared" si="30"/>
        <v>359.87235322112912</v>
      </c>
      <c r="M134" s="133">
        <f t="shared" si="30"/>
        <v>353.26856288641682</v>
      </c>
      <c r="N134" s="133">
        <f t="shared" si="30"/>
        <v>352.22543537406239</v>
      </c>
      <c r="O134" s="133">
        <f t="shared" si="30"/>
        <v>348.56034793095097</v>
      </c>
      <c r="P134" s="133">
        <f t="shared" si="30"/>
        <v>344.09973630340943</v>
      </c>
      <c r="Q134" s="133">
        <f t="shared" si="30"/>
        <v>347.757397936877</v>
      </c>
    </row>
    <row r="135" spans="1:17" x14ac:dyDescent="0.25">
      <c r="A135" s="132" t="s">
        <v>83</v>
      </c>
      <c r="B135" s="131">
        <f>IF(B$6=0,0,B$6/ISI!B$8*1000)</f>
        <v>0.6628961781787982</v>
      </c>
      <c r="C135" s="131">
        <f>IF(C$6=0,0,C$6/ISI!C$8*1000)</f>
        <v>0.62688235866781494</v>
      </c>
      <c r="D135" s="131">
        <f>IF(D$6=0,0,D$6/ISI!D$8*1000)</f>
        <v>0.60141129444345764</v>
      </c>
      <c r="E135" s="131">
        <f>IF(E$6=0,0,E$6/ISI!E$8*1000)</f>
        <v>0.58528927939782927</v>
      </c>
      <c r="F135" s="131">
        <f>IF(F$6=0,0,F$6/ISI!F$8*1000)</f>
        <v>0.58010134980484951</v>
      </c>
      <c r="G135" s="131">
        <f>IF(G$6=0,0,G$6/ISI!G$8*1000)</f>
        <v>0.60352957313010824</v>
      </c>
      <c r="H135" s="131">
        <f>IF(H$6=0,0,H$6/ISI!H$8*1000)</f>
        <v>0.60201347536724292</v>
      </c>
      <c r="I135" s="131">
        <f>IF(I$6=0,0,I$6/ISI!I$8*1000)</f>
        <v>0.58062584399634232</v>
      </c>
      <c r="J135" s="131">
        <f>IF(J$6=0,0,J$6/ISI!J$8*1000)</f>
        <v>0.60873672658874656</v>
      </c>
      <c r="K135" s="131">
        <f>IF(K$6=0,0,K$6/ISI!K$8*1000)</f>
        <v>0.61509193928201067</v>
      </c>
      <c r="L135" s="131">
        <f>IF(L$6=0,0,L$6/ISI!L$8*1000)</f>
        <v>0.57790041700537254</v>
      </c>
      <c r="M135" s="131">
        <f>IF(M$6=0,0,M$6/ISI!M$8*1000)</f>
        <v>0.5672957313325574</v>
      </c>
      <c r="N135" s="131">
        <f>IF(N$6=0,0,N$6/ISI!N$8*1000)</f>
        <v>0.56562062676010672</v>
      </c>
      <c r="O135" s="131">
        <f>IF(O$6=0,0,O$6/ISI!O$8*1000)</f>
        <v>0.5597350522146407</v>
      </c>
      <c r="P135" s="131">
        <f>IF(P$6=0,0,P$6/ISI!P$8*1000)</f>
        <v>0.55257198648707873</v>
      </c>
      <c r="Q135" s="131">
        <f>IF(Q$6=0,0,Q$6/ISI!Q$8*1000)</f>
        <v>0.55844563630853827</v>
      </c>
    </row>
    <row r="136" spans="1:17" x14ac:dyDescent="0.25">
      <c r="A136" s="76" t="s">
        <v>82</v>
      </c>
      <c r="B136" s="130">
        <f>IF(B$7=0,0,B$7/ISI!B$8*1000)</f>
        <v>0.35354462836202571</v>
      </c>
      <c r="C136" s="130">
        <f>IF(C$7=0,0,C$7/ISI!C$8*1000)</f>
        <v>0.33433725795616798</v>
      </c>
      <c r="D136" s="130">
        <f>IF(D$7=0,0,D$7/ISI!D$8*1000)</f>
        <v>0.32075269036984411</v>
      </c>
      <c r="E136" s="130">
        <f>IF(E$7=0,0,E$7/ISI!E$8*1000)</f>
        <v>0.31215428234550896</v>
      </c>
      <c r="F136" s="130">
        <f>IF(F$7=0,0,F$7/ISI!F$8*1000)</f>
        <v>0.30938738656258646</v>
      </c>
      <c r="G136" s="130">
        <f>IF(G$7=0,0,G$7/ISI!G$8*1000)</f>
        <v>0.32188243900272451</v>
      </c>
      <c r="H136" s="130">
        <f>IF(H$7=0,0,H$7/ISI!H$8*1000)</f>
        <v>0.32107385352919621</v>
      </c>
      <c r="I136" s="130">
        <f>IF(I$7=0,0,I$7/ISI!I$8*1000)</f>
        <v>0.3096671167980492</v>
      </c>
      <c r="J136" s="130">
        <f>IF(J$7=0,0,J$7/ISI!J$8*1000)</f>
        <v>0.3246595875139982</v>
      </c>
      <c r="K136" s="130">
        <f>IF(K$7=0,0,K$7/ISI!K$8*1000)</f>
        <v>0.3280490342837391</v>
      </c>
      <c r="L136" s="130">
        <f>IF(L$7=0,0,L$7/ISI!L$8*1000)</f>
        <v>0.30821355573619874</v>
      </c>
      <c r="M136" s="130">
        <f>IF(M$7=0,0,M$7/ISI!M$8*1000)</f>
        <v>0.30255772337736403</v>
      </c>
      <c r="N136" s="130">
        <f>IF(N$7=0,0,N$7/ISI!N$8*1000)</f>
        <v>0.30166433427205697</v>
      </c>
      <c r="O136" s="130">
        <f>IF(O$7=0,0,O$7/ISI!O$8*1000)</f>
        <v>0.29852536118114176</v>
      </c>
      <c r="P136" s="130">
        <f>IF(P$7=0,0,P$7/ISI!P$8*1000)</f>
        <v>0.29470505945977538</v>
      </c>
      <c r="Q136" s="130">
        <f>IF(Q$7=0,0,Q$7/ISI!Q$8*1000)</f>
        <v>0.29783767269788713</v>
      </c>
    </row>
    <row r="137" spans="1:17" x14ac:dyDescent="0.25">
      <c r="A137" s="76" t="s">
        <v>81</v>
      </c>
      <c r="B137" s="130">
        <f>IF(B$8=0,0,B$8/ISI!B$8*1000)</f>
        <v>8.8386157090506412</v>
      </c>
      <c r="C137" s="130">
        <f>IF(C$8=0,0,C$8/ISI!C$8*1000)</f>
        <v>8.3584314489041986</v>
      </c>
      <c r="D137" s="130">
        <f>IF(D$8=0,0,D$8/ISI!D$8*1000)</f>
        <v>8.0188172592461004</v>
      </c>
      <c r="E137" s="130">
        <f>IF(E$8=0,0,E$8/ISI!E$8*1000)</f>
        <v>7.8038570586377212</v>
      </c>
      <c r="F137" s="130">
        <f>IF(F$8=0,0,F$8/ISI!F$8*1000)</f>
        <v>7.7346846640646598</v>
      </c>
      <c r="G137" s="130">
        <f>IF(G$8=0,0,G$8/ISI!G$8*1000)</f>
        <v>8.0470609750681117</v>
      </c>
      <c r="H137" s="130">
        <f>IF(H$8=0,0,H$8/ISI!H$8*1000)</f>
        <v>8.0268463382299053</v>
      </c>
      <c r="I137" s="130">
        <f>IF(I$8=0,0,I$8/ISI!I$8*1000)</f>
        <v>7.7416779199512291</v>
      </c>
      <c r="J137" s="130">
        <f>IF(J$8=0,0,J$8/ISI!J$8*1000)</f>
        <v>8.1164896878499526</v>
      </c>
      <c r="K137" s="130">
        <f>IF(K$8=0,0,K$8/ISI!K$8*1000)</f>
        <v>8.2012258570934762</v>
      </c>
      <c r="L137" s="130">
        <f>IF(L$8=0,0,L$8/ISI!L$8*1000)</f>
        <v>7.705338893404968</v>
      </c>
      <c r="M137" s="130">
        <f>IF(M$8=0,0,M$8/ISI!M$8*1000)</f>
        <v>7.5639430844340989</v>
      </c>
      <c r="N137" s="130">
        <f>IF(N$8=0,0,N$8/ISI!N$8*1000)</f>
        <v>7.5416083568014223</v>
      </c>
      <c r="O137" s="130">
        <f>IF(O$8=0,0,O$8/ISI!O$8*1000)</f>
        <v>7.4631340295285415</v>
      </c>
      <c r="P137" s="130">
        <f>IF(P$8=0,0,P$8/ISI!P$8*1000)</f>
        <v>7.367626486494383</v>
      </c>
      <c r="Q137" s="130">
        <f>IF(Q$8=0,0,Q$8/ISI!Q$8*1000)</f>
        <v>7.445941817447177</v>
      </c>
    </row>
    <row r="138" spans="1:17" x14ac:dyDescent="0.25">
      <c r="A138" s="76" t="s">
        <v>80</v>
      </c>
      <c r="B138" s="130">
        <f>IF(B$9=0,0,B$9/ISI!B$8*1000)</f>
        <v>0.22096539272626609</v>
      </c>
      <c r="C138" s="130">
        <f>IF(C$9=0,0,C$9/ISI!C$8*1000)</f>
        <v>0.208960786222605</v>
      </c>
      <c r="D138" s="130">
        <f>IF(D$9=0,0,D$9/ISI!D$8*1000)</f>
        <v>0.20047043148115259</v>
      </c>
      <c r="E138" s="130">
        <f>IF(E$9=0,0,E$9/ISI!E$8*1000)</f>
        <v>0.19509642646594311</v>
      </c>
      <c r="F138" s="130">
        <f>IF(F$9=0,0,F$9/ISI!F$8*1000)</f>
        <v>0.19336711660161654</v>
      </c>
      <c r="G138" s="130">
        <f>IF(G$9=0,0,G$9/ISI!G$8*1000)</f>
        <v>0.20117652437670283</v>
      </c>
      <c r="H138" s="130">
        <f>IF(H$9=0,0,H$9/ISI!H$8*1000)</f>
        <v>0.20067115845574768</v>
      </c>
      <c r="I138" s="130">
        <f>IF(I$9=0,0,I$9/ISI!I$8*1000)</f>
        <v>0.1935419479987808</v>
      </c>
      <c r="J138" s="130">
        <f>IF(J$9=0,0,J$9/ISI!J$8*1000)</f>
        <v>0.20291224219624893</v>
      </c>
      <c r="K138" s="130">
        <f>IF(K$9=0,0,K$9/ISI!K$8*1000)</f>
        <v>0.20503064642733695</v>
      </c>
      <c r="L138" s="130">
        <f>IF(L$9=0,0,L$9/ISI!L$8*1000)</f>
        <v>0.19263347233512423</v>
      </c>
      <c r="M138" s="130">
        <f>IF(M$9=0,0,M$9/ISI!M$8*1000)</f>
        <v>0.18909857711085254</v>
      </c>
      <c r="N138" s="130">
        <f>IF(N$9=0,0,N$9/ISI!N$8*1000)</f>
        <v>0.18854020892003559</v>
      </c>
      <c r="O138" s="130">
        <f>IF(O$9=0,0,O$9/ISI!O$8*1000)</f>
        <v>0.18657835073821358</v>
      </c>
      <c r="P138" s="130">
        <f>IF(P$9=0,0,P$9/ISI!P$8*1000)</f>
        <v>0.18419066216235963</v>
      </c>
      <c r="Q138" s="130">
        <f>IF(Q$9=0,0,Q$9/ISI!Q$8*1000)</f>
        <v>0.18614854543617948</v>
      </c>
    </row>
    <row r="139" spans="1:17" x14ac:dyDescent="0.25">
      <c r="A139" s="129" t="s">
        <v>79</v>
      </c>
      <c r="B139" s="128">
        <f>IF(B$10=0,0,B$10/ISI!B$8*1000)</f>
        <v>0.44193078545253212</v>
      </c>
      <c r="C139" s="128">
        <f>IF(C$10=0,0,C$10/ISI!C$8*1000)</f>
        <v>0.41792157244521</v>
      </c>
      <c r="D139" s="128">
        <f>IF(D$10=0,0,D$10/ISI!D$8*1000)</f>
        <v>0.40094086296230519</v>
      </c>
      <c r="E139" s="128">
        <f>IF(E$10=0,0,E$10/ISI!E$8*1000)</f>
        <v>0.39019285293188621</v>
      </c>
      <c r="F139" s="128">
        <f>IF(F$10=0,0,F$10/ISI!F$8*1000)</f>
        <v>0.38673423320323308</v>
      </c>
      <c r="G139" s="128">
        <f>IF(G$10=0,0,G$10/ISI!G$8*1000)</f>
        <v>0.40235304875340566</v>
      </c>
      <c r="H139" s="128">
        <f>IF(H$10=0,0,H$10/ISI!H$8*1000)</f>
        <v>0.40134231691149536</v>
      </c>
      <c r="I139" s="128">
        <f>IF(I$10=0,0,I$10/ISI!I$8*1000)</f>
        <v>0.3870838959975616</v>
      </c>
      <c r="J139" s="128">
        <f>IF(J$10=0,0,J$10/ISI!J$8*1000)</f>
        <v>0.40582448439249785</v>
      </c>
      <c r="K139" s="128">
        <f>IF(K$10=0,0,K$10/ISI!K$8*1000)</f>
        <v>0.41006129285467391</v>
      </c>
      <c r="L139" s="128">
        <f>IF(L$10=0,0,L$10/ISI!L$8*1000)</f>
        <v>0.38526694467024847</v>
      </c>
      <c r="M139" s="128">
        <f>IF(M$10=0,0,M$10/ISI!M$8*1000)</f>
        <v>0.37819715422170508</v>
      </c>
      <c r="N139" s="128">
        <f>IF(N$10=0,0,N$10/ISI!N$8*1000)</f>
        <v>0.37708041784007118</v>
      </c>
      <c r="O139" s="128">
        <f>IF(O$10=0,0,O$10/ISI!O$8*1000)</f>
        <v>0.37315670147642716</v>
      </c>
      <c r="P139" s="128">
        <f>IF(P$10=0,0,P$10/ISI!P$8*1000)</f>
        <v>0.36838132432471926</v>
      </c>
      <c r="Q139" s="128">
        <f>IF(Q$10=0,0,Q$10/ISI!Q$8*1000)</f>
        <v>0.37229709087235896</v>
      </c>
    </row>
    <row r="140" spans="1:17" x14ac:dyDescent="0.25">
      <c r="A140" s="127" t="s">
        <v>117</v>
      </c>
      <c r="B140" s="126">
        <f>IF(B$15=0,0,B$15/ISI!B$8*1000)</f>
        <v>40.978606304121591</v>
      </c>
      <c r="C140" s="126">
        <f>IF(C$15=0,0,C$15/ISI!C$8*1000)</f>
        <v>38.752320831632005</v>
      </c>
      <c r="D140" s="126">
        <f>IF(D$15=0,0,D$15/ISI!D$8*1000)</f>
        <v>37.177762480934355</v>
      </c>
      <c r="E140" s="126">
        <f>IF(E$15=0,0,E$15/ISI!E$8*1000)</f>
        <v>36.181139285430447</v>
      </c>
      <c r="F140" s="126">
        <f>IF(F$15=0,0,F$15/ISI!F$8*1000)</f>
        <v>35.860434277131482</v>
      </c>
      <c r="G140" s="126">
        <f>IF(G$15=0,0,G$15/ISI!G$8*1000)</f>
        <v>37.308709243338711</v>
      </c>
      <c r="H140" s="126">
        <f>IF(H$15=0,0,H$15/ISI!H$8*1000)</f>
        <v>37.214987820002449</v>
      </c>
      <c r="I140" s="126">
        <f>IF(I$15=0,0,I$15/ISI!I$8*1000)</f>
        <v>35.892857214070176</v>
      </c>
      <c r="J140" s="126">
        <f>IF(J$15=0,0,J$15/ISI!J$8*1000)</f>
        <v>37.630602623585496</v>
      </c>
      <c r="K140" s="126">
        <f>IF(K$15=0,0,K$15/ISI!K$8*1000)</f>
        <v>38.023466193340475</v>
      </c>
      <c r="L140" s="126">
        <f>IF(L$15=0,0,L$15/ISI!L$8*1000)</f>
        <v>35.724378041388199</v>
      </c>
      <c r="M140" s="126">
        <f>IF(M$15=0,0,M$15/ISI!M$8*1000)</f>
        <v>35.068822535910549</v>
      </c>
      <c r="N140" s="126">
        <f>IF(N$15=0,0,N$15/ISI!N$8*1000)</f>
        <v>34.965271703891361</v>
      </c>
      <c r="O140" s="126">
        <f>IF(O$15=0,0,O$15/ISI!O$8*1000)</f>
        <v>34.601440005789229</v>
      </c>
      <c r="P140" s="126">
        <f>IF(P$15=0,0,P$15/ISI!P$8*1000)</f>
        <v>34.15863695450799</v>
      </c>
      <c r="Q140" s="126">
        <f>IF(Q$15=0,0,Q$15/ISI!Q$8*1000)</f>
        <v>34.521731495591467</v>
      </c>
    </row>
    <row r="141" spans="1:17" x14ac:dyDescent="0.25">
      <c r="A141" s="127" t="s">
        <v>116</v>
      </c>
      <c r="B141" s="126">
        <f>IF(B$21=0,0,B$21/ISI!B$8*1000)</f>
        <v>268.90161456764537</v>
      </c>
      <c r="C141" s="126">
        <f>IF(C$21=0,0,C$21/ISI!C$8*1000)</f>
        <v>254.29272929716922</v>
      </c>
      <c r="D141" s="126">
        <f>IF(D$21=0,0,D$21/ISI!D$8*1000)</f>
        <v>243.96047739989183</v>
      </c>
      <c r="E141" s="126">
        <f>IF(E$21=0,0,E$21/ISI!E$8*1000)</f>
        <v>237.42063599099467</v>
      </c>
      <c r="F141" s="126">
        <f>IF(F$21=0,0,F$21/ISI!F$8*1000)</f>
        <v>235.31616972653651</v>
      </c>
      <c r="G141" s="126">
        <f>IF(G$21=0,0,G$21/ISI!G$8*1000)</f>
        <v>244.81975005478853</v>
      </c>
      <c r="H141" s="126">
        <f>IF(H$21=0,0,H$21/ISI!H$8*1000)</f>
        <v>244.20475007485661</v>
      </c>
      <c r="I141" s="126">
        <f>IF(I$21=0,0,I$21/ISI!I$8*1000)</f>
        <v>235.52892903872811</v>
      </c>
      <c r="J141" s="126">
        <f>IF(J$21=0,0,J$21/ISI!J$8*1000)</f>
        <v>246.9320144159683</v>
      </c>
      <c r="K141" s="126">
        <f>IF(K$21=0,0,K$21/ISI!K$8*1000)</f>
        <v>249.50998516070018</v>
      </c>
      <c r="L141" s="126">
        <f>IF(L$21=0,0,L$21/ISI!L$8*1000)</f>
        <v>234.4233687075893</v>
      </c>
      <c r="M141" s="126">
        <f>IF(M$21=0,0,M$21/ISI!M$8*1000)</f>
        <v>230.12161348064456</v>
      </c>
      <c r="N141" s="126">
        <f>IF(N$21=0,0,N$21/ISI!N$8*1000)</f>
        <v>229.44211292093524</v>
      </c>
      <c r="O141" s="126">
        <f>IF(O$21=0,0,O$21/ISI!O$8*1000)</f>
        <v>227.05464931798898</v>
      </c>
      <c r="P141" s="126">
        <f>IF(P$21=0,0,P$21/ISI!P$8*1000)</f>
        <v>224.14897569548089</v>
      </c>
      <c r="Q141" s="126">
        <f>IF(Q$21=0,0,Q$21/ISI!Q$8*1000)</f>
        <v>226.53160207407112</v>
      </c>
    </row>
    <row r="142" spans="1:17" x14ac:dyDescent="0.25">
      <c r="A142" s="127" t="s">
        <v>113</v>
      </c>
      <c r="B142" s="126">
        <f>IF(B$27=0,0,B$27/ISI!B$8*1000)</f>
        <v>61.467909456182284</v>
      </c>
      <c r="C142" s="126">
        <f>IF(C$27=0,0,C$27/ISI!C$8*1000)</f>
        <v>58.128481247448015</v>
      </c>
      <c r="D142" s="126">
        <f>IF(D$27=0,0,D$27/ISI!D$8*1000)</f>
        <v>55.766643721401664</v>
      </c>
      <c r="E142" s="126">
        <f>IF(E$27=0,0,E$27/ISI!E$8*1000)</f>
        <v>54.271708928145692</v>
      </c>
      <c r="F142" s="126">
        <f>IF(F$27=0,0,F$27/ISI!F$8*1000)</f>
        <v>53.79065141569717</v>
      </c>
      <c r="G142" s="126">
        <f>IF(G$27=0,0,G$27/ISI!G$8*1000)</f>
        <v>55.96306386500806</v>
      </c>
      <c r="H142" s="126">
        <f>IF(H$27=0,0,H$27/ISI!H$8*1000)</f>
        <v>55.822481730003808</v>
      </c>
      <c r="I142" s="126">
        <f>IF(I$27=0,0,I$27/ISI!I$8*1000)</f>
        <v>53.839285821105179</v>
      </c>
      <c r="J142" s="126">
        <f>IF(J$27=0,0,J$27/ISI!J$8*1000)</f>
        <v>56.445903935378318</v>
      </c>
      <c r="K142" s="126">
        <f>IF(K$27=0,0,K$27/ISI!K$8*1000)</f>
        <v>57.035199290010716</v>
      </c>
      <c r="L142" s="126">
        <f>IF(L$27=0,0,L$27/ISI!L$8*1000)</f>
        <v>53.586567062082295</v>
      </c>
      <c r="M142" s="126">
        <f>IF(M$27=0,0,M$27/ISI!M$8*1000)</f>
        <v>52.603233803865734</v>
      </c>
      <c r="N142" s="126">
        <f>IF(N$27=0,0,N$27/ISI!N$8*1000)</f>
        <v>52.447907555837077</v>
      </c>
      <c r="O142" s="126">
        <f>IF(O$27=0,0,O$27/ISI!O$8*1000)</f>
        <v>51.902160008683886</v>
      </c>
      <c r="P142" s="126">
        <f>IF(P$27=0,0,P$27/ISI!P$8*1000)</f>
        <v>51.237955431761876</v>
      </c>
      <c r="Q142" s="126">
        <f>IF(Q$27=0,0,Q$27/ISI!Q$8*1000)</f>
        <v>51.782597243387187</v>
      </c>
    </row>
    <row r="143" spans="1:17" x14ac:dyDescent="0.25">
      <c r="A143" s="72" t="s">
        <v>112</v>
      </c>
      <c r="B143" s="125">
        <f>IF(B$34=0,0,B$34/ISI!B$8*1000)</f>
        <v>30.935154981677258</v>
      </c>
      <c r="C143" s="125">
        <f>IF(C$34=0,0,C$34/ISI!C$8*1000)</f>
        <v>29.254510071164699</v>
      </c>
      <c r="D143" s="125">
        <f>IF(D$34=0,0,D$34/ISI!D$8*1000)</f>
        <v>28.065860407361363</v>
      </c>
      <c r="E143" s="125">
        <f>IF(E$34=0,0,E$34/ISI!E$8*1000)</f>
        <v>27.313499705232037</v>
      </c>
      <c r="F143" s="125">
        <f>IF(F$34=0,0,F$34/ISI!F$8*1000)</f>
        <v>27.071396324226313</v>
      </c>
      <c r="G143" s="125">
        <f>IF(G$34=0,0,G$34/ISI!G$8*1000)</f>
        <v>28.164713412738394</v>
      </c>
      <c r="H143" s="125">
        <f>IF(H$34=0,0,H$34/ISI!H$8*1000)</f>
        <v>28.09396218380467</v>
      </c>
      <c r="I143" s="125">
        <f>IF(I$34=0,0,I$34/ISI!I$8*1000)</f>
        <v>27.095872719829309</v>
      </c>
      <c r="J143" s="125">
        <f>IF(J$34=0,0,J$34/ISI!J$8*1000)</f>
        <v>28.407713907474847</v>
      </c>
      <c r="K143" s="125">
        <f>IF(K$34=0,0,K$34/ISI!K$8*1000)</f>
        <v>28.704290499827167</v>
      </c>
      <c r="L143" s="125">
        <f>IF(L$34=0,0,L$34/ISI!L$8*1000)</f>
        <v>26.968686126917394</v>
      </c>
      <c r="M143" s="125">
        <f>IF(M$34=0,0,M$34/ISI!M$8*1000)</f>
        <v>26.473800795519349</v>
      </c>
      <c r="N143" s="125">
        <f>IF(N$34=0,0,N$34/ISI!N$8*1000)</f>
        <v>26.39562924880498</v>
      </c>
      <c r="O143" s="125">
        <f>IF(O$34=0,0,O$34/ISI!O$8*1000)</f>
        <v>26.1209691033499</v>
      </c>
      <c r="P143" s="125">
        <f>IF(P$34=0,0,P$34/ISI!P$8*1000)</f>
        <v>25.786692702730349</v>
      </c>
      <c r="Q143" s="125">
        <f>IF(Q$34=0,0,Q$34/ISI!Q$8*1000)</f>
        <v>26.060796361065126</v>
      </c>
    </row>
    <row r="144" spans="1:17" x14ac:dyDescent="0.25">
      <c r="A144" s="135"/>
      <c r="B144" s="134"/>
      <c r="C144" s="134"/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134"/>
      <c r="O144" s="134"/>
      <c r="P144" s="134"/>
      <c r="Q144" s="134"/>
    </row>
    <row r="145" spans="1:17" x14ac:dyDescent="0.25">
      <c r="A145" s="78" t="s">
        <v>45</v>
      </c>
      <c r="B145" s="133">
        <f t="shared" ref="B145:Q145" si="31">SUM(B$146:B$150,B$153,B$154,B$152,B$151)</f>
        <v>109.68132460079468</v>
      </c>
      <c r="C145" s="133">
        <f t="shared" si="31"/>
        <v>107.48911713996333</v>
      </c>
      <c r="D145" s="133">
        <f t="shared" si="31"/>
        <v>105.8891394726048</v>
      </c>
      <c r="E145" s="133">
        <f t="shared" si="31"/>
        <v>104.84860872527157</v>
      </c>
      <c r="F145" s="133">
        <f t="shared" si="31"/>
        <v>104.51184540527485</v>
      </c>
      <c r="G145" s="133">
        <f t="shared" si="31"/>
        <v>106.02158632861897</v>
      </c>
      <c r="H145" s="133">
        <f t="shared" si="31"/>
        <v>105.92534311472426</v>
      </c>
      <c r="I145" s="133">
        <f t="shared" si="31"/>
        <v>104.54944882497</v>
      </c>
      <c r="J145" s="133">
        <f t="shared" si="31"/>
        <v>106.35336563647714</v>
      </c>
      <c r="K145" s="133">
        <f t="shared" si="31"/>
        <v>106.75381434911199</v>
      </c>
      <c r="L145" s="133">
        <f t="shared" si="31"/>
        <v>104.36270335371837</v>
      </c>
      <c r="M145" s="133">
        <f t="shared" si="31"/>
        <v>103.66546927808504</v>
      </c>
      <c r="N145" s="133">
        <f t="shared" si="31"/>
        <v>103.55460946766979</v>
      </c>
      <c r="O145" s="133">
        <f t="shared" si="31"/>
        <v>103.16445594564188</v>
      </c>
      <c r="P145" s="133">
        <f t="shared" si="31"/>
        <v>102.68519028359766</v>
      </c>
      <c r="Q145" s="133">
        <f t="shared" si="31"/>
        <v>103.07833768069018</v>
      </c>
    </row>
    <row r="146" spans="1:17" x14ac:dyDescent="0.25">
      <c r="A146" s="132" t="s">
        <v>83</v>
      </c>
      <c r="B146" s="131">
        <f>IF(B$54=0,0,B$54/ISI!B$9*1000)</f>
        <v>0.34270661251226414</v>
      </c>
      <c r="C146" s="131">
        <f>IF(C$54=0,0,C$54/ISI!C$9*1000)</f>
        <v>0.33585691411957969</v>
      </c>
      <c r="D146" s="131">
        <f>IF(D$54=0,0,D$54/ISI!D$9*1000)</f>
        <v>0.33085767720781328</v>
      </c>
      <c r="E146" s="131">
        <f>IF(E$54=0,0,E$54/ISI!E$9*1000)</f>
        <v>0.327606469502843</v>
      </c>
      <c r="F146" s="131">
        <f>IF(F$54=0,0,F$54/ISI!F$9*1000)</f>
        <v>0.32655423005337858</v>
      </c>
      <c r="G146" s="131">
        <f>IF(G$54=0,0,G$54/ISI!G$9*1000)</f>
        <v>0.33127151624128293</v>
      </c>
      <c r="H146" s="131">
        <f>IF(H$54=0,0,H$54/ISI!H$9*1000)</f>
        <v>0.33097079790175543</v>
      </c>
      <c r="I146" s="131">
        <f>IF(I$54=0,0,I$54/ISI!I$9*1000)</f>
        <v>0.32667172444569581</v>
      </c>
      <c r="J146" s="131">
        <f>IF(J$54=0,0,J$54/ISI!J$9*1000)</f>
        <v>0.33230818281247493</v>
      </c>
      <c r="K146" s="131">
        <f>IF(K$54=0,0,K$54/ISI!K$9*1000)</f>
        <v>0.3335594115179224</v>
      </c>
      <c r="L146" s="131">
        <f>IF(L$54=0,0,L$54/ISI!L$9*1000)</f>
        <v>0.32608822576816265</v>
      </c>
      <c r="M146" s="131">
        <f>IF(M$54=0,0,M$54/ISI!M$9*1000)</f>
        <v>0.32390967140571331</v>
      </c>
      <c r="N146" s="131">
        <f>IF(N$54=0,0,N$54/ISI!N$9*1000)</f>
        <v>0.32356328253568922</v>
      </c>
      <c r="O146" s="131">
        <f>IF(O$54=0,0,O$54/ISI!O$9*1000)</f>
        <v>0.32234422183980072</v>
      </c>
      <c r="P146" s="131">
        <f>IF(P$54=0,0,P$54/ISI!P$9*1000)</f>
        <v>0.32084672432023265</v>
      </c>
      <c r="Q146" s="131">
        <f>IF(Q$54=0,0,Q$54/ISI!Q$9*1000)</f>
        <v>0.32207513957839845</v>
      </c>
    </row>
    <row r="147" spans="1:17" x14ac:dyDescent="0.25">
      <c r="A147" s="76" t="s">
        <v>82</v>
      </c>
      <c r="B147" s="130">
        <f>IF(B$55=0,0,B$55/ISI!B$9*1000)</f>
        <v>0.25322387238692556</v>
      </c>
      <c r="C147" s="130">
        <f>IF(C$55=0,0,C$55/ISI!C$9*1000)</f>
        <v>0.24816267109009871</v>
      </c>
      <c r="D147" s="130">
        <f>IF(D$55=0,0,D$55/ISI!D$9*1000)</f>
        <v>0.24446876474701129</v>
      </c>
      <c r="E147" s="130">
        <f>IF(E$55=0,0,E$55/ISI!E$9*1000)</f>
        <v>0.2420664667611287</v>
      </c>
      <c r="F147" s="130">
        <f>IF(F$55=0,0,F$55/ISI!F$9*1000)</f>
        <v>0.24128897330654275</v>
      </c>
      <c r="G147" s="130">
        <f>IF(G$55=0,0,G$55/ISI!G$9*1000)</f>
        <v>0.24477454794107256</v>
      </c>
      <c r="H147" s="130">
        <f>IF(H$55=0,0,H$55/ISI!H$9*1000)</f>
        <v>0.2445523489532139</v>
      </c>
      <c r="I147" s="130">
        <f>IF(I$55=0,0,I$55/ISI!I$9*1000)</f>
        <v>0.24137578921239417</v>
      </c>
      <c r="J147" s="130">
        <f>IF(J$55=0,0,J$55/ISI!J$9*1000)</f>
        <v>0.24554053468876633</v>
      </c>
      <c r="K147" s="130">
        <f>IF(K$55=0,0,K$55/ISI!K$9*1000)</f>
        <v>0.24646506011800309</v>
      </c>
      <c r="L147" s="130">
        <f>IF(L$55=0,0,L$55/ISI!L$9*1000)</f>
        <v>0.24094464551903369</v>
      </c>
      <c r="M147" s="130">
        <f>IF(M$55=0,0,M$55/ISI!M$9*1000)</f>
        <v>0.2393349246915856</v>
      </c>
      <c r="N147" s="130">
        <f>IF(N$55=0,0,N$55/ISI!N$9*1000)</f>
        <v>0.23907898002108116</v>
      </c>
      <c r="O147" s="130">
        <f>IF(O$55=0,0,O$55/ISI!O$9*1000)</f>
        <v>0.23817822334228564</v>
      </c>
      <c r="P147" s="130">
        <f>IF(P$55=0,0,P$55/ISI!P$9*1000)</f>
        <v>0.23707173135482476</v>
      </c>
      <c r="Q147" s="130">
        <f>IF(Q$55=0,0,Q$55/ISI!Q$9*1000)</f>
        <v>0.23797940006390464</v>
      </c>
    </row>
    <row r="148" spans="1:17" x14ac:dyDescent="0.25">
      <c r="A148" s="76" t="s">
        <v>81</v>
      </c>
      <c r="B148" s="130">
        <f>IF(B$56=0,0,B$56/ISI!B$9*1000)</f>
        <v>6.3305968096731435</v>
      </c>
      <c r="C148" s="130">
        <f>IF(C$56=0,0,C$56/ISI!C$9*1000)</f>
        <v>6.2040667772524731</v>
      </c>
      <c r="D148" s="130">
        <f>IF(D$56=0,0,D$56/ISI!D$9*1000)</f>
        <v>6.1117191186752899</v>
      </c>
      <c r="E148" s="130">
        <f>IF(E$56=0,0,E$56/ISI!E$9*1000)</f>
        <v>6.0516616690282277</v>
      </c>
      <c r="F148" s="130">
        <f>IF(F$56=0,0,F$56/ISI!F$9*1000)</f>
        <v>6.0322243326635672</v>
      </c>
      <c r="G148" s="130">
        <f>IF(G$56=0,0,G$56/ISI!G$9*1000)</f>
        <v>6.1193636985268229</v>
      </c>
      <c r="H148" s="130">
        <f>IF(H$56=0,0,H$56/ISI!H$9*1000)</f>
        <v>6.1138087238303456</v>
      </c>
      <c r="I148" s="130">
        <f>IF(I$56=0,0,I$56/ISI!I$9*1000)</f>
        <v>6.0343947303098489</v>
      </c>
      <c r="J148" s="130">
        <f>IF(J$56=0,0,J$56/ISI!J$9*1000)</f>
        <v>6.1385133672191703</v>
      </c>
      <c r="K148" s="130">
        <f>IF(K$56=0,0,K$56/ISI!K$9*1000)</f>
        <v>6.1616265029500727</v>
      </c>
      <c r="L148" s="130">
        <f>IF(L$56=0,0,L$56/ISI!L$9*1000)</f>
        <v>6.0236161379758295</v>
      </c>
      <c r="M148" s="130">
        <f>IF(M$56=0,0,M$56/ISI!M$9*1000)</f>
        <v>5.9833731172896414</v>
      </c>
      <c r="N148" s="130">
        <f>IF(N$56=0,0,N$56/ISI!N$9*1000)</f>
        <v>5.9769745005270272</v>
      </c>
      <c r="O148" s="130">
        <f>IF(O$56=0,0,O$56/ISI!O$9*1000)</f>
        <v>5.9544555835571433</v>
      </c>
      <c r="P148" s="130">
        <f>IF(P$56=0,0,P$56/ISI!P$9*1000)</f>
        <v>5.926793283870623</v>
      </c>
      <c r="Q148" s="130">
        <f>IF(Q$56=0,0,Q$56/ISI!Q$9*1000)</f>
        <v>5.9494850015976137</v>
      </c>
    </row>
    <row r="149" spans="1:17" x14ac:dyDescent="0.25">
      <c r="A149" s="76" t="s">
        <v>80</v>
      </c>
      <c r="B149" s="130">
        <f>IF(B$57=0,0,B$57/ISI!B$9*1000)</f>
        <v>0.1582649202418282</v>
      </c>
      <c r="C149" s="130">
        <f>IF(C$57=0,0,C$57/ISI!C$9*1000)</f>
        <v>0.15510166943131176</v>
      </c>
      <c r="D149" s="130">
        <f>IF(D$57=0,0,D$57/ISI!D$9*1000)</f>
        <v>0.15279297796688224</v>
      </c>
      <c r="E149" s="130">
        <f>IF(E$57=0,0,E$57/ISI!E$9*1000)</f>
        <v>0.15129154172570539</v>
      </c>
      <c r="F149" s="130">
        <f>IF(F$57=0,0,F$57/ISI!F$9*1000)</f>
        <v>0.15080560831658904</v>
      </c>
      <c r="G149" s="130">
        <f>IF(G$57=0,0,G$57/ISI!G$9*1000)</f>
        <v>0.15298409246317071</v>
      </c>
      <c r="H149" s="130">
        <f>IF(H$57=0,0,H$57/ISI!H$9*1000)</f>
        <v>0.15284521809575879</v>
      </c>
      <c r="I149" s="130">
        <f>IF(I$57=0,0,I$57/ISI!I$9*1000)</f>
        <v>0.15085986825774605</v>
      </c>
      <c r="J149" s="130">
        <f>IF(J$57=0,0,J$57/ISI!J$9*1000)</f>
        <v>0.15346283418047912</v>
      </c>
      <c r="K149" s="130">
        <f>IF(K$57=0,0,K$57/ISI!K$9*1000)</f>
        <v>0.15404066257375176</v>
      </c>
      <c r="L149" s="130">
        <f>IF(L$57=0,0,L$57/ISI!L$9*1000)</f>
        <v>0.15059040344939617</v>
      </c>
      <c r="M149" s="130">
        <f>IF(M$57=0,0,M$57/ISI!M$9*1000)</f>
        <v>0.14958432793224116</v>
      </c>
      <c r="N149" s="130">
        <f>IF(N$57=0,0,N$57/ISI!N$9*1000)</f>
        <v>0.14942436251317581</v>
      </c>
      <c r="O149" s="130">
        <f>IF(O$57=0,0,O$57/ISI!O$9*1000)</f>
        <v>0.14886138958892886</v>
      </c>
      <c r="P149" s="130">
        <f>IF(P$57=0,0,P$57/ISI!P$9*1000)</f>
        <v>0.14816983209676565</v>
      </c>
      <c r="Q149" s="130">
        <f>IF(Q$57=0,0,Q$57/ISI!Q$9*1000)</f>
        <v>0.14873712503994038</v>
      </c>
    </row>
    <row r="150" spans="1:17" x14ac:dyDescent="0.25">
      <c r="A150" s="129" t="s">
        <v>79</v>
      </c>
      <c r="B150" s="128">
        <f>IF(B$58=0,0,B$58/ISI!B$9*1000)</f>
        <v>0.22847107500817657</v>
      </c>
      <c r="C150" s="128">
        <f>IF(C$58=0,0,C$58/ISI!C$9*1000)</f>
        <v>0.22390460941305262</v>
      </c>
      <c r="D150" s="128">
        <f>IF(D$58=0,0,D$58/ISI!D$9*1000)</f>
        <v>0.22057178480520948</v>
      </c>
      <c r="E150" s="128">
        <f>IF(E$58=0,0,E$58/ISI!E$9*1000)</f>
        <v>0.21840431300189514</v>
      </c>
      <c r="F150" s="128">
        <f>IF(F$58=0,0,F$58/ISI!F$9*1000)</f>
        <v>0.21770282003558578</v>
      </c>
      <c r="G150" s="128">
        <f>IF(G$58=0,0,G$58/ISI!G$9*1000)</f>
        <v>0.22084767749418821</v>
      </c>
      <c r="H150" s="128">
        <f>IF(H$58=0,0,H$58/ISI!H$9*1000)</f>
        <v>0.22064719860117055</v>
      </c>
      <c r="I150" s="128">
        <f>IF(I$58=0,0,I$58/ISI!I$9*1000)</f>
        <v>0.21778114963046408</v>
      </c>
      <c r="J150" s="128">
        <f>IF(J$58=0,0,J$58/ISI!J$9*1000)</f>
        <v>0.22153878854165066</v>
      </c>
      <c r="K150" s="128">
        <f>IF(K$58=0,0,K$58/ISI!K$9*1000)</f>
        <v>0.2223729410119486</v>
      </c>
      <c r="L150" s="128">
        <f>IF(L$58=0,0,L$58/ISI!L$9*1000)</f>
        <v>0.21739215051210908</v>
      </c>
      <c r="M150" s="128">
        <f>IF(M$58=0,0,M$58/ISI!M$9*1000)</f>
        <v>0.21593978093714195</v>
      </c>
      <c r="N150" s="128">
        <f>IF(N$58=0,0,N$58/ISI!N$9*1000)</f>
        <v>0.21570885502379286</v>
      </c>
      <c r="O150" s="128">
        <f>IF(O$58=0,0,O$58/ISI!O$9*1000)</f>
        <v>0.21489614789320008</v>
      </c>
      <c r="P150" s="128">
        <f>IF(P$58=0,0,P$58/ISI!P$9*1000)</f>
        <v>0.21389781621348822</v>
      </c>
      <c r="Q150" s="128">
        <f>IF(Q$58=0,0,Q$58/ISI!Q$9*1000)</f>
        <v>0.21471675971893245</v>
      </c>
    </row>
    <row r="151" spans="1:17" x14ac:dyDescent="0.25">
      <c r="A151" s="127" t="s">
        <v>115</v>
      </c>
      <c r="B151" s="126">
        <f>IF(B$63=0,0,B$63/ISI!B$9*1000)</f>
        <v>17.005650599505323</v>
      </c>
      <c r="C151" s="126">
        <f>IF(C$63=0,0,C$63/ISI!C$9*1000)</f>
        <v>16.665757602623508</v>
      </c>
      <c r="D151" s="126">
        <f>IF(D$63=0,0,D$63/ISI!D$9*1000)</f>
        <v>16.417687466005937</v>
      </c>
      <c r="E151" s="126">
        <f>IF(E$63=0,0,E$63/ISI!E$9*1000)</f>
        <v>16.256357336272441</v>
      </c>
      <c r="F151" s="126">
        <f>IF(F$63=0,0,F$63/ISI!F$9*1000)</f>
        <v>16.204143530727706</v>
      </c>
      <c r="G151" s="126">
        <f>IF(G$63=0,0,G$63/ISI!G$9*1000)</f>
        <v>16.438222821177707</v>
      </c>
      <c r="H151" s="126">
        <f>IF(H$63=0,0,H$63/ISI!H$9*1000)</f>
        <v>16.423300695883956</v>
      </c>
      <c r="I151" s="126">
        <f>IF(I$63=0,0,I$63/ISI!I$9*1000)</f>
        <v>16.209973790519079</v>
      </c>
      <c r="J151" s="126">
        <f>IF(J$63=0,0,J$63/ISI!J$9*1000)</f>
        <v>16.489663875578902</v>
      </c>
      <c r="K151" s="126">
        <f>IF(K$63=0,0,K$63/ISI!K$9*1000)</f>
        <v>16.551751846478847</v>
      </c>
      <c r="L151" s="126">
        <f>IF(L$63=0,0,L$63/ISI!L$9*1000)</f>
        <v>16.18101965227628</v>
      </c>
      <c r="M151" s="126">
        <f>IF(M$63=0,0,M$63/ISI!M$9*1000)</f>
        <v>16.07291629813238</v>
      </c>
      <c r="N151" s="126">
        <f>IF(N$63=0,0,N$63/ISI!N$9*1000)</f>
        <v>16.05572792802187</v>
      </c>
      <c r="O151" s="126">
        <f>IF(O$63=0,0,O$63/ISI!O$9*1000)</f>
        <v>15.995236185239534</v>
      </c>
      <c r="P151" s="126">
        <f>IF(P$63=0,0,P$63/ISI!P$9*1000)</f>
        <v>15.920927961640578</v>
      </c>
      <c r="Q151" s="126">
        <f>IF(Q$63=0,0,Q$63/ISI!Q$9*1000)</f>
        <v>15.981883892774714</v>
      </c>
    </row>
    <row r="152" spans="1:17" x14ac:dyDescent="0.25">
      <c r="A152" s="127" t="s">
        <v>114</v>
      </c>
      <c r="B152" s="126">
        <f>IF(B$69=0,0,B$69/ISI!B$9*1000)</f>
        <v>46.702316236896166</v>
      </c>
      <c r="C152" s="126">
        <f>IF(C$69=0,0,C$69/ISI!C$9*1000)</f>
        <v>45.76887413574304</v>
      </c>
      <c r="D152" s="126">
        <f>IF(D$69=0,0,D$69/ISI!D$9*1000)</f>
        <v>45.087603525045061</v>
      </c>
      <c r="E152" s="126">
        <f>IF(E$69=0,0,E$69/ISI!E$9*1000)</f>
        <v>44.644545454830734</v>
      </c>
      <c r="F152" s="126">
        <f>IF(F$69=0,0,F$69/ISI!F$9*1000)</f>
        <v>44.50115160793186</v>
      </c>
      <c r="G152" s="126">
        <f>IF(G$69=0,0,G$69/ISI!G$9*1000)</f>
        <v>45.143999406264228</v>
      </c>
      <c r="H152" s="126">
        <f>IF(H$69=0,0,H$69/ISI!H$9*1000)</f>
        <v>45.103019038573407</v>
      </c>
      <c r="I152" s="126">
        <f>IF(I$69=0,0,I$69/ISI!I$9*1000)</f>
        <v>44.517163146856824</v>
      </c>
      <c r="J152" s="126">
        <f>IF(J$69=0,0,J$69/ISI!J$9*1000)</f>
        <v>45.285271060420911</v>
      </c>
      <c r="K152" s="126">
        <f>IF(K$69=0,0,K$69/ISI!K$9*1000)</f>
        <v>45.455782152279106</v>
      </c>
      <c r="L152" s="126">
        <f>IF(L$69=0,0,L$69/ISI!L$9*1000)</f>
        <v>44.437646911199188</v>
      </c>
      <c r="M152" s="126">
        <f>IF(M$69=0,0,M$69/ISI!M$9*1000)</f>
        <v>44.140764589528828</v>
      </c>
      <c r="N152" s="126">
        <f>IF(N$69=0,0,N$69/ISI!N$9*1000)</f>
        <v>44.093560473943768</v>
      </c>
      <c r="O152" s="126">
        <f>IF(O$69=0,0,O$69/ISI!O$9*1000)</f>
        <v>43.927433075017831</v>
      </c>
      <c r="P152" s="126">
        <f>IF(P$69=0,0,P$69/ISI!P$9*1000)</f>
        <v>43.723361720192962</v>
      </c>
      <c r="Q152" s="126">
        <f>IF(Q$69=0,0,Q$69/ISI!Q$9*1000)</f>
        <v>43.890763911345815</v>
      </c>
    </row>
    <row r="153" spans="1:17" x14ac:dyDescent="0.25">
      <c r="A153" s="127" t="s">
        <v>113</v>
      </c>
      <c r="B153" s="126">
        <f>IF(B$70=0,0,B$70/ISI!B$9*1000)</f>
        <v>25.508475899257952</v>
      </c>
      <c r="C153" s="126">
        <f>IF(C$70=0,0,C$70/ISI!C$9*1000)</f>
        <v>24.998636403935247</v>
      </c>
      <c r="D153" s="126">
        <f>IF(D$70=0,0,D$70/ISI!D$9*1000)</f>
        <v>24.626531199008959</v>
      </c>
      <c r="E153" s="126">
        <f>IF(E$70=0,0,E$70/ISI!E$9*1000)</f>
        <v>24.384536004408687</v>
      </c>
      <c r="F153" s="126">
        <f>IF(F$70=0,0,F$70/ISI!F$9*1000)</f>
        <v>24.306215296091647</v>
      </c>
      <c r="G153" s="126">
        <f>IF(G$70=0,0,G$70/ISI!G$9*1000)</f>
        <v>24.657334231766505</v>
      </c>
      <c r="H153" s="126">
        <f>IF(H$70=0,0,H$70/ISI!H$9*1000)</f>
        <v>24.634951043826053</v>
      </c>
      <c r="I153" s="126">
        <f>IF(I$70=0,0,I$70/ISI!I$9*1000)</f>
        <v>24.314960685778651</v>
      </c>
      <c r="J153" s="126">
        <f>IF(J$70=0,0,J$70/ISI!J$9*1000)</f>
        <v>24.734495813368241</v>
      </c>
      <c r="K153" s="126">
        <f>IF(K$70=0,0,K$70/ISI!K$9*1000)</f>
        <v>24.827627769718294</v>
      </c>
      <c r="L153" s="126">
        <f>IF(L$70=0,0,L$70/ISI!L$9*1000)</f>
        <v>24.271529478414479</v>
      </c>
      <c r="M153" s="126">
        <f>IF(M$70=0,0,M$70/ISI!M$9*1000)</f>
        <v>24.109374447198586</v>
      </c>
      <c r="N153" s="126">
        <f>IF(N$70=0,0,N$70/ISI!N$9*1000)</f>
        <v>24.083591892032807</v>
      </c>
      <c r="O153" s="126">
        <f>IF(O$70=0,0,O$70/ISI!O$9*1000)</f>
        <v>23.992854277859383</v>
      </c>
      <c r="P153" s="126">
        <f>IF(P$70=0,0,P$70/ISI!P$9*1000)</f>
        <v>23.881391942460958</v>
      </c>
      <c r="Q153" s="126">
        <f>IF(Q$70=0,0,Q$70/ISI!Q$9*1000)</f>
        <v>23.972825839162081</v>
      </c>
    </row>
    <row r="154" spans="1:17" x14ac:dyDescent="0.25">
      <c r="A154" s="72" t="s">
        <v>112</v>
      </c>
      <c r="B154" s="125">
        <f>IF(B$77=0,0,B$77/ISI!B$9*1000)</f>
        <v>13.151618575312911</v>
      </c>
      <c r="C154" s="125">
        <f>IF(C$77=0,0,C$77/ISI!C$9*1000)</f>
        <v>12.888756356355035</v>
      </c>
      <c r="D154" s="125">
        <f>IF(D$77=0,0,D$77/ISI!D$9*1000)</f>
        <v>12.696906959142648</v>
      </c>
      <c r="E154" s="125">
        <f>IF(E$77=0,0,E$77/ISI!E$9*1000)</f>
        <v>12.572139469739904</v>
      </c>
      <c r="F154" s="125">
        <f>IF(F$77=0,0,F$77/ISI!F$9*1000)</f>
        <v>12.531759006147988</v>
      </c>
      <c r="G154" s="125">
        <f>IF(G$77=0,0,G$77/ISI!G$9*1000)</f>
        <v>12.712788336743991</v>
      </c>
      <c r="H154" s="125">
        <f>IF(H$77=0,0,H$77/ISI!H$9*1000)</f>
        <v>12.701248049058599</v>
      </c>
      <c r="I154" s="125">
        <f>IF(I$77=0,0,I$77/ISI!I$9*1000)</f>
        <v>12.536267939959288</v>
      </c>
      <c r="J154" s="125">
        <f>IF(J$77=0,0,J$77/ISI!J$9*1000)</f>
        <v>12.752571179666541</v>
      </c>
      <c r="K154" s="125">
        <f>IF(K$77=0,0,K$77/ISI!K$9*1000)</f>
        <v>12.800588002464041</v>
      </c>
      <c r="L154" s="125">
        <f>IF(L$77=0,0,L$77/ISI!L$9*1000)</f>
        <v>12.513875748603896</v>
      </c>
      <c r="M154" s="125">
        <f>IF(M$77=0,0,M$77/ISI!M$9*1000)</f>
        <v>12.430272120968922</v>
      </c>
      <c r="N154" s="125">
        <f>IF(N$77=0,0,N$77/ISI!N$9*1000)</f>
        <v>12.416979193050583</v>
      </c>
      <c r="O154" s="125">
        <f>IF(O$77=0,0,O$77/ISI!O$9*1000)</f>
        <v>12.370196841303772</v>
      </c>
      <c r="P154" s="125">
        <f>IF(P$77=0,0,P$77/ISI!P$9*1000)</f>
        <v>12.312729271447232</v>
      </c>
      <c r="Q154" s="125">
        <f>IF(Q$77=0,0,Q$77/ISI!Q$9*1000)</f>
        <v>12.359870611408784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4" tint="0.39997558519241921"/>
    <pageSetUpPr fitToPage="1"/>
  </sheetPr>
  <dimension ref="A1:Q15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357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98" t="s">
        <v>130</v>
      </c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</row>
    <row r="4" spans="1:17" x14ac:dyDescent="0.25">
      <c r="A4" s="162"/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</row>
    <row r="5" spans="1:17" ht="12.75" x14ac:dyDescent="0.25">
      <c r="A5" s="97" t="s">
        <v>46</v>
      </c>
      <c r="B5" s="96">
        <v>1097.7723101087849</v>
      </c>
      <c r="C5" s="96">
        <v>1075.7536952605246</v>
      </c>
      <c r="D5" s="96">
        <v>1079.8584894718576</v>
      </c>
      <c r="E5" s="96">
        <v>1083.9384418252816</v>
      </c>
      <c r="F5" s="96">
        <v>1124.508734029542</v>
      </c>
      <c r="G5" s="96">
        <v>1273.2995352598591</v>
      </c>
      <c r="H5" s="96">
        <v>1286.5592836036039</v>
      </c>
      <c r="I5" s="96">
        <v>1304.8665604508433</v>
      </c>
      <c r="J5" s="96">
        <v>1389.9632526544115</v>
      </c>
      <c r="K5" s="96">
        <v>1041.4984318516795</v>
      </c>
      <c r="L5" s="96">
        <v>1261.8181611917371</v>
      </c>
      <c r="M5" s="96">
        <v>1283.7964834991433</v>
      </c>
      <c r="N5" s="96">
        <v>1277.081696013481</v>
      </c>
      <c r="O5" s="96">
        <v>1442.0997590212792</v>
      </c>
      <c r="P5" s="96">
        <v>1400.925928512434</v>
      </c>
      <c r="Q5" s="96">
        <v>1371.5159180780165</v>
      </c>
    </row>
    <row r="6" spans="1:17" x14ac:dyDescent="0.25">
      <c r="A6" s="132" t="s">
        <v>83</v>
      </c>
      <c r="B6" s="160">
        <v>1.578294528484359</v>
      </c>
      <c r="C6" s="160">
        <v>1.5422991646307849</v>
      </c>
      <c r="D6" s="160">
        <v>1.5478348379516387</v>
      </c>
      <c r="E6" s="160">
        <v>1.5520382588298101</v>
      </c>
      <c r="F6" s="160">
        <v>1.6066685088287227</v>
      </c>
      <c r="G6" s="160">
        <v>1.8350093050353691</v>
      </c>
      <c r="H6" s="160">
        <v>1.8523907369995141</v>
      </c>
      <c r="I6" s="160">
        <v>1.8923547010726747</v>
      </c>
      <c r="J6" s="160">
        <v>2.0197801280727234</v>
      </c>
      <c r="K6" s="160">
        <v>1.5071106556839005</v>
      </c>
      <c r="L6" s="160">
        <v>1.8331876027191147</v>
      </c>
      <c r="M6" s="160">
        <v>1.8587201606657886</v>
      </c>
      <c r="N6" s="160">
        <v>1.8428525619367071</v>
      </c>
      <c r="O6" s="160">
        <v>2.082751043170719</v>
      </c>
      <c r="P6" s="160">
        <v>2.0267610163125229</v>
      </c>
      <c r="Q6" s="160">
        <v>2.0013431597421754</v>
      </c>
    </row>
    <row r="7" spans="1:17" x14ac:dyDescent="0.25">
      <c r="A7" s="76" t="s">
        <v>82</v>
      </c>
      <c r="B7" s="159">
        <v>0.21875543326498784</v>
      </c>
      <c r="C7" s="159">
        <v>0.21376638890526295</v>
      </c>
      <c r="D7" s="159">
        <v>0.21453364659630983</v>
      </c>
      <c r="E7" s="159">
        <v>0.21511625088138103</v>
      </c>
      <c r="F7" s="159">
        <v>0.22268813546452218</v>
      </c>
      <c r="G7" s="159">
        <v>0.25433672126696122</v>
      </c>
      <c r="H7" s="159">
        <v>0.25674582971374377</v>
      </c>
      <c r="I7" s="159">
        <v>0.26228493164816269</v>
      </c>
      <c r="J7" s="159">
        <v>0.27994640356566369</v>
      </c>
      <c r="K7" s="159">
        <v>0.20888917658417819</v>
      </c>
      <c r="L7" s="159">
        <v>0.25408422892647597</v>
      </c>
      <c r="M7" s="159">
        <v>0.25762310311959102</v>
      </c>
      <c r="N7" s="159">
        <v>0.25542381561512967</v>
      </c>
      <c r="O7" s="159">
        <v>0.28867432447443292</v>
      </c>
      <c r="P7" s="159">
        <v>0.28091397153470327</v>
      </c>
      <c r="Q7" s="159">
        <v>0.27739099522935329</v>
      </c>
    </row>
    <row r="8" spans="1:17" x14ac:dyDescent="0.25">
      <c r="A8" s="76" t="s">
        <v>81</v>
      </c>
      <c r="B8" s="159">
        <v>30.121046320743993</v>
      </c>
      <c r="C8" s="159">
        <v>29.434090874597505</v>
      </c>
      <c r="D8" s="159">
        <v>29.539736728083458</v>
      </c>
      <c r="E8" s="159">
        <v>29.61995713859109</v>
      </c>
      <c r="F8" s="159">
        <v>30.662551065791288</v>
      </c>
      <c r="G8" s="159">
        <v>35.020333200448242</v>
      </c>
      <c r="H8" s="159">
        <v>35.352050068158377</v>
      </c>
      <c r="I8" s="159">
        <v>36.114744477397807</v>
      </c>
      <c r="J8" s="159">
        <v>38.546601852456241</v>
      </c>
      <c r="K8" s="159">
        <v>28.762533894060507</v>
      </c>
      <c r="L8" s="159">
        <v>34.985566825186716</v>
      </c>
      <c r="M8" s="159">
        <v>35.472844292553575</v>
      </c>
      <c r="N8" s="159">
        <v>35.170018256163132</v>
      </c>
      <c r="O8" s="159">
        <v>39.748373648717752</v>
      </c>
      <c r="P8" s="159">
        <v>38.679828987338908</v>
      </c>
      <c r="Q8" s="159">
        <v>38.194740544521636</v>
      </c>
    </row>
    <row r="9" spans="1:17" x14ac:dyDescent="0.25">
      <c r="A9" s="76" t="s">
        <v>80</v>
      </c>
      <c r="B9" s="159">
        <v>0.52187730583118641</v>
      </c>
      <c r="C9" s="159">
        <v>0.50997511446494259</v>
      </c>
      <c r="D9" s="159">
        <v>0.51180553472333568</v>
      </c>
      <c r="E9" s="159">
        <v>0.51319543370833764</v>
      </c>
      <c r="F9" s="159">
        <v>0.53125941807359756</v>
      </c>
      <c r="G9" s="159">
        <v>0.60676235962539271</v>
      </c>
      <c r="H9" s="159">
        <v>0.61250968670612904</v>
      </c>
      <c r="I9" s="159">
        <v>0.62572413149094597</v>
      </c>
      <c r="J9" s="159">
        <v>0.66785849699561173</v>
      </c>
      <c r="K9" s="159">
        <v>0.49833971694313034</v>
      </c>
      <c r="L9" s="159">
        <v>0.60615999734149995</v>
      </c>
      <c r="M9" s="159">
        <v>0.61460256766770172</v>
      </c>
      <c r="N9" s="159">
        <v>0.60935580318534888</v>
      </c>
      <c r="O9" s="159">
        <v>0.68868039742291964</v>
      </c>
      <c r="P9" s="159">
        <v>0.6701667905879326</v>
      </c>
      <c r="Q9" s="159">
        <v>0.66176214730523963</v>
      </c>
    </row>
    <row r="10" spans="1:17" x14ac:dyDescent="0.25">
      <c r="A10" s="129" t="s">
        <v>79</v>
      </c>
      <c r="B10" s="158">
        <v>1.752680912304877</v>
      </c>
      <c r="C10" s="158">
        <v>1.7127084065278901</v>
      </c>
      <c r="D10" s="158">
        <v>1.7188557185733377</v>
      </c>
      <c r="E10" s="158">
        <v>1.7235235770792079</v>
      </c>
      <c r="F10" s="158">
        <v>1.7841899449082128</v>
      </c>
      <c r="G10" s="158">
        <v>2.037760205584596</v>
      </c>
      <c r="H10" s="158">
        <v>2.0570621188094593</v>
      </c>
      <c r="I10" s="158">
        <v>2.101441717006717</v>
      </c>
      <c r="J10" s="158">
        <v>2.242946429602886</v>
      </c>
      <c r="K10" s="158">
        <v>1.673631905373888</v>
      </c>
      <c r="L10" s="158">
        <v>2.0357372226622212</v>
      </c>
      <c r="M10" s="158">
        <v>2.0640908829884896</v>
      </c>
      <c r="N10" s="158">
        <v>2.0464700670288209</v>
      </c>
      <c r="O10" s="158">
        <v>2.3128750259014574</v>
      </c>
      <c r="P10" s="158">
        <v>2.2506986389326484</v>
      </c>
      <c r="Q10" s="158">
        <v>2.2224723533829338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0.44855868394932191</v>
      </c>
      <c r="C12" s="91">
        <v>0.4383286332540684</v>
      </c>
      <c r="D12" s="91">
        <v>0.43990189749262604</v>
      </c>
      <c r="E12" s="91">
        <v>0.44109652935833243</v>
      </c>
      <c r="F12" s="91">
        <v>0.45662270181922721</v>
      </c>
      <c r="G12" s="91">
        <v>0.52151822365617617</v>
      </c>
      <c r="H12" s="91">
        <v>0.52645810788328462</v>
      </c>
      <c r="I12" s="91">
        <v>0.53781605331522442</v>
      </c>
      <c r="J12" s="91">
        <v>0.574030955416996</v>
      </c>
      <c r="K12" s="91">
        <v>0.42832789449556113</v>
      </c>
      <c r="L12" s="91">
        <v>0.52100048734094528</v>
      </c>
      <c r="M12" s="91">
        <v>0.5282569596810085</v>
      </c>
      <c r="N12" s="91">
        <v>0.5237473139368849</v>
      </c>
      <c r="O12" s="91">
        <v>0.59192758389391653</v>
      </c>
      <c r="P12" s="91">
        <v>0.57601495649228884</v>
      </c>
      <c r="Q12" s="91">
        <v>0.56879108281963753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1.3041222283555551</v>
      </c>
      <c r="C14" s="157">
        <v>1.2743797732738218</v>
      </c>
      <c r="D14" s="157">
        <v>1.2789538210807117</v>
      </c>
      <c r="E14" s="157">
        <v>1.2824270477208755</v>
      </c>
      <c r="F14" s="157">
        <v>1.3275672430889855</v>
      </c>
      <c r="G14" s="157">
        <v>1.5162419819284196</v>
      </c>
      <c r="H14" s="157">
        <v>1.5306040109261747</v>
      </c>
      <c r="I14" s="157">
        <v>1.5636256636914925</v>
      </c>
      <c r="J14" s="157">
        <v>1.66891547418589</v>
      </c>
      <c r="K14" s="157">
        <v>1.2453040108783269</v>
      </c>
      <c r="L14" s="157">
        <v>1.514736735321276</v>
      </c>
      <c r="M14" s="157">
        <v>1.5358339233074809</v>
      </c>
      <c r="N14" s="157">
        <v>1.5227227530919358</v>
      </c>
      <c r="O14" s="157">
        <v>1.7209474420075408</v>
      </c>
      <c r="P14" s="157">
        <v>1.6746836824403597</v>
      </c>
      <c r="Q14" s="157">
        <v>1.6536812705632962</v>
      </c>
    </row>
    <row r="15" spans="1:17" x14ac:dyDescent="0.25">
      <c r="A15" s="156" t="s">
        <v>117</v>
      </c>
      <c r="B15" s="155">
        <v>85.075592903063452</v>
      </c>
      <c r="C15" s="155">
        <v>86.125032802241066</v>
      </c>
      <c r="D15" s="155">
        <v>86.462660549769623</v>
      </c>
      <c r="E15" s="155">
        <v>87.504129065964918</v>
      </c>
      <c r="F15" s="155">
        <v>94.111118476818461</v>
      </c>
      <c r="G15" s="155">
        <v>99.638957983736844</v>
      </c>
      <c r="H15" s="155">
        <v>101.43099708810671</v>
      </c>
      <c r="I15" s="155">
        <v>101.26537717470376</v>
      </c>
      <c r="J15" s="155">
        <v>109.99496843821754</v>
      </c>
      <c r="K15" s="155">
        <v>83.29270963759501</v>
      </c>
      <c r="L15" s="155">
        <v>100.93420783188532</v>
      </c>
      <c r="M15" s="155">
        <v>108.45760125953873</v>
      </c>
      <c r="N15" s="155">
        <v>109.89583073992964</v>
      </c>
      <c r="O15" s="155">
        <v>125.03587319982158</v>
      </c>
      <c r="P15" s="155">
        <v>121.08525985883151</v>
      </c>
      <c r="Q15" s="155">
        <v>107.26804346768726</v>
      </c>
    </row>
    <row r="16" spans="1:17" x14ac:dyDescent="0.25">
      <c r="A16" s="84" t="s">
        <v>33</v>
      </c>
      <c r="B16" s="153">
        <v>0</v>
      </c>
      <c r="C16" s="153">
        <v>0</v>
      </c>
      <c r="D16" s="153">
        <v>8.2124669283269789</v>
      </c>
      <c r="E16" s="153">
        <v>1.9403875460209159</v>
      </c>
      <c r="F16" s="153">
        <v>0</v>
      </c>
      <c r="G16" s="153">
        <v>7.4385422845889426</v>
      </c>
      <c r="H16" s="153">
        <v>5.7499808537624775</v>
      </c>
      <c r="I16" s="153">
        <v>6.7252660134384152</v>
      </c>
      <c r="J16" s="153">
        <v>11.917434350804433</v>
      </c>
      <c r="K16" s="153">
        <v>30.33463580819183</v>
      </c>
      <c r="L16" s="153">
        <v>10.695951449006968</v>
      </c>
      <c r="M16" s="153">
        <v>5.1348157665854668</v>
      </c>
      <c r="N16" s="153">
        <v>0</v>
      </c>
      <c r="O16" s="153">
        <v>0</v>
      </c>
      <c r="P16" s="153">
        <v>0.6824657078105395</v>
      </c>
      <c r="Q16" s="153">
        <v>68.203753307111924</v>
      </c>
    </row>
    <row r="17" spans="1:17" x14ac:dyDescent="0.25">
      <c r="A17" s="84" t="s">
        <v>29</v>
      </c>
      <c r="B17" s="153">
        <v>65.183528265290789</v>
      </c>
      <c r="C17" s="153">
        <v>46.01033455210726</v>
      </c>
      <c r="D17" s="153">
        <v>30.979813639240298</v>
      </c>
      <c r="E17" s="153">
        <v>32.274637763154161</v>
      </c>
      <c r="F17" s="153">
        <v>28.666649438812446</v>
      </c>
      <c r="G17" s="153">
        <v>61.579554414304461</v>
      </c>
      <c r="H17" s="153">
        <v>57.344151067465042</v>
      </c>
      <c r="I17" s="153">
        <v>73.260598193477918</v>
      </c>
      <c r="J17" s="153">
        <v>60.814675656651254</v>
      </c>
      <c r="K17" s="153">
        <v>10.63235031954895</v>
      </c>
      <c r="L17" s="153">
        <v>47.921008225125824</v>
      </c>
      <c r="M17" s="153">
        <v>17.846811443874547</v>
      </c>
      <c r="N17" s="153">
        <v>9.4255257689738023</v>
      </c>
      <c r="O17" s="153">
        <v>5.481070342523763</v>
      </c>
      <c r="P17" s="153">
        <v>8.1386675381930225</v>
      </c>
      <c r="Q17" s="153">
        <v>0</v>
      </c>
    </row>
    <row r="18" spans="1:17" x14ac:dyDescent="0.25">
      <c r="A18" s="84" t="s">
        <v>26</v>
      </c>
      <c r="B18" s="153">
        <v>17.942682117772225</v>
      </c>
      <c r="C18" s="153">
        <v>38.373192030889079</v>
      </c>
      <c r="D18" s="153">
        <v>32.429798958439378</v>
      </c>
      <c r="E18" s="153">
        <v>33.323466869662489</v>
      </c>
      <c r="F18" s="153">
        <v>57.057376794793868</v>
      </c>
      <c r="G18" s="153">
        <v>29.72322194824358</v>
      </c>
      <c r="H18" s="153">
        <v>31.045572444565821</v>
      </c>
      <c r="I18" s="153">
        <v>20.873009843689662</v>
      </c>
      <c r="J18" s="153">
        <v>36.539038127792217</v>
      </c>
      <c r="K18" s="153">
        <v>42.196649762590042</v>
      </c>
      <c r="L18" s="153">
        <v>42.170970841382868</v>
      </c>
      <c r="M18" s="153">
        <v>85.333167972364564</v>
      </c>
      <c r="N18" s="153">
        <v>100.31701912859043</v>
      </c>
      <c r="O18" s="153">
        <v>119.39072723764608</v>
      </c>
      <c r="P18" s="153">
        <v>112.09678035908819</v>
      </c>
      <c r="Q18" s="153">
        <v>38.879625287313189</v>
      </c>
    </row>
    <row r="19" spans="1:17" x14ac:dyDescent="0.25">
      <c r="A19" s="84" t="s">
        <v>25</v>
      </c>
      <c r="B19" s="153">
        <v>0.67479825723392584</v>
      </c>
      <c r="C19" s="153">
        <v>0</v>
      </c>
      <c r="D19" s="153">
        <v>13.433942348318856</v>
      </c>
      <c r="E19" s="153">
        <v>18.546306118062482</v>
      </c>
      <c r="F19" s="153">
        <v>0</v>
      </c>
      <c r="G19" s="153">
        <v>0</v>
      </c>
      <c r="H19" s="153">
        <v>6.1779070417020776</v>
      </c>
      <c r="I19" s="153">
        <v>0</v>
      </c>
      <c r="J19" s="153">
        <v>0</v>
      </c>
      <c r="K19" s="153">
        <v>0</v>
      </c>
      <c r="L19" s="153">
        <v>0</v>
      </c>
      <c r="M19" s="153">
        <v>0</v>
      </c>
      <c r="N19" s="153">
        <v>0</v>
      </c>
      <c r="O19" s="153">
        <v>0</v>
      </c>
      <c r="P19" s="153">
        <v>0</v>
      </c>
      <c r="Q19" s="153">
        <v>0</v>
      </c>
    </row>
    <row r="20" spans="1:17" x14ac:dyDescent="0.25">
      <c r="A20" s="84" t="s">
        <v>21</v>
      </c>
      <c r="B20" s="153">
        <v>1.2745842627665167</v>
      </c>
      <c r="C20" s="153">
        <v>1.7415062192447324</v>
      </c>
      <c r="D20" s="153">
        <v>1.4066386754441089</v>
      </c>
      <c r="E20" s="153">
        <v>1.4193307690648584</v>
      </c>
      <c r="F20" s="153">
        <v>8.3870922432121553</v>
      </c>
      <c r="G20" s="153">
        <v>0.89763933659986272</v>
      </c>
      <c r="H20" s="153">
        <v>1.1133856806113029</v>
      </c>
      <c r="I20" s="153">
        <v>0.40650312409776057</v>
      </c>
      <c r="J20" s="153">
        <v>0.72382030296964384</v>
      </c>
      <c r="K20" s="153">
        <v>0.1290737472641918</v>
      </c>
      <c r="L20" s="153">
        <v>0.14627731636965724</v>
      </c>
      <c r="M20" s="153">
        <v>0.14280607671414722</v>
      </c>
      <c r="N20" s="153">
        <v>0.15328584236540493</v>
      </c>
      <c r="O20" s="153">
        <v>0.16407561965174272</v>
      </c>
      <c r="P20" s="153">
        <v>0.16734625373976558</v>
      </c>
      <c r="Q20" s="153">
        <v>0.18466487326214825</v>
      </c>
    </row>
    <row r="21" spans="1:17" x14ac:dyDescent="0.25">
      <c r="A21" s="156" t="s">
        <v>116</v>
      </c>
      <c r="B21" s="155">
        <v>744.0089594658881</v>
      </c>
      <c r="C21" s="155">
        <v>724.98024462203989</v>
      </c>
      <c r="D21" s="155">
        <v>729.44084410265896</v>
      </c>
      <c r="E21" s="155">
        <v>731.5314530219805</v>
      </c>
      <c r="F21" s="155">
        <v>755.03575629416196</v>
      </c>
      <c r="G21" s="155">
        <v>863.88026162010055</v>
      </c>
      <c r="H21" s="155">
        <v>873.04580822098933</v>
      </c>
      <c r="I21" s="155">
        <v>888.39165076594099</v>
      </c>
      <c r="J21" s="155">
        <v>944.52633896106954</v>
      </c>
      <c r="K21" s="155">
        <v>708.75832045087702</v>
      </c>
      <c r="L21" s="155">
        <v>858.81864522536409</v>
      </c>
      <c r="M21" s="155">
        <v>869.67986396171864</v>
      </c>
      <c r="N21" s="155">
        <v>862.70693886156846</v>
      </c>
      <c r="O21" s="155">
        <v>972.07691869629969</v>
      </c>
      <c r="P21" s="155">
        <v>944.76967041148419</v>
      </c>
      <c r="Q21" s="155">
        <v>926.38791235430358</v>
      </c>
    </row>
    <row r="22" spans="1:17" x14ac:dyDescent="0.25">
      <c r="A22" s="84" t="s">
        <v>33</v>
      </c>
      <c r="B22" s="153">
        <v>0</v>
      </c>
      <c r="C22" s="153">
        <v>5.9264339606224405</v>
      </c>
      <c r="D22" s="153">
        <v>0</v>
      </c>
      <c r="E22" s="153">
        <v>0</v>
      </c>
      <c r="F22" s="153">
        <v>12.704448434406796</v>
      </c>
      <c r="G22" s="153">
        <v>11.11007830504969</v>
      </c>
      <c r="H22" s="153">
        <v>0</v>
      </c>
      <c r="I22" s="153">
        <v>38.040351933245454</v>
      </c>
      <c r="J22" s="153">
        <v>80.795390232849201</v>
      </c>
      <c r="K22" s="153">
        <v>17.833497782911419</v>
      </c>
      <c r="L22" s="153">
        <v>56.878517117463474</v>
      </c>
      <c r="M22" s="153">
        <v>69.74716928932574</v>
      </c>
      <c r="N22" s="153">
        <v>63.516850884733337</v>
      </c>
      <c r="O22" s="153">
        <v>100.12543602987415</v>
      </c>
      <c r="P22" s="153">
        <v>112.78247859787177</v>
      </c>
      <c r="Q22" s="153">
        <v>180.58394155063587</v>
      </c>
    </row>
    <row r="23" spans="1:17" x14ac:dyDescent="0.25">
      <c r="A23" s="84" t="s">
        <v>47</v>
      </c>
      <c r="B23" s="153">
        <v>473.81295573307005</v>
      </c>
      <c r="C23" s="153">
        <v>446.1041372797427</v>
      </c>
      <c r="D23" s="153">
        <v>501.70107395786584</v>
      </c>
      <c r="E23" s="153">
        <v>483.66618424180336</v>
      </c>
      <c r="F23" s="153">
        <v>462.85846598370478</v>
      </c>
      <c r="G23" s="153">
        <v>558.6416469074278</v>
      </c>
      <c r="H23" s="153">
        <v>586.56297658788515</v>
      </c>
      <c r="I23" s="153">
        <v>550.06845905162572</v>
      </c>
      <c r="J23" s="153">
        <v>535.1636218416113</v>
      </c>
      <c r="K23" s="153">
        <v>439.77165817982797</v>
      </c>
      <c r="L23" s="153">
        <v>499.75355579477662</v>
      </c>
      <c r="M23" s="153">
        <v>489.79988004932602</v>
      </c>
      <c r="N23" s="153">
        <v>493.22693441710396</v>
      </c>
      <c r="O23" s="153">
        <v>532.46240098193175</v>
      </c>
      <c r="P23" s="153">
        <v>515.96077975746175</v>
      </c>
      <c r="Q23" s="153">
        <v>452.61033872850254</v>
      </c>
    </row>
    <row r="24" spans="1:17" x14ac:dyDescent="0.25">
      <c r="A24" s="84" t="s">
        <v>29</v>
      </c>
      <c r="B24" s="153">
        <v>0</v>
      </c>
      <c r="C24" s="153">
        <v>37.06119443026931</v>
      </c>
      <c r="D24" s="153">
        <v>0</v>
      </c>
      <c r="E24" s="153">
        <v>0</v>
      </c>
      <c r="F24" s="153">
        <v>28.357399194720124</v>
      </c>
      <c r="G24" s="153">
        <v>0</v>
      </c>
      <c r="H24" s="153">
        <v>0</v>
      </c>
      <c r="I24" s="153">
        <v>0</v>
      </c>
      <c r="J24" s="153">
        <v>0</v>
      </c>
      <c r="K24" s="153">
        <v>0</v>
      </c>
      <c r="L24" s="153">
        <v>0</v>
      </c>
      <c r="M24" s="153">
        <v>0</v>
      </c>
      <c r="N24" s="153">
        <v>1.5032654697360237</v>
      </c>
      <c r="O24" s="153">
        <v>8.071350132267197</v>
      </c>
      <c r="P24" s="153">
        <v>0</v>
      </c>
      <c r="Q24" s="153">
        <v>0</v>
      </c>
    </row>
    <row r="25" spans="1:17" x14ac:dyDescent="0.25">
      <c r="A25" s="84" t="s">
        <v>26</v>
      </c>
      <c r="B25" s="153">
        <v>0</v>
      </c>
      <c r="C25" s="153">
        <v>0</v>
      </c>
      <c r="D25" s="153">
        <v>0</v>
      </c>
      <c r="E25" s="153">
        <v>0</v>
      </c>
      <c r="F25" s="153">
        <v>0</v>
      </c>
      <c r="G25" s="153">
        <v>0</v>
      </c>
      <c r="H25" s="153">
        <v>0</v>
      </c>
      <c r="I25" s="153">
        <v>0</v>
      </c>
      <c r="J25" s="153">
        <v>0</v>
      </c>
      <c r="K25" s="153">
        <v>0</v>
      </c>
      <c r="L25" s="153">
        <v>0</v>
      </c>
      <c r="M25" s="153">
        <v>0</v>
      </c>
      <c r="N25" s="153">
        <v>0</v>
      </c>
      <c r="O25" s="153">
        <v>0</v>
      </c>
      <c r="P25" s="153">
        <v>0</v>
      </c>
      <c r="Q25" s="153">
        <v>0</v>
      </c>
    </row>
    <row r="26" spans="1:17" x14ac:dyDescent="0.25">
      <c r="A26" s="84" t="s">
        <v>25</v>
      </c>
      <c r="B26" s="153">
        <v>270.19600373281804</v>
      </c>
      <c r="C26" s="153">
        <v>235.88847895140549</v>
      </c>
      <c r="D26" s="153">
        <v>227.73977014479311</v>
      </c>
      <c r="E26" s="153">
        <v>247.86526878017708</v>
      </c>
      <c r="F26" s="153">
        <v>251.11544268133028</v>
      </c>
      <c r="G26" s="153">
        <v>294.12853640762313</v>
      </c>
      <c r="H26" s="153">
        <v>286.48283163310418</v>
      </c>
      <c r="I26" s="153">
        <v>300.28283978106975</v>
      </c>
      <c r="J26" s="153">
        <v>328.56732688660901</v>
      </c>
      <c r="K26" s="153">
        <v>251.15316448813761</v>
      </c>
      <c r="L26" s="153">
        <v>302.18657231312397</v>
      </c>
      <c r="M26" s="153">
        <v>310.13281462306685</v>
      </c>
      <c r="N26" s="153">
        <v>304.45988808999516</v>
      </c>
      <c r="O26" s="153">
        <v>331.41773155222654</v>
      </c>
      <c r="P26" s="153">
        <v>316.0264120561506</v>
      </c>
      <c r="Q26" s="153">
        <v>293.19363207516511</v>
      </c>
    </row>
    <row r="27" spans="1:17" x14ac:dyDescent="0.25">
      <c r="A27" s="156" t="s">
        <v>113</v>
      </c>
      <c r="B27" s="155">
        <v>155.56834475432154</v>
      </c>
      <c r="C27" s="155">
        <v>152.04215824251725</v>
      </c>
      <c r="D27" s="155">
        <v>152.58787319739088</v>
      </c>
      <c r="E27" s="155">
        <v>153.00225271400808</v>
      </c>
      <c r="F27" s="155">
        <v>158.38778446144397</v>
      </c>
      <c r="G27" s="155">
        <v>180.89796164771286</v>
      </c>
      <c r="H27" s="155">
        <v>182.61144920562555</v>
      </c>
      <c r="I27" s="155">
        <v>186.55115655226365</v>
      </c>
      <c r="J27" s="155">
        <v>199.11294571766194</v>
      </c>
      <c r="K27" s="155">
        <v>148.19831963298063</v>
      </c>
      <c r="L27" s="155">
        <v>179.43214228299635</v>
      </c>
      <c r="M27" s="155">
        <v>181.50475714209239</v>
      </c>
      <c r="N27" s="155">
        <v>180.86107866524662</v>
      </c>
      <c r="O27" s="155">
        <v>203.69559271452755</v>
      </c>
      <c r="P27" s="155">
        <v>198.81444344890303</v>
      </c>
      <c r="Q27" s="155">
        <v>203.12846852927555</v>
      </c>
    </row>
    <row r="28" spans="1:17" x14ac:dyDescent="0.25">
      <c r="A28" s="152" t="s">
        <v>123</v>
      </c>
      <c r="B28" s="151">
        <v>99.841606889132692</v>
      </c>
      <c r="C28" s="151">
        <v>97.472989874144787</v>
      </c>
      <c r="D28" s="151">
        <v>97.822843289049104</v>
      </c>
      <c r="E28" s="151">
        <v>98.088498623688963</v>
      </c>
      <c r="F28" s="151">
        <v>101.54111918335889</v>
      </c>
      <c r="G28" s="151">
        <v>115.97221052213482</v>
      </c>
      <c r="H28" s="151">
        <v>117.07071344601133</v>
      </c>
      <c r="I28" s="151">
        <v>119.5964277527855</v>
      </c>
      <c r="J28" s="151">
        <v>127.64968852120313</v>
      </c>
      <c r="K28" s="151">
        <v>96.802251972347136</v>
      </c>
      <c r="L28" s="151">
        <v>121.1857598179655</v>
      </c>
      <c r="M28" s="151">
        <v>124.64059276544714</v>
      </c>
      <c r="N28" s="151">
        <v>119.82396079551367</v>
      </c>
      <c r="O28" s="151">
        <v>138.36207735744065</v>
      </c>
      <c r="P28" s="151">
        <v>132.17858943312638</v>
      </c>
      <c r="Q28" s="151">
        <v>129.59648761203789</v>
      </c>
    </row>
    <row r="29" spans="1:17" x14ac:dyDescent="0.25">
      <c r="A29" s="154" t="s">
        <v>30</v>
      </c>
      <c r="B29" s="153">
        <v>0.30093368362162642</v>
      </c>
      <c r="C29" s="153">
        <v>0</v>
      </c>
      <c r="D29" s="153">
        <v>0</v>
      </c>
      <c r="E29" s="153">
        <v>0</v>
      </c>
      <c r="F29" s="153">
        <v>0</v>
      </c>
      <c r="G29" s="153">
        <v>0</v>
      </c>
      <c r="H29" s="153">
        <v>0</v>
      </c>
      <c r="I29" s="153">
        <v>0</v>
      </c>
      <c r="J29" s="153">
        <v>0</v>
      </c>
      <c r="K29" s="153">
        <v>0</v>
      </c>
      <c r="L29" s="153">
        <v>0</v>
      </c>
      <c r="M29" s="153">
        <v>0</v>
      </c>
      <c r="N29" s="153">
        <v>0</v>
      </c>
      <c r="O29" s="153">
        <v>0</v>
      </c>
      <c r="P29" s="153">
        <v>0</v>
      </c>
      <c r="Q29" s="153">
        <v>0</v>
      </c>
    </row>
    <row r="30" spans="1:17" x14ac:dyDescent="0.25">
      <c r="A30" s="154" t="s">
        <v>125</v>
      </c>
      <c r="B30" s="153">
        <v>0</v>
      </c>
      <c r="C30" s="153">
        <v>0</v>
      </c>
      <c r="D30" s="153">
        <v>0</v>
      </c>
      <c r="E30" s="153">
        <v>0</v>
      </c>
      <c r="F30" s="153">
        <v>0</v>
      </c>
      <c r="G30" s="153">
        <v>0</v>
      </c>
      <c r="H30" s="153">
        <v>0</v>
      </c>
      <c r="I30" s="153">
        <v>0</v>
      </c>
      <c r="J30" s="153">
        <v>0</v>
      </c>
      <c r="K30" s="153">
        <v>0</v>
      </c>
      <c r="L30" s="153">
        <v>0</v>
      </c>
      <c r="M30" s="153">
        <v>0</v>
      </c>
      <c r="N30" s="153">
        <v>0</v>
      </c>
      <c r="O30" s="153">
        <v>0</v>
      </c>
      <c r="P30" s="153">
        <v>0</v>
      </c>
      <c r="Q30" s="153">
        <v>0</v>
      </c>
    </row>
    <row r="31" spans="1:17" x14ac:dyDescent="0.25">
      <c r="A31" s="154" t="s">
        <v>29</v>
      </c>
      <c r="B31" s="153">
        <v>32.204198285074533</v>
      </c>
      <c r="C31" s="153">
        <v>31.535244762361405</v>
      </c>
      <c r="D31" s="153">
        <v>31.648432149802794</v>
      </c>
      <c r="E31" s="153">
        <v>31.734379097886684</v>
      </c>
      <c r="F31" s="153">
        <v>32.851398639006085</v>
      </c>
      <c r="G31" s="153">
        <v>37.520261245394714</v>
      </c>
      <c r="H31" s="153">
        <v>37.875657736477471</v>
      </c>
      <c r="I31" s="153">
        <v>38.692797120082737</v>
      </c>
      <c r="J31" s="153">
        <v>41.29825274214874</v>
      </c>
      <c r="K31" s="153">
        <v>30.815748656864777</v>
      </c>
      <c r="L31" s="153">
        <v>37.483013070887012</v>
      </c>
      <c r="M31" s="153">
        <v>38.005074861960004</v>
      </c>
      <c r="N31" s="153">
        <v>37.680631575477186</v>
      </c>
      <c r="O31" s="153">
        <v>42.585813071600491</v>
      </c>
      <c r="P31" s="153">
        <v>41.440990301987512</v>
      </c>
      <c r="Q31" s="153">
        <v>8.1044278690277078</v>
      </c>
    </row>
    <row r="32" spans="1:17" x14ac:dyDescent="0.25">
      <c r="A32" s="154" t="s">
        <v>26</v>
      </c>
      <c r="B32" s="153">
        <v>67.33647492043653</v>
      </c>
      <c r="C32" s="153">
        <v>65.937745111783386</v>
      </c>
      <c r="D32" s="153">
        <v>66.174411139246317</v>
      </c>
      <c r="E32" s="153">
        <v>66.354119525802275</v>
      </c>
      <c r="F32" s="153">
        <v>68.689720544352795</v>
      </c>
      <c r="G32" s="153">
        <v>78.451949276740095</v>
      </c>
      <c r="H32" s="153">
        <v>79.195055709533861</v>
      </c>
      <c r="I32" s="153">
        <v>80.903630632702757</v>
      </c>
      <c r="J32" s="153">
        <v>86.351435779054384</v>
      </c>
      <c r="K32" s="153">
        <v>65.986503315482366</v>
      </c>
      <c r="L32" s="153">
        <v>83.702746747078493</v>
      </c>
      <c r="M32" s="153">
        <v>86.635517903487141</v>
      </c>
      <c r="N32" s="153">
        <v>82.143329220036492</v>
      </c>
      <c r="O32" s="153">
        <v>95.77626428584017</v>
      </c>
      <c r="P32" s="153">
        <v>90.737599131138879</v>
      </c>
      <c r="Q32" s="153">
        <v>121.49205974301017</v>
      </c>
    </row>
    <row r="33" spans="1:17" x14ac:dyDescent="0.25">
      <c r="A33" s="152" t="s">
        <v>122</v>
      </c>
      <c r="B33" s="151">
        <v>55.726737865188859</v>
      </c>
      <c r="C33" s="151">
        <v>54.569168368372466</v>
      </c>
      <c r="D33" s="151">
        <v>54.765029908341788</v>
      </c>
      <c r="E33" s="151">
        <v>54.913754090319124</v>
      </c>
      <c r="F33" s="151">
        <v>56.846665278085091</v>
      </c>
      <c r="G33" s="151">
        <v>64.925751125578032</v>
      </c>
      <c r="H33" s="151">
        <v>65.540735759614222</v>
      </c>
      <c r="I33" s="151">
        <v>66.954728799478147</v>
      </c>
      <c r="J33" s="151">
        <v>71.463257196458827</v>
      </c>
      <c r="K33" s="151">
        <v>51.396067660633491</v>
      </c>
      <c r="L33" s="151">
        <v>58.246382465030841</v>
      </c>
      <c r="M33" s="151">
        <v>56.864164376645235</v>
      </c>
      <c r="N33" s="151">
        <v>61.037117869732967</v>
      </c>
      <c r="O33" s="151">
        <v>65.33351535708691</v>
      </c>
      <c r="P33" s="151">
        <v>66.635854015776673</v>
      </c>
      <c r="Q33" s="151">
        <v>73.531980917237647</v>
      </c>
    </row>
    <row r="34" spans="1:17" x14ac:dyDescent="0.25">
      <c r="A34" s="156" t="s">
        <v>112</v>
      </c>
      <c r="B34" s="155">
        <v>78.926758484882569</v>
      </c>
      <c r="C34" s="155">
        <v>79.193419644599913</v>
      </c>
      <c r="D34" s="155">
        <v>77.834345156110004</v>
      </c>
      <c r="E34" s="155">
        <v>78.276776364238145</v>
      </c>
      <c r="F34" s="155">
        <v>82.166717724051267</v>
      </c>
      <c r="G34" s="155">
        <v>89.128152216348411</v>
      </c>
      <c r="H34" s="155">
        <v>89.340270648495135</v>
      </c>
      <c r="I34" s="155">
        <v>87.66182599931858</v>
      </c>
      <c r="J34" s="155">
        <v>92.571866226769288</v>
      </c>
      <c r="K34" s="155">
        <v>68.598576781581102</v>
      </c>
      <c r="L34" s="155">
        <v>82.918429974655311</v>
      </c>
      <c r="M34" s="155">
        <v>83.886380128798535</v>
      </c>
      <c r="N34" s="155">
        <v>83.693727242806972</v>
      </c>
      <c r="O34" s="155">
        <v>96.170019970943287</v>
      </c>
      <c r="P34" s="155">
        <v>92.348185388508682</v>
      </c>
      <c r="Q34" s="155">
        <v>91.373784526568869</v>
      </c>
    </row>
    <row r="35" spans="1:17" x14ac:dyDescent="0.25">
      <c r="A35" s="152" t="s">
        <v>121</v>
      </c>
      <c r="B35" s="151">
        <v>31.823757102744132</v>
      </c>
      <c r="C35" s="151">
        <v>23.868238334955191</v>
      </c>
      <c r="D35" s="151">
        <v>28.61033544744646</v>
      </c>
      <c r="E35" s="151">
        <v>28.534602089741323</v>
      </c>
      <c r="F35" s="151">
        <v>24.3496058256612</v>
      </c>
      <c r="G35" s="151">
        <v>45.21257921927247</v>
      </c>
      <c r="H35" s="151">
        <v>41.637636195037125</v>
      </c>
      <c r="I35" s="151">
        <v>52.983711025287299</v>
      </c>
      <c r="J35" s="151">
        <v>37.660452808538075</v>
      </c>
      <c r="K35" s="151">
        <v>44.852791955104465</v>
      </c>
      <c r="L35" s="151">
        <v>54.055446375739471</v>
      </c>
      <c r="M35" s="151">
        <v>49.758994378368293</v>
      </c>
      <c r="N35" s="151">
        <v>54.520577760123807</v>
      </c>
      <c r="O35" s="151">
        <v>62.420851838955763</v>
      </c>
      <c r="P35" s="151">
        <v>59.988031217781241</v>
      </c>
      <c r="Q35" s="151">
        <v>59.05867361839919</v>
      </c>
    </row>
    <row r="36" spans="1:17" x14ac:dyDescent="0.25">
      <c r="A36" s="154" t="s">
        <v>30</v>
      </c>
      <c r="B36" s="153">
        <v>0.10277848450155276</v>
      </c>
      <c r="C36" s="153">
        <v>0</v>
      </c>
      <c r="D36" s="153">
        <v>0</v>
      </c>
      <c r="E36" s="153">
        <v>0</v>
      </c>
      <c r="F36" s="153">
        <v>0</v>
      </c>
      <c r="G36" s="153">
        <v>0</v>
      </c>
      <c r="H36" s="153">
        <v>0</v>
      </c>
      <c r="I36" s="153">
        <v>0</v>
      </c>
      <c r="J36" s="153">
        <v>0</v>
      </c>
      <c r="K36" s="153">
        <v>0</v>
      </c>
      <c r="L36" s="153">
        <v>0</v>
      </c>
      <c r="M36" s="153">
        <v>0</v>
      </c>
      <c r="N36" s="153">
        <v>0</v>
      </c>
      <c r="O36" s="153">
        <v>0</v>
      </c>
      <c r="P36" s="153">
        <v>0</v>
      </c>
      <c r="Q36" s="153">
        <v>0</v>
      </c>
    </row>
    <row r="37" spans="1:17" x14ac:dyDescent="0.25">
      <c r="A37" s="154" t="s">
        <v>125</v>
      </c>
      <c r="B37" s="153">
        <v>0</v>
      </c>
      <c r="C37" s="153">
        <v>0</v>
      </c>
      <c r="D37" s="153">
        <v>0</v>
      </c>
      <c r="E37" s="153">
        <v>0</v>
      </c>
      <c r="F37" s="153">
        <v>0</v>
      </c>
      <c r="G37" s="153">
        <v>0</v>
      </c>
      <c r="H37" s="153">
        <v>0</v>
      </c>
      <c r="I37" s="153">
        <v>0</v>
      </c>
      <c r="J37" s="153">
        <v>0</v>
      </c>
      <c r="K37" s="153">
        <v>0</v>
      </c>
      <c r="L37" s="153">
        <v>0</v>
      </c>
      <c r="M37" s="153">
        <v>0</v>
      </c>
      <c r="N37" s="153">
        <v>0</v>
      </c>
      <c r="O37" s="153">
        <v>0</v>
      </c>
      <c r="P37" s="153">
        <v>0</v>
      </c>
      <c r="Q37" s="153">
        <v>0</v>
      </c>
    </row>
    <row r="38" spans="1:17" x14ac:dyDescent="0.25">
      <c r="A38" s="154" t="s">
        <v>26</v>
      </c>
      <c r="B38" s="153">
        <v>31.720978618242579</v>
      </c>
      <c r="C38" s="153">
        <v>23.868238334955191</v>
      </c>
      <c r="D38" s="153">
        <v>28.61033544744646</v>
      </c>
      <c r="E38" s="153">
        <v>28.534602089741323</v>
      </c>
      <c r="F38" s="153">
        <v>24.3496058256612</v>
      </c>
      <c r="G38" s="153">
        <v>45.21257921927247</v>
      </c>
      <c r="H38" s="153">
        <v>41.637636195037125</v>
      </c>
      <c r="I38" s="153">
        <v>52.983711025287299</v>
      </c>
      <c r="J38" s="153">
        <v>37.660452808538075</v>
      </c>
      <c r="K38" s="153">
        <v>44.852791955104465</v>
      </c>
      <c r="L38" s="153">
        <v>54.055446375739471</v>
      </c>
      <c r="M38" s="153">
        <v>49.758994378368293</v>
      </c>
      <c r="N38" s="153">
        <v>54.520577760123807</v>
      </c>
      <c r="O38" s="153">
        <v>62.420851838955763</v>
      </c>
      <c r="P38" s="153">
        <v>59.988031217781241</v>
      </c>
      <c r="Q38" s="153">
        <v>59.05867361839919</v>
      </c>
    </row>
    <row r="39" spans="1:17" x14ac:dyDescent="0.25">
      <c r="A39" s="152" t="s">
        <v>120</v>
      </c>
      <c r="B39" s="151">
        <v>23.039219458556278</v>
      </c>
      <c r="C39" s="151">
        <v>22.446529906383716</v>
      </c>
      <c r="D39" s="151">
        <v>22.672072479959954</v>
      </c>
      <c r="E39" s="151">
        <v>22.94576635438461</v>
      </c>
      <c r="F39" s="151">
        <v>23.731236685358834</v>
      </c>
      <c r="G39" s="151">
        <v>26.968136532676549</v>
      </c>
      <c r="H39" s="151">
        <v>26.682372249061906</v>
      </c>
      <c r="I39" s="151">
        <v>27.0039829708859</v>
      </c>
      <c r="J39" s="151">
        <v>41.246706032530739</v>
      </c>
      <c r="K39" s="151">
        <v>21.309289154369736</v>
      </c>
      <c r="L39" s="151">
        <v>26.101338880707605</v>
      </c>
      <c r="M39" s="151">
        <v>31.431434257401403</v>
      </c>
      <c r="N39" s="151">
        <v>26.279313404231928</v>
      </c>
      <c r="O39" s="151">
        <v>30.651374143211527</v>
      </c>
      <c r="P39" s="151">
        <v>29.200802026727917</v>
      </c>
      <c r="Q39" s="151">
        <v>28.82873270335897</v>
      </c>
    </row>
    <row r="40" spans="1:17" x14ac:dyDescent="0.25">
      <c r="A40" s="150" t="s">
        <v>33</v>
      </c>
      <c r="B40" s="87">
        <v>0</v>
      </c>
      <c r="C40" s="87">
        <v>0.56823829193429876</v>
      </c>
      <c r="D40" s="87">
        <v>1.2342853560024787</v>
      </c>
      <c r="E40" s="87">
        <v>0.30989035601327275</v>
      </c>
      <c r="F40" s="87">
        <v>1.2535546721951099</v>
      </c>
      <c r="G40" s="87">
        <v>1.942025958344703</v>
      </c>
      <c r="H40" s="87">
        <v>0.41417602911672485</v>
      </c>
      <c r="I40" s="87">
        <v>1.7906756894817255</v>
      </c>
      <c r="J40" s="87">
        <v>0</v>
      </c>
      <c r="K40" s="87">
        <v>0.4272610061972536</v>
      </c>
      <c r="L40" s="87">
        <v>0</v>
      </c>
      <c r="M40" s="87">
        <v>0</v>
      </c>
      <c r="N40" s="87">
        <v>0.30670550523169776</v>
      </c>
      <c r="O40" s="87">
        <v>0</v>
      </c>
      <c r="P40" s="87">
        <v>1.043862293975218</v>
      </c>
      <c r="Q40" s="87">
        <v>1.9960602259328892</v>
      </c>
    </row>
    <row r="41" spans="1:17" x14ac:dyDescent="0.25">
      <c r="A41" s="150" t="s">
        <v>31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30</v>
      </c>
      <c r="B42" s="87">
        <v>7.6150997118327596E-2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125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29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28</v>
      </c>
      <c r="B45" s="87">
        <v>0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26</v>
      </c>
      <c r="B46" s="87">
        <v>22.875076968656284</v>
      </c>
      <c r="C46" s="87">
        <v>16.81892928993117</v>
      </c>
      <c r="D46" s="87">
        <v>20.332516029356558</v>
      </c>
      <c r="E46" s="87">
        <v>21.522467332904164</v>
      </c>
      <c r="F46" s="87">
        <v>20.239687045019778</v>
      </c>
      <c r="G46" s="87">
        <v>19.656876366093964</v>
      </c>
      <c r="H46" s="87">
        <v>11.532508912682475</v>
      </c>
      <c r="I46" s="87">
        <v>8.2008222889591433</v>
      </c>
      <c r="J46" s="87">
        <v>0</v>
      </c>
      <c r="K46" s="87">
        <v>1.5715423972037452</v>
      </c>
      <c r="L46" s="87">
        <v>0</v>
      </c>
      <c r="M46" s="87">
        <v>0</v>
      </c>
      <c r="N46" s="87">
        <v>1.5553049697114811</v>
      </c>
      <c r="O46" s="87">
        <v>0</v>
      </c>
      <c r="P46" s="87">
        <v>3.2760205423137503</v>
      </c>
      <c r="Q46" s="87">
        <v>2.2154183669020848</v>
      </c>
    </row>
    <row r="47" spans="1:17" x14ac:dyDescent="0.25">
      <c r="A47" s="150" t="s">
        <v>25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86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2.2358203097575196</v>
      </c>
      <c r="H48" s="87">
        <v>11.863897253740383</v>
      </c>
      <c r="I48" s="87">
        <v>15.393900105155986</v>
      </c>
      <c r="J48" s="87">
        <v>39.432592992615128</v>
      </c>
      <c r="K48" s="87">
        <v>16.790147964984325</v>
      </c>
      <c r="L48" s="87">
        <v>23.731705026634611</v>
      </c>
      <c r="M48" s="87">
        <v>28.621462539971699</v>
      </c>
      <c r="N48" s="87">
        <v>21.763060862757207</v>
      </c>
      <c r="O48" s="87">
        <v>19.4421554678141</v>
      </c>
      <c r="P48" s="87">
        <v>21.641152368266525</v>
      </c>
      <c r="Q48" s="87">
        <v>20.150257412845075</v>
      </c>
    </row>
    <row r="49" spans="1:17" x14ac:dyDescent="0.25">
      <c r="A49" s="150" t="s">
        <v>22</v>
      </c>
      <c r="B49" s="87">
        <v>8.7991492781666958E-2</v>
      </c>
      <c r="C49" s="87">
        <v>5.059362324518248</v>
      </c>
      <c r="D49" s="87">
        <v>1.1052710946009199</v>
      </c>
      <c r="E49" s="87">
        <v>1.1134086654671729</v>
      </c>
      <c r="F49" s="87">
        <v>2.2379949681439451</v>
      </c>
      <c r="G49" s="87">
        <v>3.1334138984803603</v>
      </c>
      <c r="H49" s="87">
        <v>2.8717900535223269</v>
      </c>
      <c r="I49" s="87">
        <v>1.6185848872890443</v>
      </c>
      <c r="J49" s="87">
        <v>1.8141130399156107</v>
      </c>
      <c r="K49" s="87">
        <v>2.5203377859844114</v>
      </c>
      <c r="L49" s="87">
        <v>2.369633854072994</v>
      </c>
      <c r="M49" s="87">
        <v>2.8099717174297054</v>
      </c>
      <c r="N49" s="87">
        <v>2.6542420665315403</v>
      </c>
      <c r="O49" s="87">
        <v>11.209218675397429</v>
      </c>
      <c r="P49" s="87">
        <v>3.2397668221724252</v>
      </c>
      <c r="Q49" s="87">
        <v>4.4669966976789182</v>
      </c>
    </row>
    <row r="50" spans="1:17" x14ac:dyDescent="0.25">
      <c r="A50" s="149" t="s">
        <v>119</v>
      </c>
      <c r="B50" s="148">
        <v>24.063781923582155</v>
      </c>
      <c r="C50" s="148">
        <v>32.87865140326101</v>
      </c>
      <c r="D50" s="148">
        <v>26.551937228703601</v>
      </c>
      <c r="E50" s="148">
        <v>26.796407920112209</v>
      </c>
      <c r="F50" s="148">
        <v>34.085875213031237</v>
      </c>
      <c r="G50" s="148">
        <v>16.947436464399388</v>
      </c>
      <c r="H50" s="148">
        <v>21.020262204396097</v>
      </c>
      <c r="I50" s="148">
        <v>7.6741320031453863</v>
      </c>
      <c r="J50" s="148">
        <v>13.664707385700469</v>
      </c>
      <c r="K50" s="148">
        <v>2.4364956721068971</v>
      </c>
      <c r="L50" s="148">
        <v>2.761644718208232</v>
      </c>
      <c r="M50" s="148">
        <v>2.6959514930288466</v>
      </c>
      <c r="N50" s="148">
        <v>2.8938360784512507</v>
      </c>
      <c r="O50" s="148">
        <v>3.0977939887760115</v>
      </c>
      <c r="P50" s="148">
        <v>3.1593521439995245</v>
      </c>
      <c r="Q50" s="148">
        <v>3.4863782048107042</v>
      </c>
    </row>
    <row r="51" spans="1:17" hidden="1" x14ac:dyDescent="0.25">
      <c r="A51" s="152"/>
      <c r="B51" s="151"/>
      <c r="C51" s="151"/>
      <c r="D51" s="151"/>
      <c r="E51" s="151"/>
      <c r="F51" s="151"/>
      <c r="G51" s="151"/>
      <c r="H51" s="151"/>
      <c r="I51" s="151"/>
      <c r="J51" s="151"/>
      <c r="K51" s="151"/>
      <c r="L51" s="151"/>
      <c r="M51" s="151"/>
      <c r="N51" s="151"/>
      <c r="O51" s="151"/>
      <c r="P51" s="151"/>
      <c r="Q51" s="151"/>
    </row>
    <row r="52" spans="1:17" x14ac:dyDescent="0.25"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</row>
    <row r="53" spans="1:17" ht="12.75" x14ac:dyDescent="0.25">
      <c r="A53" s="97" t="s">
        <v>45</v>
      </c>
      <c r="B53" s="96">
        <v>32.988642991069625</v>
      </c>
      <c r="C53" s="96">
        <v>32.72291223161146</v>
      </c>
      <c r="D53" s="96">
        <v>38.362340608919553</v>
      </c>
      <c r="E53" s="96">
        <v>32.393980197794633</v>
      </c>
      <c r="F53" s="96">
        <v>37.162545831294864</v>
      </c>
      <c r="G53" s="96">
        <v>37.013757752369401</v>
      </c>
      <c r="H53" s="96">
        <v>38.219384087286393</v>
      </c>
      <c r="I53" s="96">
        <v>42.94221727694773</v>
      </c>
      <c r="J53" s="96">
        <v>44.584780468976263</v>
      </c>
      <c r="K53" s="96">
        <v>36.352804117366141</v>
      </c>
      <c r="L53" s="96">
        <v>38.44059998516537</v>
      </c>
      <c r="M53" s="96">
        <v>41.290473821587355</v>
      </c>
      <c r="N53" s="96">
        <v>40.416690327759106</v>
      </c>
      <c r="O53" s="96">
        <v>39.711709103313652</v>
      </c>
      <c r="P53" s="96">
        <v>42.852458423084514</v>
      </c>
      <c r="Q53" s="96">
        <v>41.823442173106152</v>
      </c>
    </row>
    <row r="54" spans="1:17" x14ac:dyDescent="0.25">
      <c r="A54" s="132" t="s">
        <v>83</v>
      </c>
      <c r="B54" s="160">
        <v>8.2772838014141578E-2</v>
      </c>
      <c r="C54" s="160">
        <v>8.1868160579587887E-2</v>
      </c>
      <c r="D54" s="160">
        <v>9.6159080473871394E-2</v>
      </c>
      <c r="E54" s="160">
        <v>8.1173364917022914E-2</v>
      </c>
      <c r="F54" s="160">
        <v>9.2863965801145754E-2</v>
      </c>
      <c r="G54" s="160">
        <v>9.3157054314666518E-2</v>
      </c>
      <c r="H54" s="160">
        <v>9.6214807901882179E-2</v>
      </c>
      <c r="I54" s="160">
        <v>0.10864690547671324</v>
      </c>
      <c r="J54" s="160">
        <v>0.11286307825359385</v>
      </c>
      <c r="K54" s="160">
        <v>9.2134669718307499E-2</v>
      </c>
      <c r="L54" s="160">
        <v>9.7576920646347765E-2</v>
      </c>
      <c r="M54" s="160">
        <v>0.10483726818577953</v>
      </c>
      <c r="N54" s="160">
        <v>0.10244521718615082</v>
      </c>
      <c r="O54" s="160">
        <v>0.10054501132481</v>
      </c>
      <c r="P54" s="160">
        <v>0.10869747777275372</v>
      </c>
      <c r="Q54" s="160">
        <v>0.10532387943899812</v>
      </c>
    </row>
    <row r="55" spans="1:17" x14ac:dyDescent="0.25">
      <c r="A55" s="76" t="s">
        <v>82</v>
      </c>
      <c r="B55" s="159">
        <v>1.5907062991580338E-2</v>
      </c>
      <c r="C55" s="159">
        <v>1.5733204497855008E-2</v>
      </c>
      <c r="D55" s="159">
        <v>1.8479595323878866E-2</v>
      </c>
      <c r="E55" s="159">
        <v>1.5599680522649402E-2</v>
      </c>
      <c r="F55" s="159">
        <v>1.7846348984607855E-2</v>
      </c>
      <c r="G55" s="159">
        <v>1.7902673952538584E-2</v>
      </c>
      <c r="H55" s="159">
        <v>1.8490304872192005E-2</v>
      </c>
      <c r="I55" s="159">
        <v>2.0879472188244722E-2</v>
      </c>
      <c r="J55" s="159">
        <v>2.168972501458569E-2</v>
      </c>
      <c r="K55" s="159">
        <v>1.7706194810756314E-2</v>
      </c>
      <c r="L55" s="159">
        <v>1.8752072062343788E-2</v>
      </c>
      <c r="M55" s="159">
        <v>2.0147346266071932E-2</v>
      </c>
      <c r="N55" s="159">
        <v>1.9687648292158511E-2</v>
      </c>
      <c r="O55" s="159">
        <v>1.9322471803608497E-2</v>
      </c>
      <c r="P55" s="159">
        <v>2.0889191037060818E-2</v>
      </c>
      <c r="Q55" s="159">
        <v>2.0240861917378249E-2</v>
      </c>
    </row>
    <row r="56" spans="1:17" x14ac:dyDescent="0.25">
      <c r="A56" s="76" t="s">
        <v>81</v>
      </c>
      <c r="B56" s="159">
        <v>2.2092830732343769</v>
      </c>
      <c r="C56" s="159">
        <v>2.185136401562259</v>
      </c>
      <c r="D56" s="159">
        <v>2.5665741797135291</v>
      </c>
      <c r="E56" s="159">
        <v>2.1665916671603886</v>
      </c>
      <c r="F56" s="159">
        <v>2.4786245425442011</v>
      </c>
      <c r="G56" s="159">
        <v>2.4864473441711112</v>
      </c>
      <c r="H56" s="159">
        <v>2.5680615959526341</v>
      </c>
      <c r="I56" s="159">
        <v>2.899885699074241</v>
      </c>
      <c r="J56" s="159">
        <v>3.0124192230329396</v>
      </c>
      <c r="K56" s="159">
        <v>2.4591589602366901</v>
      </c>
      <c r="L56" s="159">
        <v>2.6044176361994404</v>
      </c>
      <c r="M56" s="159">
        <v>2.7982029806372464</v>
      </c>
      <c r="N56" s="159">
        <v>2.7343569423645202</v>
      </c>
      <c r="O56" s="159">
        <v>2.6836387025911757</v>
      </c>
      <c r="P56" s="159">
        <v>2.901235520106078</v>
      </c>
      <c r="Q56" s="159">
        <v>2.8111910819368293</v>
      </c>
    </row>
    <row r="57" spans="1:17" x14ac:dyDescent="0.25">
      <c r="A57" s="76" t="s">
        <v>80</v>
      </c>
      <c r="B57" s="159">
        <v>3.7944756508614452E-2</v>
      </c>
      <c r="C57" s="159">
        <v>3.7530033928157416E-2</v>
      </c>
      <c r="D57" s="159">
        <v>4.408128296929896E-2</v>
      </c>
      <c r="E57" s="159">
        <v>3.7211525431024982E-2</v>
      </c>
      <c r="F57" s="159">
        <v>4.257073522290919E-2</v>
      </c>
      <c r="G57" s="159">
        <v>4.2705092972961524E-2</v>
      </c>
      <c r="H57" s="159">
        <v>4.4106829558463394E-2</v>
      </c>
      <c r="I57" s="159">
        <v>4.9805956550915929E-2</v>
      </c>
      <c r="J57" s="159">
        <v>5.173873611067506E-2</v>
      </c>
      <c r="K57" s="159">
        <v>4.2236411029733009E-2</v>
      </c>
      <c r="L57" s="159">
        <v>4.4731249811121657E-2</v>
      </c>
      <c r="M57" s="159">
        <v>4.8059541146312765E-2</v>
      </c>
      <c r="N57" s="159">
        <v>4.6962976199227228E-2</v>
      </c>
      <c r="O57" s="159">
        <v>4.6091883091213877E-2</v>
      </c>
      <c r="P57" s="159">
        <v>4.9829139922482925E-2</v>
      </c>
      <c r="Q57" s="159">
        <v>4.8282613665761524E-2</v>
      </c>
    </row>
    <row r="58" spans="1:17" x14ac:dyDescent="0.25">
      <c r="A58" s="129" t="s">
        <v>79</v>
      </c>
      <c r="B58" s="158">
        <v>9.1935825276062866E-2</v>
      </c>
      <c r="C58" s="158">
        <v>9.0930999676871155E-2</v>
      </c>
      <c r="D58" s="158">
        <v>0.10680393028981727</v>
      </c>
      <c r="E58" s="158">
        <v>9.0159289848277174E-2</v>
      </c>
      <c r="F58" s="158">
        <v>0.10314404506557788</v>
      </c>
      <c r="G58" s="158">
        <v>0.10346957859826701</v>
      </c>
      <c r="H58" s="158">
        <v>0.10686582676706252</v>
      </c>
      <c r="I58" s="158">
        <v>0.12067416266415182</v>
      </c>
      <c r="J58" s="158">
        <v>0.12535706750405581</v>
      </c>
      <c r="K58" s="158">
        <v>0.1023340156059758</v>
      </c>
      <c r="L58" s="158">
        <v>0.1083787259533887</v>
      </c>
      <c r="M58" s="158">
        <v>0.11644279695593927</v>
      </c>
      <c r="N58" s="158">
        <v>0.11378594492537689</v>
      </c>
      <c r="O58" s="158">
        <v>0.11167538549249922</v>
      </c>
      <c r="P58" s="158">
        <v>0.12073033333419426</v>
      </c>
      <c r="Q58" s="158">
        <v>0.11698327627532233</v>
      </c>
    </row>
    <row r="59" spans="1:17" x14ac:dyDescent="0.25">
      <c r="A59" s="92" t="s">
        <v>125</v>
      </c>
      <c r="B59" s="91">
        <v>0</v>
      </c>
      <c r="C59" s="91">
        <v>0</v>
      </c>
      <c r="D59" s="91">
        <v>0</v>
      </c>
      <c r="E59" s="91">
        <v>0</v>
      </c>
      <c r="F59" s="91">
        <v>0</v>
      </c>
      <c r="G59" s="91">
        <v>0</v>
      </c>
      <c r="H59" s="91">
        <v>0</v>
      </c>
      <c r="I59" s="91">
        <v>0</v>
      </c>
      <c r="J59" s="91">
        <v>0</v>
      </c>
      <c r="K59" s="91">
        <v>0</v>
      </c>
      <c r="L59" s="91">
        <v>0</v>
      </c>
      <c r="M59" s="91">
        <v>0</v>
      </c>
      <c r="N59" s="91">
        <v>0</v>
      </c>
      <c r="O59" s="91">
        <v>0</v>
      </c>
      <c r="P59" s="91">
        <v>0</v>
      </c>
      <c r="Q59" s="91">
        <v>0</v>
      </c>
    </row>
    <row r="60" spans="1:17" x14ac:dyDescent="0.25">
      <c r="A60" s="92" t="s">
        <v>26</v>
      </c>
      <c r="B60" s="91">
        <v>2.3528876536570667E-2</v>
      </c>
      <c r="C60" s="91">
        <v>2.3271714354220423E-2</v>
      </c>
      <c r="D60" s="91">
        <v>2.733402872997228E-2</v>
      </c>
      <c r="E60" s="91">
        <v>2.307421283373564E-2</v>
      </c>
      <c r="F60" s="91">
        <v>2.6397364624107442E-2</v>
      </c>
      <c r="G60" s="91">
        <v>2.6480677503239774E-2</v>
      </c>
      <c r="H60" s="91">
        <v>2.7349869720867608E-2</v>
      </c>
      <c r="I60" s="91">
        <v>3.0883798192413148E-2</v>
      </c>
      <c r="J60" s="91">
        <v>3.2082280823963437E-2</v>
      </c>
      <c r="K60" s="91">
        <v>2.6190056068506516E-2</v>
      </c>
      <c r="L60" s="91">
        <v>2.773706174378639E-2</v>
      </c>
      <c r="M60" s="91">
        <v>2.9800876697656725E-2</v>
      </c>
      <c r="N60" s="91">
        <v>2.9120916048852814E-2</v>
      </c>
      <c r="O60" s="91">
        <v>2.8580766524223516E-2</v>
      </c>
      <c r="P60" s="91">
        <v>3.0898173793615771E-2</v>
      </c>
      <c r="Q60" s="91">
        <v>2.9939200045906934E-2</v>
      </c>
    </row>
    <row r="61" spans="1:17" x14ac:dyDescent="0.25">
      <c r="A61" s="92" t="s">
        <v>126</v>
      </c>
      <c r="B61" s="91">
        <v>0</v>
      </c>
      <c r="C61" s="91">
        <v>0</v>
      </c>
      <c r="D61" s="91">
        <v>0</v>
      </c>
      <c r="E61" s="91">
        <v>0</v>
      </c>
      <c r="F61" s="91">
        <v>0</v>
      </c>
      <c r="G61" s="91">
        <v>0</v>
      </c>
      <c r="H61" s="91">
        <v>0</v>
      </c>
      <c r="I61" s="91">
        <v>0</v>
      </c>
      <c r="J61" s="91">
        <v>0</v>
      </c>
      <c r="K61" s="91">
        <v>0</v>
      </c>
      <c r="L61" s="91">
        <v>0</v>
      </c>
      <c r="M61" s="91">
        <v>0</v>
      </c>
      <c r="N61" s="91">
        <v>0</v>
      </c>
      <c r="O61" s="91">
        <v>0</v>
      </c>
      <c r="P61" s="91">
        <v>0</v>
      </c>
      <c r="Q61" s="91">
        <v>0</v>
      </c>
    </row>
    <row r="62" spans="1:17" x14ac:dyDescent="0.25">
      <c r="A62" s="92" t="s">
        <v>21</v>
      </c>
      <c r="B62" s="157">
        <v>6.8406948739492199E-2</v>
      </c>
      <c r="C62" s="157">
        <v>6.7659285322650739E-2</v>
      </c>
      <c r="D62" s="157">
        <v>7.9469901559844985E-2</v>
      </c>
      <c r="E62" s="157">
        <v>6.7085077014541541E-2</v>
      </c>
      <c r="F62" s="157">
        <v>7.6746680441470441E-2</v>
      </c>
      <c r="G62" s="157">
        <v>7.6988901095027235E-2</v>
      </c>
      <c r="H62" s="157">
        <v>7.9515957046194907E-2</v>
      </c>
      <c r="I62" s="157">
        <v>8.9790364471738673E-2</v>
      </c>
      <c r="J62" s="157">
        <v>9.327478668009237E-2</v>
      </c>
      <c r="K62" s="157">
        <v>7.6143959537469288E-2</v>
      </c>
      <c r="L62" s="157">
        <v>8.064166420960231E-2</v>
      </c>
      <c r="M62" s="157">
        <v>8.6641920258282545E-2</v>
      </c>
      <c r="N62" s="157">
        <v>8.4665028876524079E-2</v>
      </c>
      <c r="O62" s="157">
        <v>8.3094618968275705E-2</v>
      </c>
      <c r="P62" s="157">
        <v>8.9832159540578493E-2</v>
      </c>
      <c r="Q62" s="157">
        <v>8.7044076229415401E-2</v>
      </c>
    </row>
    <row r="63" spans="1:17" x14ac:dyDescent="0.25">
      <c r="A63" s="156" t="s">
        <v>115</v>
      </c>
      <c r="B63" s="155">
        <v>4.1886325318471895</v>
      </c>
      <c r="C63" s="155">
        <v>4.1471271201609117</v>
      </c>
      <c r="D63" s="155">
        <v>4.8676094412137472</v>
      </c>
      <c r="E63" s="155">
        <v>4.1091021288140714</v>
      </c>
      <c r="F63" s="155">
        <v>4.7658172282003362</v>
      </c>
      <c r="G63" s="155">
        <v>4.7092989226237156</v>
      </c>
      <c r="H63" s="155">
        <v>4.8656230495675743</v>
      </c>
      <c r="I63" s="155">
        <v>5.4875058546975648</v>
      </c>
      <c r="J63" s="155">
        <v>5.7030857122483871</v>
      </c>
      <c r="K63" s="155">
        <v>4.651578373785684</v>
      </c>
      <c r="L63" s="155">
        <v>4.9262471665692518</v>
      </c>
      <c r="M63" s="155">
        <v>5.2927410436555977</v>
      </c>
      <c r="N63" s="155">
        <v>5.1720832242986461</v>
      </c>
      <c r="O63" s="155">
        <v>5.0760769653800066</v>
      </c>
      <c r="P63" s="155">
        <v>5.4877261563752757</v>
      </c>
      <c r="Q63" s="155">
        <v>5.3175718043009121</v>
      </c>
    </row>
    <row r="64" spans="1:17" x14ac:dyDescent="0.25">
      <c r="A64" s="84" t="s">
        <v>33</v>
      </c>
      <c r="B64" s="153">
        <v>0</v>
      </c>
      <c r="C64" s="153">
        <v>0</v>
      </c>
      <c r="D64" s="153">
        <v>0</v>
      </c>
      <c r="E64" s="153">
        <v>0</v>
      </c>
      <c r="F64" s="153">
        <v>0</v>
      </c>
      <c r="G64" s="153">
        <v>0</v>
      </c>
      <c r="H64" s="153">
        <v>0</v>
      </c>
      <c r="I64" s="153">
        <v>0</v>
      </c>
      <c r="J64" s="153">
        <v>0</v>
      </c>
      <c r="K64" s="153">
        <v>0</v>
      </c>
      <c r="L64" s="153">
        <v>0</v>
      </c>
      <c r="M64" s="153">
        <v>0</v>
      </c>
      <c r="N64" s="153">
        <v>0</v>
      </c>
      <c r="O64" s="153">
        <v>0</v>
      </c>
      <c r="P64" s="153">
        <v>0</v>
      </c>
      <c r="Q64" s="153">
        <v>0</v>
      </c>
    </row>
    <row r="65" spans="1:17" x14ac:dyDescent="0.25">
      <c r="A65" s="84" t="s">
        <v>29</v>
      </c>
      <c r="B65" s="153">
        <v>0</v>
      </c>
      <c r="C65" s="153">
        <v>0</v>
      </c>
      <c r="D65" s="153">
        <v>0</v>
      </c>
      <c r="E65" s="153">
        <v>0</v>
      </c>
      <c r="F65" s="153">
        <v>0</v>
      </c>
      <c r="G65" s="153">
        <v>0</v>
      </c>
      <c r="H65" s="153">
        <v>0</v>
      </c>
      <c r="I65" s="153">
        <v>0</v>
      </c>
      <c r="J65" s="153">
        <v>0</v>
      </c>
      <c r="K65" s="153">
        <v>0</v>
      </c>
      <c r="L65" s="153">
        <v>0</v>
      </c>
      <c r="M65" s="153">
        <v>0</v>
      </c>
      <c r="N65" s="153">
        <v>0</v>
      </c>
      <c r="O65" s="153">
        <v>0</v>
      </c>
      <c r="P65" s="153">
        <v>0</v>
      </c>
      <c r="Q65" s="153">
        <v>0</v>
      </c>
    </row>
    <row r="66" spans="1:17" x14ac:dyDescent="0.25">
      <c r="A66" s="84" t="s">
        <v>26</v>
      </c>
      <c r="B66" s="153">
        <v>4.1328147398742336</v>
      </c>
      <c r="C66" s="153">
        <v>4.0699345066909629</v>
      </c>
      <c r="D66" s="153">
        <v>4.7946380637745527</v>
      </c>
      <c r="E66" s="153">
        <v>4.0471153526262569</v>
      </c>
      <c r="F66" s="153">
        <v>4.3610208013973892</v>
      </c>
      <c r="G66" s="153">
        <v>4.6712463819867835</v>
      </c>
      <c r="H66" s="153">
        <v>4.8173328218104539</v>
      </c>
      <c r="I66" s="153">
        <v>5.4680171483837015</v>
      </c>
      <c r="J66" s="153">
        <v>5.6693116839709354</v>
      </c>
      <c r="K66" s="153">
        <v>4.6449893637760589</v>
      </c>
      <c r="L66" s="153">
        <v>4.9197455480068042</v>
      </c>
      <c r="M66" s="153">
        <v>5.2860151084389546</v>
      </c>
      <c r="N66" s="153">
        <v>5.1649676911315066</v>
      </c>
      <c r="O66" s="153">
        <v>5.0694628536727819</v>
      </c>
      <c r="P66" s="153">
        <v>5.4802317502360554</v>
      </c>
      <c r="Q66" s="153">
        <v>5.3094567041469398</v>
      </c>
    </row>
    <row r="67" spans="1:17" x14ac:dyDescent="0.25">
      <c r="A67" s="84" t="s">
        <v>25</v>
      </c>
      <c r="B67" s="153">
        <v>0</v>
      </c>
      <c r="C67" s="153">
        <v>0</v>
      </c>
      <c r="D67" s="153">
        <v>0</v>
      </c>
      <c r="E67" s="153">
        <v>0</v>
      </c>
      <c r="F67" s="153">
        <v>0</v>
      </c>
      <c r="G67" s="153">
        <v>0</v>
      </c>
      <c r="H67" s="153">
        <v>0</v>
      </c>
      <c r="I67" s="153">
        <v>0</v>
      </c>
      <c r="J67" s="153">
        <v>0</v>
      </c>
      <c r="K67" s="153">
        <v>0</v>
      </c>
      <c r="L67" s="153">
        <v>0</v>
      </c>
      <c r="M67" s="153">
        <v>0</v>
      </c>
      <c r="N67" s="153">
        <v>0</v>
      </c>
      <c r="O67" s="153">
        <v>0</v>
      </c>
      <c r="P67" s="153">
        <v>0</v>
      </c>
      <c r="Q67" s="153">
        <v>0</v>
      </c>
    </row>
    <row r="68" spans="1:17" x14ac:dyDescent="0.25">
      <c r="A68" s="84" t="s">
        <v>21</v>
      </c>
      <c r="B68" s="153">
        <v>5.5817791972955708E-2</v>
      </c>
      <c r="C68" s="153">
        <v>7.7192613469948754E-2</v>
      </c>
      <c r="D68" s="153">
        <v>7.2971377439194199E-2</v>
      </c>
      <c r="E68" s="153">
        <v>6.1986776187814396E-2</v>
      </c>
      <c r="F68" s="153">
        <v>0.40479642680294703</v>
      </c>
      <c r="G68" s="153">
        <v>3.8052540636931996E-2</v>
      </c>
      <c r="H68" s="153">
        <v>4.8290227757120247E-2</v>
      </c>
      <c r="I68" s="153">
        <v>1.9488706313862941E-2</v>
      </c>
      <c r="J68" s="153">
        <v>3.3774028277451934E-2</v>
      </c>
      <c r="K68" s="153">
        <v>6.589010009625521E-3</v>
      </c>
      <c r="L68" s="153">
        <v>6.5016185624475215E-3</v>
      </c>
      <c r="M68" s="153">
        <v>6.7259352166427174E-3</v>
      </c>
      <c r="N68" s="153">
        <v>7.1155331671393937E-3</v>
      </c>
      <c r="O68" s="153">
        <v>6.6141117072244602E-3</v>
      </c>
      <c r="P68" s="153">
        <v>7.4944061392200933E-3</v>
      </c>
      <c r="Q68" s="153">
        <v>8.115100153972276E-3</v>
      </c>
    </row>
    <row r="69" spans="1:17" x14ac:dyDescent="0.25">
      <c r="A69" s="156" t="s">
        <v>114</v>
      </c>
      <c r="B69" s="155">
        <v>16.213551692636194</v>
      </c>
      <c r="C69" s="155">
        <v>16.036343387324823</v>
      </c>
      <c r="D69" s="155">
        <v>18.835650188931687</v>
      </c>
      <c r="E69" s="155">
        <v>15.900246744258263</v>
      </c>
      <c r="F69" s="155">
        <v>18.190202801102913</v>
      </c>
      <c r="G69" s="155">
        <v>18.247613008104334</v>
      </c>
      <c r="H69" s="155">
        <v>18.846566083039331</v>
      </c>
      <c r="I69" s="155">
        <v>21.281766584959815</v>
      </c>
      <c r="J69" s="155">
        <v>22.107630925280731</v>
      </c>
      <c r="K69" s="155">
        <v>18.047348212302737</v>
      </c>
      <c r="L69" s="155">
        <v>19.113376862075558</v>
      </c>
      <c r="M69" s="155">
        <v>20.535534455813792</v>
      </c>
      <c r="N69" s="155">
        <v>20.066979269542728</v>
      </c>
      <c r="O69" s="155">
        <v>19.694766757580304</v>
      </c>
      <c r="P69" s="155">
        <v>21.291672691307461</v>
      </c>
      <c r="Q69" s="155">
        <v>20.63085191619777</v>
      </c>
    </row>
    <row r="70" spans="1:17" x14ac:dyDescent="0.25">
      <c r="A70" s="156" t="s">
        <v>113</v>
      </c>
      <c r="B70" s="155">
        <v>6.6708619341727342</v>
      </c>
      <c r="C70" s="155">
        <v>6.5988971795506925</v>
      </c>
      <c r="D70" s="155">
        <v>7.7508017822184776</v>
      </c>
      <c r="E70" s="155">
        <v>6.5428939042162488</v>
      </c>
      <c r="F70" s="155">
        <v>7.485202521575447</v>
      </c>
      <c r="G70" s="155">
        <v>7.5088266136710482</v>
      </c>
      <c r="H70" s="155">
        <v>7.7552936330787086</v>
      </c>
      <c r="I70" s="155">
        <v>8.7573698131426418</v>
      </c>
      <c r="J70" s="155">
        <v>9.0972099958081145</v>
      </c>
      <c r="K70" s="155">
        <v>7.4076788967423317</v>
      </c>
      <c r="L70" s="155">
        <v>7.809106854396715</v>
      </c>
      <c r="M70" s="155">
        <v>8.3704850411713441</v>
      </c>
      <c r="N70" s="155">
        <v>8.220668579221929</v>
      </c>
      <c r="O70" s="155">
        <v>8.0401791443675368</v>
      </c>
      <c r="P70" s="155">
        <v>8.7181790195251097</v>
      </c>
      <c r="Q70" s="155">
        <v>8.7405146803428213</v>
      </c>
    </row>
    <row r="71" spans="1:17" x14ac:dyDescent="0.25">
      <c r="A71" s="152" t="s">
        <v>123</v>
      </c>
      <c r="B71" s="151">
        <v>4.2812667056088323</v>
      </c>
      <c r="C71" s="151">
        <v>4.2304992601913645</v>
      </c>
      <c r="D71" s="151">
        <v>4.9689759233068926</v>
      </c>
      <c r="E71" s="151">
        <v>4.1945960162970852</v>
      </c>
      <c r="F71" s="151">
        <v>4.7987023995520941</v>
      </c>
      <c r="G71" s="151">
        <v>4.8138476126708634</v>
      </c>
      <c r="H71" s="151">
        <v>4.9718556123252275</v>
      </c>
      <c r="I71" s="151">
        <v>5.6142784934625425</v>
      </c>
      <c r="J71" s="151">
        <v>5.8321472679306243</v>
      </c>
      <c r="K71" s="151">
        <v>4.8386513481972555</v>
      </c>
      <c r="L71" s="151">
        <v>5.2741528669773263</v>
      </c>
      <c r="M71" s="151">
        <v>5.7480709249353117</v>
      </c>
      <c r="N71" s="151">
        <v>5.4463518454005477</v>
      </c>
      <c r="O71" s="151">
        <v>5.4613645485188789</v>
      </c>
      <c r="P71" s="151">
        <v>5.7961412925337576</v>
      </c>
      <c r="Q71" s="151">
        <v>5.5764709432180322</v>
      </c>
    </row>
    <row r="72" spans="1:17" x14ac:dyDescent="0.25">
      <c r="A72" s="154" t="s">
        <v>30</v>
      </c>
      <c r="B72" s="153">
        <v>1.2904212987238336E-2</v>
      </c>
      <c r="C72" s="153">
        <v>0</v>
      </c>
      <c r="D72" s="153">
        <v>0</v>
      </c>
      <c r="E72" s="153">
        <v>0</v>
      </c>
      <c r="F72" s="153">
        <v>0</v>
      </c>
      <c r="G72" s="153">
        <v>0</v>
      </c>
      <c r="H72" s="153">
        <v>0</v>
      </c>
      <c r="I72" s="153">
        <v>0</v>
      </c>
      <c r="J72" s="153">
        <v>0</v>
      </c>
      <c r="K72" s="153">
        <v>0</v>
      </c>
      <c r="L72" s="153">
        <v>0</v>
      </c>
      <c r="M72" s="153">
        <v>0</v>
      </c>
      <c r="N72" s="153">
        <v>0</v>
      </c>
      <c r="O72" s="153">
        <v>0</v>
      </c>
      <c r="P72" s="153">
        <v>0</v>
      </c>
      <c r="Q72" s="153">
        <v>0</v>
      </c>
    </row>
    <row r="73" spans="1:17" x14ac:dyDescent="0.25">
      <c r="A73" s="154" t="s">
        <v>125</v>
      </c>
      <c r="B73" s="153">
        <v>0</v>
      </c>
      <c r="C73" s="153">
        <v>0</v>
      </c>
      <c r="D73" s="153">
        <v>0</v>
      </c>
      <c r="E73" s="153">
        <v>0</v>
      </c>
      <c r="F73" s="153">
        <v>0</v>
      </c>
      <c r="G73" s="153">
        <v>0</v>
      </c>
      <c r="H73" s="153">
        <v>0</v>
      </c>
      <c r="I73" s="153">
        <v>0</v>
      </c>
      <c r="J73" s="153">
        <v>0</v>
      </c>
      <c r="K73" s="153">
        <v>0</v>
      </c>
      <c r="L73" s="153">
        <v>0</v>
      </c>
      <c r="M73" s="153">
        <v>0</v>
      </c>
      <c r="N73" s="153">
        <v>0</v>
      </c>
      <c r="O73" s="153">
        <v>0</v>
      </c>
      <c r="P73" s="153">
        <v>0</v>
      </c>
      <c r="Q73" s="153">
        <v>0</v>
      </c>
    </row>
    <row r="74" spans="1:17" x14ac:dyDescent="0.25">
      <c r="A74" s="154" t="s">
        <v>29</v>
      </c>
      <c r="B74" s="153">
        <v>1.3809349247735456</v>
      </c>
      <c r="C74" s="153">
        <v>1.3686851076321731</v>
      </c>
      <c r="D74" s="153">
        <v>1.6076030104553973</v>
      </c>
      <c r="E74" s="153">
        <v>1.3570694017280955</v>
      </c>
      <c r="F74" s="153">
        <v>1.552514752107206</v>
      </c>
      <c r="G74" s="153">
        <v>1.557414653128969</v>
      </c>
      <c r="H74" s="153">
        <v>1.6085346705814445</v>
      </c>
      <c r="I74" s="153">
        <v>1.8163764821824313</v>
      </c>
      <c r="J74" s="153">
        <v>1.8868631384119987</v>
      </c>
      <c r="K74" s="153">
        <v>1.5403222626147242</v>
      </c>
      <c r="L74" s="153">
        <v>1.6313066910478684</v>
      </c>
      <c r="M74" s="153">
        <v>1.7526863517499434</v>
      </c>
      <c r="N74" s="153">
        <v>1.7126956574835752</v>
      </c>
      <c r="O74" s="153">
        <v>1.6809277095360369</v>
      </c>
      <c r="P74" s="153">
        <v>1.8172219579810642</v>
      </c>
      <c r="Q74" s="153">
        <v>0.3487294089198873</v>
      </c>
    </row>
    <row r="75" spans="1:17" x14ac:dyDescent="0.25">
      <c r="A75" s="154" t="s">
        <v>26</v>
      </c>
      <c r="B75" s="153">
        <v>2.8874275678480479</v>
      </c>
      <c r="C75" s="153">
        <v>2.8618141525591914</v>
      </c>
      <c r="D75" s="153">
        <v>3.3613729128514951</v>
      </c>
      <c r="E75" s="153">
        <v>2.8375266145689895</v>
      </c>
      <c r="F75" s="153">
        <v>3.2461876474448883</v>
      </c>
      <c r="G75" s="153">
        <v>3.2564329595418942</v>
      </c>
      <c r="H75" s="153">
        <v>3.3633209417437833</v>
      </c>
      <c r="I75" s="153">
        <v>3.7979020112801107</v>
      </c>
      <c r="J75" s="153">
        <v>3.9452841295186261</v>
      </c>
      <c r="K75" s="153">
        <v>3.2983290855825316</v>
      </c>
      <c r="L75" s="153">
        <v>3.6428461759294577</v>
      </c>
      <c r="M75" s="153">
        <v>3.9953845731853681</v>
      </c>
      <c r="N75" s="153">
        <v>3.7336561879169725</v>
      </c>
      <c r="O75" s="153">
        <v>3.7804368389828422</v>
      </c>
      <c r="P75" s="153">
        <v>3.9789193345526934</v>
      </c>
      <c r="Q75" s="153">
        <v>5.2277415342981453</v>
      </c>
    </row>
    <row r="76" spans="1:17" x14ac:dyDescent="0.25">
      <c r="A76" s="152" t="s">
        <v>122</v>
      </c>
      <c r="B76" s="151">
        <v>2.3895952285639015</v>
      </c>
      <c r="C76" s="151">
        <v>2.3683979193593281</v>
      </c>
      <c r="D76" s="151">
        <v>2.781825858911585</v>
      </c>
      <c r="E76" s="151">
        <v>2.3482978879191636</v>
      </c>
      <c r="F76" s="151">
        <v>2.6865001220233529</v>
      </c>
      <c r="G76" s="151">
        <v>2.6949790010001848</v>
      </c>
      <c r="H76" s="151">
        <v>2.783438020753481</v>
      </c>
      <c r="I76" s="151">
        <v>3.1430913196800994</v>
      </c>
      <c r="J76" s="151">
        <v>3.2650627278774893</v>
      </c>
      <c r="K76" s="151">
        <v>2.5690275485450762</v>
      </c>
      <c r="L76" s="151">
        <v>2.5349539874193892</v>
      </c>
      <c r="M76" s="151">
        <v>2.6224141162360328</v>
      </c>
      <c r="N76" s="151">
        <v>2.7743167338213808</v>
      </c>
      <c r="O76" s="151">
        <v>2.5788145958486584</v>
      </c>
      <c r="P76" s="151">
        <v>2.9220377269913516</v>
      </c>
      <c r="Q76" s="151">
        <v>3.1640437371247896</v>
      </c>
    </row>
    <row r="77" spans="1:17" x14ac:dyDescent="0.25">
      <c r="A77" s="156" t="s">
        <v>112</v>
      </c>
      <c r="B77" s="155">
        <v>3.4777532763887296</v>
      </c>
      <c r="C77" s="155">
        <v>3.5293457443302962</v>
      </c>
      <c r="D77" s="155">
        <v>4.0761811277852456</v>
      </c>
      <c r="E77" s="155">
        <v>3.4510018926266852</v>
      </c>
      <c r="F77" s="155">
        <v>3.9862736427977268</v>
      </c>
      <c r="G77" s="155">
        <v>3.8043374639607554</v>
      </c>
      <c r="H77" s="155">
        <v>3.9181619565485457</v>
      </c>
      <c r="I77" s="155">
        <v>4.215682828193434</v>
      </c>
      <c r="J77" s="155">
        <v>4.3527860057231855</v>
      </c>
      <c r="K77" s="155">
        <v>3.5326283831339227</v>
      </c>
      <c r="L77" s="155">
        <v>3.7180124974512023</v>
      </c>
      <c r="M77" s="155">
        <v>4.0040233477552709</v>
      </c>
      <c r="N77" s="155">
        <v>3.939720525728367</v>
      </c>
      <c r="O77" s="155">
        <v>3.939412781682496</v>
      </c>
      <c r="P77" s="155">
        <v>4.1534988937040946</v>
      </c>
      <c r="Q77" s="155">
        <v>4.0324820590303547</v>
      </c>
    </row>
    <row r="78" spans="1:17" x14ac:dyDescent="0.25">
      <c r="A78" s="152" t="s">
        <v>121</v>
      </c>
      <c r="B78" s="151">
        <v>1.4043532393136755</v>
      </c>
      <c r="C78" s="151">
        <v>1.0660851391116484</v>
      </c>
      <c r="D78" s="151">
        <v>1.5099664366297467</v>
      </c>
      <c r="E78" s="151">
        <v>1.2678317022877672</v>
      </c>
      <c r="F78" s="151">
        <v>1.1827061132244092</v>
      </c>
      <c r="G78" s="151">
        <v>1.9325943454273533</v>
      </c>
      <c r="H78" s="151">
        <v>1.8383665938554166</v>
      </c>
      <c r="I78" s="151">
        <v>2.5428311588603538</v>
      </c>
      <c r="J78" s="151">
        <v>1.7748660131000058</v>
      </c>
      <c r="K78" s="151">
        <v>2.3125954365330452</v>
      </c>
      <c r="L78" s="151">
        <v>2.4266765560025139</v>
      </c>
      <c r="M78" s="151">
        <v>2.3859720236795741</v>
      </c>
      <c r="N78" s="151">
        <v>2.5766392161710381</v>
      </c>
      <c r="O78" s="151">
        <v>2.5712006239767771</v>
      </c>
      <c r="P78" s="151">
        <v>2.6948419573188449</v>
      </c>
      <c r="Q78" s="151">
        <v>2.6033990514388385</v>
      </c>
    </row>
    <row r="79" spans="1:17" x14ac:dyDescent="0.25">
      <c r="A79" s="154" t="s">
        <v>30</v>
      </c>
      <c r="B79" s="153">
        <v>4.5355203402133839E-3</v>
      </c>
      <c r="C79" s="153">
        <v>0</v>
      </c>
      <c r="D79" s="153">
        <v>0</v>
      </c>
      <c r="E79" s="153">
        <v>0</v>
      </c>
      <c r="F79" s="153">
        <v>0</v>
      </c>
      <c r="G79" s="153">
        <v>0</v>
      </c>
      <c r="H79" s="153">
        <v>0</v>
      </c>
      <c r="I79" s="153">
        <v>0</v>
      </c>
      <c r="J79" s="153">
        <v>0</v>
      </c>
      <c r="K79" s="153">
        <v>0</v>
      </c>
      <c r="L79" s="153">
        <v>0</v>
      </c>
      <c r="M79" s="153">
        <v>0</v>
      </c>
      <c r="N79" s="153">
        <v>0</v>
      </c>
      <c r="O79" s="153">
        <v>0</v>
      </c>
      <c r="P79" s="153">
        <v>0</v>
      </c>
      <c r="Q79" s="153">
        <v>0</v>
      </c>
    </row>
    <row r="80" spans="1:17" x14ac:dyDescent="0.25">
      <c r="A80" s="154" t="s">
        <v>125</v>
      </c>
      <c r="B80" s="153">
        <v>0</v>
      </c>
      <c r="C80" s="153">
        <v>0</v>
      </c>
      <c r="D80" s="153">
        <v>0</v>
      </c>
      <c r="E80" s="153">
        <v>0</v>
      </c>
      <c r="F80" s="153">
        <v>0</v>
      </c>
      <c r="G80" s="153">
        <v>0</v>
      </c>
      <c r="H80" s="153">
        <v>0</v>
      </c>
      <c r="I80" s="153">
        <v>0</v>
      </c>
      <c r="J80" s="153">
        <v>0</v>
      </c>
      <c r="K80" s="153">
        <v>0</v>
      </c>
      <c r="L80" s="153">
        <v>0</v>
      </c>
      <c r="M80" s="153">
        <v>0</v>
      </c>
      <c r="N80" s="153">
        <v>0</v>
      </c>
      <c r="O80" s="153">
        <v>0</v>
      </c>
      <c r="P80" s="153">
        <v>0</v>
      </c>
      <c r="Q80" s="153">
        <v>0</v>
      </c>
    </row>
    <row r="81" spans="1:17" x14ac:dyDescent="0.25">
      <c r="A81" s="154" t="s">
        <v>26</v>
      </c>
      <c r="B81" s="153">
        <v>1.3998177189734622</v>
      </c>
      <c r="C81" s="153">
        <v>1.0660851391116484</v>
      </c>
      <c r="D81" s="153">
        <v>1.5099664366297467</v>
      </c>
      <c r="E81" s="153">
        <v>1.2678317022877672</v>
      </c>
      <c r="F81" s="153">
        <v>1.1827061132244092</v>
      </c>
      <c r="G81" s="153">
        <v>1.9325943454273533</v>
      </c>
      <c r="H81" s="153">
        <v>1.8383665938554166</v>
      </c>
      <c r="I81" s="153">
        <v>2.5428311588603538</v>
      </c>
      <c r="J81" s="153">
        <v>1.7748660131000058</v>
      </c>
      <c r="K81" s="153">
        <v>2.3125954365330452</v>
      </c>
      <c r="L81" s="153">
        <v>2.4266765560025139</v>
      </c>
      <c r="M81" s="153">
        <v>2.3859720236795741</v>
      </c>
      <c r="N81" s="153">
        <v>2.5766392161710381</v>
      </c>
      <c r="O81" s="153">
        <v>2.5712006239767771</v>
      </c>
      <c r="P81" s="153">
        <v>2.6948419573188449</v>
      </c>
      <c r="Q81" s="153">
        <v>2.6033990514388385</v>
      </c>
    </row>
    <row r="82" spans="1:17" x14ac:dyDescent="0.25">
      <c r="A82" s="152" t="s">
        <v>120</v>
      </c>
      <c r="B82" s="151">
        <v>1.0163015642915041</v>
      </c>
      <c r="C82" s="151">
        <v>1.0013790986089057</v>
      </c>
      <c r="D82" s="151">
        <v>1.1845149882060768</v>
      </c>
      <c r="E82" s="151">
        <v>1.0092475617203867</v>
      </c>
      <c r="F82" s="151">
        <v>1.1533273313355454</v>
      </c>
      <c r="G82" s="151">
        <v>1.1510784045442835</v>
      </c>
      <c r="H82" s="151">
        <v>1.1652627174383907</v>
      </c>
      <c r="I82" s="151">
        <v>1.303792627333956</v>
      </c>
      <c r="J82" s="151">
        <v>1.9383325925983785</v>
      </c>
      <c r="K82" s="151">
        <v>1.0952672044298799</v>
      </c>
      <c r="L82" s="151">
        <v>1.1682071064218167</v>
      </c>
      <c r="M82" s="151">
        <v>1.4906817996606248</v>
      </c>
      <c r="N82" s="151">
        <v>1.2283319248579492</v>
      </c>
      <c r="O82" s="151">
        <v>1.2429478142349024</v>
      </c>
      <c r="P82" s="151">
        <v>1.3167293794583352</v>
      </c>
      <c r="Q82" s="151">
        <v>1.2753979829326902</v>
      </c>
    </row>
    <row r="83" spans="1:17" x14ac:dyDescent="0.25">
      <c r="A83" s="150" t="s">
        <v>33</v>
      </c>
      <c r="B83" s="87">
        <v>0</v>
      </c>
      <c r="C83" s="87">
        <v>2.5371024811508349E-2</v>
      </c>
      <c r="D83" s="87">
        <v>6.4497423371116275E-2</v>
      </c>
      <c r="E83" s="87">
        <v>1.3632650221627714E-2</v>
      </c>
      <c r="F83" s="87">
        <v>6.0943210520420801E-2</v>
      </c>
      <c r="G83" s="87">
        <v>8.2926552654734351E-2</v>
      </c>
      <c r="H83" s="87">
        <v>1.8094866400749948E-2</v>
      </c>
      <c r="I83" s="87">
        <v>8.6475455778885837E-2</v>
      </c>
      <c r="J83" s="87">
        <v>0</v>
      </c>
      <c r="K83" s="87">
        <v>2.1970113788851393E-2</v>
      </c>
      <c r="L83" s="87">
        <v>0</v>
      </c>
      <c r="M83" s="87">
        <v>0</v>
      </c>
      <c r="N83" s="87">
        <v>1.4341143209298223E-2</v>
      </c>
      <c r="O83" s="87">
        <v>0</v>
      </c>
      <c r="P83" s="87">
        <v>4.7089192097859729E-2</v>
      </c>
      <c r="Q83" s="87">
        <v>8.8356810707865482E-2</v>
      </c>
    </row>
    <row r="84" spans="1:17" x14ac:dyDescent="0.25">
      <c r="A84" s="150" t="s">
        <v>31</v>
      </c>
      <c r="B84" s="87">
        <v>0</v>
      </c>
      <c r="C84" s="87">
        <v>0</v>
      </c>
      <c r="D84" s="87">
        <v>0</v>
      </c>
      <c r="E84" s="87">
        <v>0</v>
      </c>
      <c r="F84" s="87">
        <v>0</v>
      </c>
      <c r="G84" s="87">
        <v>0</v>
      </c>
      <c r="H84" s="87">
        <v>0</v>
      </c>
      <c r="I84" s="87">
        <v>0</v>
      </c>
      <c r="J84" s="87">
        <v>0</v>
      </c>
      <c r="K84" s="87">
        <v>0</v>
      </c>
      <c r="L84" s="87">
        <v>0</v>
      </c>
      <c r="M84" s="87">
        <v>0</v>
      </c>
      <c r="N84" s="87">
        <v>0</v>
      </c>
      <c r="O84" s="87">
        <v>0</v>
      </c>
      <c r="P84" s="87">
        <v>0</v>
      </c>
      <c r="Q84" s="87">
        <v>0</v>
      </c>
    </row>
    <row r="85" spans="1:17" x14ac:dyDescent="0.25">
      <c r="A85" s="150" t="s">
        <v>30</v>
      </c>
      <c r="B85" s="87">
        <v>3.3592048900983169E-3</v>
      </c>
      <c r="C85" s="87">
        <v>0</v>
      </c>
      <c r="D85" s="87">
        <v>0</v>
      </c>
      <c r="E85" s="87">
        <v>0</v>
      </c>
      <c r="F85" s="87">
        <v>0</v>
      </c>
      <c r="G85" s="87">
        <v>0</v>
      </c>
      <c r="H85" s="87">
        <v>0</v>
      </c>
      <c r="I85" s="87">
        <v>0</v>
      </c>
      <c r="J85" s="87">
        <v>0</v>
      </c>
      <c r="K85" s="87">
        <v>0</v>
      </c>
      <c r="L85" s="87">
        <v>0</v>
      </c>
      <c r="M85" s="87">
        <v>0</v>
      </c>
      <c r="N85" s="87">
        <v>0</v>
      </c>
      <c r="O85" s="87">
        <v>0</v>
      </c>
      <c r="P85" s="87">
        <v>0</v>
      </c>
      <c r="Q85" s="87">
        <v>0</v>
      </c>
    </row>
    <row r="86" spans="1:17" x14ac:dyDescent="0.25">
      <c r="A86" s="150" t="s">
        <v>125</v>
      </c>
      <c r="B86" s="87">
        <v>0</v>
      </c>
      <c r="C86" s="87">
        <v>0</v>
      </c>
      <c r="D86" s="87">
        <v>0</v>
      </c>
      <c r="E86" s="87">
        <v>0</v>
      </c>
      <c r="F86" s="87">
        <v>0</v>
      </c>
      <c r="G86" s="87">
        <v>0</v>
      </c>
      <c r="H86" s="87">
        <v>0</v>
      </c>
      <c r="I86" s="87">
        <v>0</v>
      </c>
      <c r="J86" s="87">
        <v>0</v>
      </c>
      <c r="K86" s="87">
        <v>0</v>
      </c>
      <c r="L86" s="87">
        <v>0</v>
      </c>
      <c r="M86" s="87">
        <v>0</v>
      </c>
      <c r="N86" s="87">
        <v>0</v>
      </c>
      <c r="O86" s="87">
        <v>0</v>
      </c>
      <c r="P86" s="87">
        <v>0</v>
      </c>
      <c r="Q86" s="87">
        <v>0</v>
      </c>
    </row>
    <row r="87" spans="1:17" x14ac:dyDescent="0.25">
      <c r="A87" s="150" t="s">
        <v>29</v>
      </c>
      <c r="B87" s="87">
        <v>0</v>
      </c>
      <c r="C87" s="87">
        <v>0</v>
      </c>
      <c r="D87" s="87">
        <v>0</v>
      </c>
      <c r="E87" s="87">
        <v>0</v>
      </c>
      <c r="F87" s="87">
        <v>0</v>
      </c>
      <c r="G87" s="87">
        <v>0</v>
      </c>
      <c r="H87" s="87">
        <v>0</v>
      </c>
      <c r="I87" s="87">
        <v>0</v>
      </c>
      <c r="J87" s="87">
        <v>0</v>
      </c>
      <c r="K87" s="87">
        <v>0</v>
      </c>
      <c r="L87" s="87">
        <v>0</v>
      </c>
      <c r="M87" s="87">
        <v>0</v>
      </c>
      <c r="N87" s="87">
        <v>0</v>
      </c>
      <c r="O87" s="87">
        <v>0</v>
      </c>
      <c r="P87" s="87">
        <v>0</v>
      </c>
      <c r="Q87" s="87">
        <v>0</v>
      </c>
    </row>
    <row r="88" spans="1:17" x14ac:dyDescent="0.25">
      <c r="A88" s="150" t="s">
        <v>28</v>
      </c>
      <c r="B88" s="87">
        <v>0</v>
      </c>
      <c r="C88" s="87">
        <v>0</v>
      </c>
      <c r="D88" s="87">
        <v>0</v>
      </c>
      <c r="E88" s="87">
        <v>0</v>
      </c>
      <c r="F88" s="87">
        <v>0</v>
      </c>
      <c r="G88" s="87">
        <v>0</v>
      </c>
      <c r="H88" s="87">
        <v>0</v>
      </c>
      <c r="I88" s="87">
        <v>0</v>
      </c>
      <c r="J88" s="87">
        <v>0</v>
      </c>
      <c r="K88" s="87">
        <v>0</v>
      </c>
      <c r="L88" s="87">
        <v>0</v>
      </c>
      <c r="M88" s="87">
        <v>0</v>
      </c>
      <c r="N88" s="87">
        <v>0</v>
      </c>
      <c r="O88" s="87">
        <v>0</v>
      </c>
      <c r="P88" s="87">
        <v>0</v>
      </c>
      <c r="Q88" s="87">
        <v>0</v>
      </c>
    </row>
    <row r="89" spans="1:17" x14ac:dyDescent="0.25">
      <c r="A89" s="150" t="s">
        <v>26</v>
      </c>
      <c r="B89" s="87">
        <v>1.0090750393600767</v>
      </c>
      <c r="C89" s="87">
        <v>0.75094107238937491</v>
      </c>
      <c r="D89" s="87">
        <v>1.0624730238983617</v>
      </c>
      <c r="E89" s="87">
        <v>0.94681316589059716</v>
      </c>
      <c r="F89" s="87">
        <v>0.98397902844726226</v>
      </c>
      <c r="G89" s="87">
        <v>0.83936931223612454</v>
      </c>
      <c r="H89" s="87">
        <v>0.50384182900560193</v>
      </c>
      <c r="I89" s="87">
        <v>0.39603477579161217</v>
      </c>
      <c r="J89" s="87">
        <v>0</v>
      </c>
      <c r="K89" s="87">
        <v>8.0810007910318365E-2</v>
      </c>
      <c r="L89" s="87">
        <v>0</v>
      </c>
      <c r="M89" s="87">
        <v>0</v>
      </c>
      <c r="N89" s="87">
        <v>7.2724000463948626E-2</v>
      </c>
      <c r="O89" s="87">
        <v>0</v>
      </c>
      <c r="P89" s="87">
        <v>0.14778305675366138</v>
      </c>
      <c r="Q89" s="87">
        <v>9.8066831220791809E-2</v>
      </c>
    </row>
    <row r="90" spans="1:17" x14ac:dyDescent="0.25">
      <c r="A90" s="150" t="s">
        <v>25</v>
      </c>
      <c r="B90" s="87">
        <v>0</v>
      </c>
      <c r="C90" s="87">
        <v>0</v>
      </c>
      <c r="D90" s="87">
        <v>0</v>
      </c>
      <c r="E90" s="87">
        <v>0</v>
      </c>
      <c r="F90" s="87">
        <v>0</v>
      </c>
      <c r="G90" s="87">
        <v>0</v>
      </c>
      <c r="H90" s="87">
        <v>0</v>
      </c>
      <c r="I90" s="87">
        <v>0</v>
      </c>
      <c r="J90" s="87">
        <v>0</v>
      </c>
      <c r="K90" s="87">
        <v>0</v>
      </c>
      <c r="L90" s="87">
        <v>0</v>
      </c>
      <c r="M90" s="87">
        <v>0</v>
      </c>
      <c r="N90" s="87">
        <v>0</v>
      </c>
      <c r="O90" s="87">
        <v>0</v>
      </c>
      <c r="P90" s="87">
        <v>0</v>
      </c>
      <c r="Q90" s="87">
        <v>0</v>
      </c>
    </row>
    <row r="91" spans="1:17" x14ac:dyDescent="0.25">
      <c r="A91" s="150" t="s">
        <v>86</v>
      </c>
      <c r="B91" s="87">
        <v>0</v>
      </c>
      <c r="C91" s="87">
        <v>0</v>
      </c>
      <c r="D91" s="87">
        <v>0</v>
      </c>
      <c r="E91" s="87">
        <v>0</v>
      </c>
      <c r="F91" s="87">
        <v>0</v>
      </c>
      <c r="G91" s="87">
        <v>9.547188071660255E-2</v>
      </c>
      <c r="H91" s="87">
        <v>0.51831979812176754</v>
      </c>
      <c r="I91" s="87">
        <v>0.74340347368723614</v>
      </c>
      <c r="J91" s="87">
        <v>1.8533789951462902</v>
      </c>
      <c r="K91" s="87">
        <v>0.86336327437298588</v>
      </c>
      <c r="L91" s="87">
        <v>1.062503190693727</v>
      </c>
      <c r="M91" s="87">
        <v>1.3578588049284082</v>
      </c>
      <c r="N91" s="87">
        <v>1.0176119019112357</v>
      </c>
      <c r="O91" s="87">
        <v>0.78945736869573713</v>
      </c>
      <c r="P91" s="87">
        <v>0.97624407641698396</v>
      </c>
      <c r="Q91" s="87">
        <v>0.89196330692347547</v>
      </c>
    </row>
    <row r="92" spans="1:17" x14ac:dyDescent="0.25">
      <c r="A92" s="150" t="s">
        <v>22</v>
      </c>
      <c r="B92" s="87">
        <v>3.8673200413290791E-3</v>
      </c>
      <c r="C92" s="87">
        <v>0.22506700140802258</v>
      </c>
      <c r="D92" s="87">
        <v>5.7544540936598866E-2</v>
      </c>
      <c r="E92" s="87">
        <v>4.8801745608161834E-2</v>
      </c>
      <c r="F92" s="87">
        <v>0.1084050923678624</v>
      </c>
      <c r="G92" s="87">
        <v>0.13331065893682198</v>
      </c>
      <c r="H92" s="87">
        <v>0.12500622391027105</v>
      </c>
      <c r="I92" s="87">
        <v>7.7878922076221713E-2</v>
      </c>
      <c r="J92" s="87">
        <v>8.4953597452088331E-2</v>
      </c>
      <c r="K92" s="87">
        <v>0.1291238083577243</v>
      </c>
      <c r="L92" s="87">
        <v>0.10570391572808975</v>
      </c>
      <c r="M92" s="87">
        <v>0.13282299473221651</v>
      </c>
      <c r="N92" s="87">
        <v>0.12365487927346665</v>
      </c>
      <c r="O92" s="87">
        <v>0.45349044553916534</v>
      </c>
      <c r="P92" s="87">
        <v>0.14561305418983009</v>
      </c>
      <c r="Q92" s="87">
        <v>0.19701103408055762</v>
      </c>
    </row>
    <row r="93" spans="1:17" x14ac:dyDescent="0.25">
      <c r="A93" s="149" t="s">
        <v>119</v>
      </c>
      <c r="B93" s="148">
        <v>1.0570984727835502</v>
      </c>
      <c r="C93" s="148">
        <v>1.4618815066097419</v>
      </c>
      <c r="D93" s="148">
        <v>1.381699702949422</v>
      </c>
      <c r="E93" s="148">
        <v>1.1739226286185318</v>
      </c>
      <c r="F93" s="148">
        <v>1.6502401982377723</v>
      </c>
      <c r="G93" s="148">
        <v>0.72066471398911869</v>
      </c>
      <c r="H93" s="148">
        <v>0.91453264525473854</v>
      </c>
      <c r="I93" s="148">
        <v>0.36905904199912426</v>
      </c>
      <c r="J93" s="148">
        <v>0.63958740002480108</v>
      </c>
      <c r="K93" s="148">
        <v>0.12476574217099777</v>
      </c>
      <c r="L93" s="148">
        <v>0.12312883502687175</v>
      </c>
      <c r="M93" s="148">
        <v>0.12736952441507243</v>
      </c>
      <c r="N93" s="148">
        <v>0.13474938469937964</v>
      </c>
      <c r="O93" s="148">
        <v>0.12526434347081619</v>
      </c>
      <c r="P93" s="148">
        <v>0.14192755692691442</v>
      </c>
      <c r="Q93" s="148">
        <v>0.15368502465882575</v>
      </c>
    </row>
    <row r="94" spans="1:17" hidden="1" x14ac:dyDescent="0.25"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</row>
    <row r="95" spans="1:17" x14ac:dyDescent="0.25"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</row>
    <row r="96" spans="1:17" ht="12.75" x14ac:dyDescent="0.25">
      <c r="A96" s="98" t="s">
        <v>129</v>
      </c>
      <c r="B96" s="136"/>
      <c r="C96" s="136"/>
      <c r="D96" s="136"/>
      <c r="E96" s="136"/>
      <c r="F96" s="136"/>
      <c r="G96" s="136"/>
      <c r="H96" s="136"/>
      <c r="I96" s="136"/>
      <c r="J96" s="136"/>
      <c r="K96" s="136"/>
      <c r="L96" s="136"/>
      <c r="M96" s="136"/>
      <c r="N96" s="136"/>
      <c r="O96" s="136"/>
      <c r="P96" s="136"/>
      <c r="Q96" s="136"/>
    </row>
    <row r="98" spans="1:17" x14ac:dyDescent="0.25">
      <c r="A98" s="78" t="s">
        <v>46</v>
      </c>
      <c r="B98" s="77">
        <f t="shared" ref="B98:Q98" si="0">SUM(B$99:B$103,B$107:B$108,B$110:B$112,B$105,B$104)</f>
        <v>1</v>
      </c>
      <c r="C98" s="77">
        <f t="shared" si="0"/>
        <v>0.99999999999999989</v>
      </c>
      <c r="D98" s="77">
        <f t="shared" si="0"/>
        <v>1</v>
      </c>
      <c r="E98" s="77">
        <f t="shared" si="0"/>
        <v>0.99999999999999978</v>
      </c>
      <c r="F98" s="77">
        <f t="shared" si="0"/>
        <v>1</v>
      </c>
      <c r="G98" s="77">
        <f t="shared" si="0"/>
        <v>1</v>
      </c>
      <c r="H98" s="77">
        <f t="shared" si="0"/>
        <v>1</v>
      </c>
      <c r="I98" s="77">
        <f t="shared" si="0"/>
        <v>0.99999999999999989</v>
      </c>
      <c r="J98" s="77">
        <f t="shared" si="0"/>
        <v>0.99999999999999989</v>
      </c>
      <c r="K98" s="77">
        <f t="shared" si="0"/>
        <v>0.99999999999999989</v>
      </c>
      <c r="L98" s="77">
        <f t="shared" si="0"/>
        <v>1</v>
      </c>
      <c r="M98" s="77">
        <f t="shared" si="0"/>
        <v>1.0000000000000002</v>
      </c>
      <c r="N98" s="77">
        <f t="shared" si="0"/>
        <v>0.99999999999999989</v>
      </c>
      <c r="O98" s="77">
        <f t="shared" si="0"/>
        <v>1.0000000000000002</v>
      </c>
      <c r="P98" s="77">
        <f t="shared" si="0"/>
        <v>1</v>
      </c>
      <c r="Q98" s="77">
        <f t="shared" si="0"/>
        <v>1</v>
      </c>
    </row>
    <row r="99" spans="1:17" x14ac:dyDescent="0.25">
      <c r="A99" s="132" t="s">
        <v>83</v>
      </c>
      <c r="B99" s="146">
        <f t="shared" ref="B99:Q99" si="1">IF(B$6=0,0,B$6/B$5)</f>
        <v>1.4377248487238271E-3</v>
      </c>
      <c r="C99" s="146">
        <f t="shared" si="1"/>
        <v>1.4336917190484507E-3</v>
      </c>
      <c r="D99" s="146">
        <f t="shared" si="1"/>
        <v>1.4333682172639687E-3</v>
      </c>
      <c r="E99" s="146">
        <f t="shared" si="1"/>
        <v>1.4318509233940248E-3</v>
      </c>
      <c r="F99" s="146">
        <f t="shared" si="1"/>
        <v>1.4287737037589909E-3</v>
      </c>
      <c r="G99" s="146">
        <f t="shared" si="1"/>
        <v>1.4411450363569593E-3</v>
      </c>
      <c r="H99" s="146">
        <f t="shared" si="1"/>
        <v>1.4398020834384231E-3</v>
      </c>
      <c r="I99" s="146">
        <f t="shared" si="1"/>
        <v>1.4502285202395322E-3</v>
      </c>
      <c r="J99" s="146">
        <f t="shared" si="1"/>
        <v>1.4531176448122289E-3</v>
      </c>
      <c r="K99" s="146">
        <f t="shared" si="1"/>
        <v>1.4470599374829679E-3</v>
      </c>
      <c r="L99" s="146">
        <f t="shared" si="1"/>
        <v>1.4528144063069609E-3</v>
      </c>
      <c r="M99" s="146">
        <f t="shared" si="1"/>
        <v>1.4478308552455456E-3</v>
      </c>
      <c r="N99" s="146">
        <f t="shared" si="1"/>
        <v>1.4430185380381914E-3</v>
      </c>
      <c r="O99" s="146">
        <f t="shared" si="1"/>
        <v>1.4442489364149367E-3</v>
      </c>
      <c r="P99" s="146">
        <f t="shared" si="1"/>
        <v>1.4467296058005214E-3</v>
      </c>
      <c r="Q99" s="146">
        <f t="shared" si="1"/>
        <v>1.4592197825503707E-3</v>
      </c>
    </row>
    <row r="100" spans="1:17" x14ac:dyDescent="0.25">
      <c r="A100" s="76" t="s">
        <v>82</v>
      </c>
      <c r="B100" s="145">
        <f t="shared" ref="B100:Q100" si="2">IF(B$7=0,0,B$7/B$5)</f>
        <v>1.992721361712157E-4</v>
      </c>
      <c r="C100" s="145">
        <f t="shared" si="2"/>
        <v>1.9871313465810896E-4</v>
      </c>
      <c r="D100" s="145">
        <f t="shared" si="2"/>
        <v>1.9866829652951561E-4</v>
      </c>
      <c r="E100" s="145">
        <f t="shared" si="2"/>
        <v>1.984579959348423E-4</v>
      </c>
      <c r="F100" s="145">
        <f t="shared" si="2"/>
        <v>1.9803148586187142E-4</v>
      </c>
      <c r="G100" s="145">
        <f t="shared" si="2"/>
        <v>1.997461824369985E-4</v>
      </c>
      <c r="H100" s="145">
        <f t="shared" si="2"/>
        <v>1.9956004591922759E-4</v>
      </c>
      <c r="I100" s="145">
        <f t="shared" si="2"/>
        <v>2.0100517523994243E-4</v>
      </c>
      <c r="J100" s="145">
        <f t="shared" si="2"/>
        <v>2.0140561488301962E-4</v>
      </c>
      <c r="K100" s="145">
        <f t="shared" si="2"/>
        <v>2.0056600201768355E-4</v>
      </c>
      <c r="L100" s="145">
        <f t="shared" si="2"/>
        <v>2.0136358529386161E-4</v>
      </c>
      <c r="M100" s="145">
        <f t="shared" si="2"/>
        <v>2.0067285308136064E-4</v>
      </c>
      <c r="N100" s="145">
        <f t="shared" si="2"/>
        <v>2.0000585429456614E-4</v>
      </c>
      <c r="O100" s="145">
        <f t="shared" si="2"/>
        <v>2.0017639048102313E-4</v>
      </c>
      <c r="P100" s="145">
        <f t="shared" si="2"/>
        <v>2.00520217248738E-4</v>
      </c>
      <c r="Q100" s="145">
        <f t="shared" si="2"/>
        <v>2.0225138591032697E-4</v>
      </c>
    </row>
    <row r="101" spans="1:17" x14ac:dyDescent="0.25">
      <c r="A101" s="76" t="s">
        <v>81</v>
      </c>
      <c r="B101" s="145">
        <f t="shared" ref="B101:Q101" si="3">IF(B$8=0,0,B$8/B$5)</f>
        <v>2.7438336751050965E-2</v>
      </c>
      <c r="C101" s="145">
        <f t="shared" si="3"/>
        <v>2.7361366272108594E-2</v>
      </c>
      <c r="D101" s="145">
        <f t="shared" si="3"/>
        <v>2.7355192385004903E-2</v>
      </c>
      <c r="E101" s="145">
        <f t="shared" si="3"/>
        <v>2.732623550901379E-2</v>
      </c>
      <c r="F101" s="145">
        <f t="shared" si="3"/>
        <v>2.7267508146349134E-2</v>
      </c>
      <c r="G101" s="145">
        <f t="shared" si="3"/>
        <v>2.7503609504813946E-2</v>
      </c>
      <c r="H101" s="145">
        <f t="shared" si="3"/>
        <v>2.7477979848032047E-2</v>
      </c>
      <c r="I101" s="145">
        <f t="shared" si="3"/>
        <v>2.7676963738667525E-2</v>
      </c>
      <c r="J101" s="145">
        <f t="shared" si="3"/>
        <v>2.7732101391057522E-2</v>
      </c>
      <c r="K101" s="145">
        <f t="shared" si="3"/>
        <v>2.7616492751624803E-2</v>
      </c>
      <c r="L101" s="145">
        <f t="shared" si="3"/>
        <v>2.7726314219589484E-2</v>
      </c>
      <c r="M101" s="145">
        <f t="shared" si="3"/>
        <v>2.7631205372885916E-2</v>
      </c>
      <c r="N101" s="145">
        <f t="shared" si="3"/>
        <v>2.7539364447826113E-2</v>
      </c>
      <c r="O101" s="145">
        <f t="shared" si="3"/>
        <v>2.7562846051436888E-2</v>
      </c>
      <c r="P101" s="145">
        <f t="shared" si="3"/>
        <v>2.7610188518968227E-2</v>
      </c>
      <c r="Q101" s="145">
        <f t="shared" si="3"/>
        <v>2.7848557965004229E-2</v>
      </c>
    </row>
    <row r="102" spans="1:17" x14ac:dyDescent="0.25">
      <c r="A102" s="76" t="s">
        <v>80</v>
      </c>
      <c r="B102" s="145">
        <f t="shared" ref="B102:Q102" si="4">IF(B$9=0,0,B$9/B$5)</f>
        <v>4.7539667472526286E-4</v>
      </c>
      <c r="C102" s="145">
        <f t="shared" si="4"/>
        <v>4.7406308406074078E-4</v>
      </c>
      <c r="D102" s="145">
        <f t="shared" si="4"/>
        <v>4.7395611528104202E-4</v>
      </c>
      <c r="E102" s="145">
        <f t="shared" si="4"/>
        <v>4.7345440839255594E-4</v>
      </c>
      <c r="F102" s="145">
        <f t="shared" si="4"/>
        <v>4.7243689799535235E-4</v>
      </c>
      <c r="G102" s="145">
        <f t="shared" si="4"/>
        <v>4.7652759058108244E-4</v>
      </c>
      <c r="H102" s="145">
        <f t="shared" si="4"/>
        <v>4.7608353109894209E-4</v>
      </c>
      <c r="I102" s="145">
        <f t="shared" si="4"/>
        <v>4.7953112636647886E-4</v>
      </c>
      <c r="J102" s="145">
        <f t="shared" si="4"/>
        <v>4.8048644143663726E-4</v>
      </c>
      <c r="K102" s="145">
        <f t="shared" si="4"/>
        <v>4.7848340592998535E-4</v>
      </c>
      <c r="L102" s="145">
        <f t="shared" si="4"/>
        <v>4.8038617289277715E-4</v>
      </c>
      <c r="M102" s="145">
        <f t="shared" si="4"/>
        <v>4.7873831683393288E-4</v>
      </c>
      <c r="N102" s="145">
        <f t="shared" si="4"/>
        <v>4.7714708079170252E-4</v>
      </c>
      <c r="O102" s="145">
        <f t="shared" si="4"/>
        <v>4.7755392310051532E-4</v>
      </c>
      <c r="P102" s="145">
        <f t="shared" si="4"/>
        <v>4.7837417878298944E-4</v>
      </c>
      <c r="Q102" s="145">
        <f t="shared" si="4"/>
        <v>4.8250416825829095E-4</v>
      </c>
    </row>
    <row r="103" spans="1:17" x14ac:dyDescent="0.25">
      <c r="A103" s="129" t="s">
        <v>79</v>
      </c>
      <c r="B103" s="144">
        <f t="shared" ref="B103:Q103" si="5">IF(B$10=0,0,B$10/B$5)</f>
        <v>1.5965796332858798E-3</v>
      </c>
      <c r="C103" s="144">
        <f t="shared" si="5"/>
        <v>1.5921008815248444E-3</v>
      </c>
      <c r="D103" s="144">
        <f t="shared" si="5"/>
        <v>1.5917416359008335E-3</v>
      </c>
      <c r="E103" s="144">
        <f t="shared" si="5"/>
        <v>1.5900566956338466E-3</v>
      </c>
      <c r="F103" s="144">
        <f t="shared" si="5"/>
        <v>1.5866394727898489E-3</v>
      </c>
      <c r="G103" s="144">
        <f t="shared" si="5"/>
        <v>1.6003777187971119E-3</v>
      </c>
      <c r="H103" s="144">
        <f t="shared" si="5"/>
        <v>1.5988863824818909E-3</v>
      </c>
      <c r="I103" s="144">
        <f t="shared" si="5"/>
        <v>1.6104648403900011E-3</v>
      </c>
      <c r="J103" s="144">
        <f t="shared" si="5"/>
        <v>1.6136731854741724E-3</v>
      </c>
      <c r="K103" s="144">
        <f t="shared" si="5"/>
        <v>1.6069461596772054E-3</v>
      </c>
      <c r="L103" s="144">
        <f t="shared" si="5"/>
        <v>1.6133364420270733E-3</v>
      </c>
      <c r="M103" s="144">
        <f t="shared" si="5"/>
        <v>1.607802256446878E-3</v>
      </c>
      <c r="N103" s="144">
        <f t="shared" si="5"/>
        <v>1.6024582244166924E-3</v>
      </c>
      <c r="O103" s="144">
        <f t="shared" si="5"/>
        <v>1.6038245699944878E-3</v>
      </c>
      <c r="P103" s="144">
        <f t="shared" si="5"/>
        <v>1.6065793295171153E-3</v>
      </c>
      <c r="Q103" s="144">
        <f t="shared" si="5"/>
        <v>1.6204495508133883E-3</v>
      </c>
    </row>
    <row r="104" spans="1:17" x14ac:dyDescent="0.25">
      <c r="A104" s="127" t="s">
        <v>117</v>
      </c>
      <c r="B104" s="143">
        <f t="shared" ref="B104:Q104" si="6">IF(B$15=0,0,B$15/B$5)</f>
        <v>7.7498395723456348E-2</v>
      </c>
      <c r="C104" s="143">
        <f t="shared" si="6"/>
        <v>8.0060178442039581E-2</v>
      </c>
      <c r="D104" s="143">
        <f t="shared" si="6"/>
        <v>8.0068510265689716E-2</v>
      </c>
      <c r="E104" s="143">
        <f t="shared" si="6"/>
        <v>8.0727950674591514E-2</v>
      </c>
      <c r="F104" s="143">
        <f t="shared" si="6"/>
        <v>8.3690873737887805E-2</v>
      </c>
      <c r="G104" s="143">
        <f t="shared" si="6"/>
        <v>7.8252567620235719E-2</v>
      </c>
      <c r="H104" s="143">
        <f t="shared" si="6"/>
        <v>7.8838960925300169E-2</v>
      </c>
      <c r="I104" s="143">
        <f t="shared" si="6"/>
        <v>7.7605925574271484E-2</v>
      </c>
      <c r="J104" s="143">
        <f t="shared" si="6"/>
        <v>7.9135162910357701E-2</v>
      </c>
      <c r="K104" s="143">
        <f t="shared" si="6"/>
        <v>7.9973917473412759E-2</v>
      </c>
      <c r="L104" s="143">
        <f t="shared" si="6"/>
        <v>7.9991088206050998E-2</v>
      </c>
      <c r="M104" s="143">
        <f t="shared" si="6"/>
        <v>8.4481927356526459E-2</v>
      </c>
      <c r="N104" s="143">
        <f t="shared" si="6"/>
        <v>8.605231057886023E-2</v>
      </c>
      <c r="O104" s="143">
        <f t="shared" si="6"/>
        <v>8.6704038619825188E-2</v>
      </c>
      <c r="P104" s="143">
        <f t="shared" si="6"/>
        <v>8.6432306943883375E-2</v>
      </c>
      <c r="Q104" s="143">
        <f t="shared" si="6"/>
        <v>7.8211300396723138E-2</v>
      </c>
    </row>
    <row r="105" spans="1:17" x14ac:dyDescent="0.25">
      <c r="A105" s="127" t="s">
        <v>116</v>
      </c>
      <c r="B105" s="143">
        <f t="shared" ref="B105:Q105" si="7">IF(B$21=0,0,B$21/B$5)</f>
        <v>0.6777443305999945</v>
      </c>
      <c r="C105" s="143">
        <f t="shared" si="7"/>
        <v>0.6739277288250124</v>
      </c>
      <c r="D105" s="143">
        <f t="shared" si="7"/>
        <v>0.67549669814552959</v>
      </c>
      <c r="E105" s="143">
        <f t="shared" si="7"/>
        <v>0.67488283909382274</v>
      </c>
      <c r="F105" s="143">
        <f t="shared" si="7"/>
        <v>0.67143609777807778</v>
      </c>
      <c r="G105" s="143">
        <f t="shared" si="7"/>
        <v>0.67845800434050818</v>
      </c>
      <c r="H105" s="143">
        <f t="shared" si="7"/>
        <v>0.67858964553551004</v>
      </c>
      <c r="I105" s="143">
        <f t="shared" si="7"/>
        <v>0.68082950218219518</v>
      </c>
      <c r="J105" s="143">
        <f t="shared" si="7"/>
        <v>0.67953331655157678</v>
      </c>
      <c r="K105" s="143">
        <f t="shared" si="7"/>
        <v>0.68051789496291037</v>
      </c>
      <c r="L105" s="143">
        <f t="shared" si="7"/>
        <v>0.68061997492114401</v>
      </c>
      <c r="M105" s="143">
        <f t="shared" si="7"/>
        <v>0.67742814000494889</v>
      </c>
      <c r="N105" s="143">
        <f t="shared" si="7"/>
        <v>0.67552995360796531</v>
      </c>
      <c r="O105" s="143">
        <f t="shared" si="7"/>
        <v>0.67407050907215083</v>
      </c>
      <c r="P105" s="143">
        <f t="shared" si="7"/>
        <v>0.67438945284900464</v>
      </c>
      <c r="Q105" s="143">
        <f t="shared" si="7"/>
        <v>0.67544816661880513</v>
      </c>
    </row>
    <row r="106" spans="1:17" x14ac:dyDescent="0.25">
      <c r="A106" s="127" t="s">
        <v>113</v>
      </c>
      <c r="B106" s="143">
        <f t="shared" ref="B106:Q106" si="8">IF(B$27=0,0,B$27/B$5)</f>
        <v>0.14171276076266245</v>
      </c>
      <c r="C106" s="143">
        <f t="shared" si="8"/>
        <v>0.14133547382860337</v>
      </c>
      <c r="D106" s="143">
        <f t="shared" si="8"/>
        <v>0.1413035825388744</v>
      </c>
      <c r="E106" s="143">
        <f t="shared" si="8"/>
        <v>0.14115400543997891</v>
      </c>
      <c r="F106" s="143">
        <f t="shared" si="8"/>
        <v>0.14085064852620607</v>
      </c>
      <c r="G106" s="143">
        <f t="shared" si="8"/>
        <v>0.14207023299572211</v>
      </c>
      <c r="H106" s="143">
        <f t="shared" si="8"/>
        <v>0.14193784268855281</v>
      </c>
      <c r="I106" s="143">
        <f t="shared" si="8"/>
        <v>0.14296569642171575</v>
      </c>
      <c r="J106" s="143">
        <f t="shared" si="8"/>
        <v>0.1432505106429369</v>
      </c>
      <c r="K106" s="143">
        <f t="shared" si="8"/>
        <v>0.14229336799816292</v>
      </c>
      <c r="L106" s="143">
        <f t="shared" si="8"/>
        <v>0.14220126782255996</v>
      </c>
      <c r="M106" s="143">
        <f t="shared" si="8"/>
        <v>0.1413812543304209</v>
      </c>
      <c r="N106" s="143">
        <f t="shared" si="8"/>
        <v>0.1416206020568769</v>
      </c>
      <c r="O106" s="143">
        <f t="shared" si="8"/>
        <v>0.1412493077821268</v>
      </c>
      <c r="P106" s="143">
        <f t="shared" si="8"/>
        <v>0.14191645639681544</v>
      </c>
      <c r="Q106" s="143">
        <f t="shared" si="8"/>
        <v>0.1481050754510608</v>
      </c>
    </row>
    <row r="107" spans="1:17" x14ac:dyDescent="0.25">
      <c r="A107" s="142" t="s">
        <v>123</v>
      </c>
      <c r="B107" s="141">
        <f t="shared" ref="B107:Q107" si="9">IF(B$28=0,0,B$28/B$5)</f>
        <v>9.0949285174845393E-2</v>
      </c>
      <c r="C107" s="141">
        <f t="shared" si="9"/>
        <v>9.0609021659496983E-2</v>
      </c>
      <c r="D107" s="141">
        <f t="shared" si="9"/>
        <v>9.0588576413278721E-2</v>
      </c>
      <c r="E107" s="141">
        <f t="shared" si="9"/>
        <v>9.0492683752883912E-2</v>
      </c>
      <c r="F107" s="141">
        <f t="shared" si="9"/>
        <v>9.0298204105092608E-2</v>
      </c>
      <c r="G107" s="141">
        <f t="shared" si="9"/>
        <v>9.1080069779862785E-2</v>
      </c>
      <c r="H107" s="141">
        <f t="shared" si="9"/>
        <v>9.0995195431725989E-2</v>
      </c>
      <c r="I107" s="141">
        <f t="shared" si="9"/>
        <v>9.1654144092300022E-2</v>
      </c>
      <c r="J107" s="141">
        <f t="shared" si="9"/>
        <v>9.1836736170852459E-2</v>
      </c>
      <c r="K107" s="141">
        <f t="shared" si="9"/>
        <v>9.2945173042884438E-2</v>
      </c>
      <c r="L107" s="141">
        <f t="shared" si="9"/>
        <v>9.6040589321927633E-2</v>
      </c>
      <c r="M107" s="141">
        <f t="shared" si="9"/>
        <v>9.7087501303730062E-2</v>
      </c>
      <c r="N107" s="141">
        <f t="shared" si="9"/>
        <v>9.3826386494735889E-2</v>
      </c>
      <c r="O107" s="141">
        <f t="shared" si="9"/>
        <v>9.5944872393116484E-2</v>
      </c>
      <c r="P107" s="141">
        <f t="shared" si="9"/>
        <v>9.435087661877993E-2</v>
      </c>
      <c r="Q107" s="141">
        <f t="shared" si="9"/>
        <v>9.4491420700132181E-2</v>
      </c>
    </row>
    <row r="108" spans="1:17" x14ac:dyDescent="0.25">
      <c r="A108" s="142" t="s">
        <v>122</v>
      </c>
      <c r="B108" s="141">
        <f t="shared" ref="B108:Q108" si="10">IF(B$33=0,0,B$33/B$5)</f>
        <v>5.0763475587817075E-2</v>
      </c>
      <c r="C108" s="141">
        <f t="shared" si="10"/>
        <v>5.0726452169106401E-2</v>
      </c>
      <c r="D108" s="141">
        <f t="shared" si="10"/>
        <v>5.0715006125595707E-2</v>
      </c>
      <c r="E108" s="141">
        <f t="shared" si="10"/>
        <v>5.0661321687095022E-2</v>
      </c>
      <c r="F108" s="141">
        <f t="shared" si="10"/>
        <v>5.0552444421113472E-2</v>
      </c>
      <c r="G108" s="141">
        <f t="shared" si="10"/>
        <v>5.0990163215859315E-2</v>
      </c>
      <c r="H108" s="141">
        <f t="shared" si="10"/>
        <v>5.0942647256826824E-2</v>
      </c>
      <c r="I108" s="141">
        <f t="shared" si="10"/>
        <v>5.131155232941572E-2</v>
      </c>
      <c r="J108" s="141">
        <f t="shared" si="10"/>
        <v>5.1413774472084436E-2</v>
      </c>
      <c r="K108" s="141">
        <f t="shared" si="10"/>
        <v>4.9348194955278472E-2</v>
      </c>
      <c r="L108" s="141">
        <f t="shared" si="10"/>
        <v>4.6160678500632331E-2</v>
      </c>
      <c r="M108" s="141">
        <f t="shared" si="10"/>
        <v>4.4293753026690842E-2</v>
      </c>
      <c r="N108" s="141">
        <f t="shared" si="10"/>
        <v>4.7794215562141029E-2</v>
      </c>
      <c r="O108" s="141">
        <f t="shared" si="10"/>
        <v>4.5304435389010328E-2</v>
      </c>
      <c r="P108" s="141">
        <f t="shared" si="10"/>
        <v>4.7565579778035529E-2</v>
      </c>
      <c r="Q108" s="141">
        <f t="shared" si="10"/>
        <v>5.3613654750928594E-2</v>
      </c>
    </row>
    <row r="109" spans="1:17" x14ac:dyDescent="0.25">
      <c r="A109" s="127" t="s">
        <v>112</v>
      </c>
      <c r="B109" s="143">
        <f t="shared" ref="B109:Q109" si="11">IF(B$34=0,0,B$34/B$5)</f>
        <v>7.1897202869929594E-2</v>
      </c>
      <c r="C109" s="143">
        <f t="shared" si="11"/>
        <v>7.361668381294377E-2</v>
      </c>
      <c r="D109" s="143">
        <f t="shared" si="11"/>
        <v>7.2078282399925933E-2</v>
      </c>
      <c r="E109" s="143">
        <f t="shared" si="11"/>
        <v>7.2215149259237596E-2</v>
      </c>
      <c r="F109" s="143">
        <f t="shared" si="11"/>
        <v>7.3068990251073204E-2</v>
      </c>
      <c r="G109" s="143">
        <f t="shared" si="11"/>
        <v>6.999778901054797E-2</v>
      </c>
      <c r="H109" s="143">
        <f t="shared" si="11"/>
        <v>6.9441238959666446E-2</v>
      </c>
      <c r="I109" s="143">
        <f t="shared" si="11"/>
        <v>6.7180682420914073E-2</v>
      </c>
      <c r="J109" s="143">
        <f t="shared" si="11"/>
        <v>6.6600225617464981E-2</v>
      </c>
      <c r="K109" s="143">
        <f t="shared" si="11"/>
        <v>6.5865271308781267E-2</v>
      </c>
      <c r="L109" s="143">
        <f t="shared" si="11"/>
        <v>6.5713454224134923E-2</v>
      </c>
      <c r="M109" s="143">
        <f t="shared" si="11"/>
        <v>6.5342428653610285E-2</v>
      </c>
      <c r="N109" s="143">
        <f t="shared" si="11"/>
        <v>6.5535139610930188E-2</v>
      </c>
      <c r="O109" s="143">
        <f t="shared" si="11"/>
        <v>6.6687494654469479E-2</v>
      </c>
      <c r="P109" s="143">
        <f t="shared" si="11"/>
        <v>6.5919391959979021E-2</v>
      </c>
      <c r="Q109" s="143">
        <f t="shared" si="11"/>
        <v>6.6622474680874399E-2</v>
      </c>
    </row>
    <row r="110" spans="1:17" x14ac:dyDescent="0.25">
      <c r="A110" s="142" t="s">
        <v>121</v>
      </c>
      <c r="B110" s="141">
        <f t="shared" ref="B110:Q110" si="12">IF(B$35=0,0,B$35/B$5)</f>
        <v>2.8989396808150974E-2</v>
      </c>
      <c r="C110" s="141">
        <f t="shared" si="12"/>
        <v>2.2187456515475702E-2</v>
      </c>
      <c r="D110" s="141">
        <f t="shared" si="12"/>
        <v>2.6494522871639729E-2</v>
      </c>
      <c r="E110" s="141">
        <f t="shared" si="12"/>
        <v>2.6324928601748742E-2</v>
      </c>
      <c r="F110" s="141">
        <f t="shared" si="12"/>
        <v>2.1653549758041728E-2</v>
      </c>
      <c r="G110" s="141">
        <f t="shared" si="12"/>
        <v>3.5508203660849794E-2</v>
      </c>
      <c r="H110" s="141">
        <f t="shared" si="12"/>
        <v>3.2363558155215112E-2</v>
      </c>
      <c r="I110" s="141">
        <f t="shared" si="12"/>
        <v>4.0604696779861491E-2</v>
      </c>
      <c r="J110" s="141">
        <f t="shared" si="12"/>
        <v>2.7094567238823003E-2</v>
      </c>
      <c r="K110" s="141">
        <f t="shared" si="12"/>
        <v>4.3065635610569968E-2</v>
      </c>
      <c r="L110" s="141">
        <f t="shared" si="12"/>
        <v>4.2839331401512123E-2</v>
      </c>
      <c r="M110" s="141">
        <f t="shared" si="12"/>
        <v>3.8759254303878533E-2</v>
      </c>
      <c r="N110" s="141">
        <f t="shared" si="12"/>
        <v>4.2691534872290805E-2</v>
      </c>
      <c r="O110" s="141">
        <f t="shared" si="12"/>
        <v>4.32846975033956E-2</v>
      </c>
      <c r="P110" s="141">
        <f t="shared" si="12"/>
        <v>4.2820273361261312E-2</v>
      </c>
      <c r="Q110" s="141">
        <f t="shared" si="12"/>
        <v>4.3060873621621164E-2</v>
      </c>
    </row>
    <row r="111" spans="1:17" x14ac:dyDescent="0.25">
      <c r="A111" s="142" t="s">
        <v>120</v>
      </c>
      <c r="B111" s="141">
        <f t="shared" ref="B111:Q111" si="13">IF(B$39=0,0,B$39/B$5)</f>
        <v>2.0987247762036539E-2</v>
      </c>
      <c r="C111" s="141">
        <f t="shared" si="13"/>
        <v>2.0865863631495726E-2</v>
      </c>
      <c r="D111" s="141">
        <f t="shared" si="13"/>
        <v>2.0995410695940835E-2</v>
      </c>
      <c r="E111" s="141">
        <f t="shared" si="13"/>
        <v>2.1168883276937236E-2</v>
      </c>
      <c r="F111" s="141">
        <f t="shared" si="13"/>
        <v>2.1103648168494697E-2</v>
      </c>
      <c r="G111" s="141">
        <f t="shared" si="13"/>
        <v>2.1179726989512176E-2</v>
      </c>
      <c r="H111" s="141">
        <f t="shared" si="13"/>
        <v>2.0739325881917847E-2</v>
      </c>
      <c r="I111" s="141">
        <f t="shared" si="13"/>
        <v>2.0694823355390284E-2</v>
      </c>
      <c r="J111" s="141">
        <f t="shared" si="13"/>
        <v>2.9674673739584084E-2</v>
      </c>
      <c r="K111" s="141">
        <f t="shared" si="13"/>
        <v>2.0460222024995239E-2</v>
      </c>
      <c r="L111" s="141">
        <f t="shared" si="13"/>
        <v>2.0685499451090422E-2</v>
      </c>
      <c r="M111" s="141">
        <f t="shared" si="13"/>
        <v>2.4483190802744068E-2</v>
      </c>
      <c r="N111" s="141">
        <f t="shared" si="13"/>
        <v>2.0577629047746154E-2</v>
      </c>
      <c r="O111" s="141">
        <f t="shared" si="13"/>
        <v>2.1254683631605299E-2</v>
      </c>
      <c r="P111" s="141">
        <f t="shared" si="13"/>
        <v>2.0843930026860621E-2</v>
      </c>
      <c r="Q111" s="141">
        <f t="shared" si="13"/>
        <v>2.1019612184857699E-2</v>
      </c>
    </row>
    <row r="112" spans="1:17" x14ac:dyDescent="0.25">
      <c r="A112" s="140" t="s">
        <v>119</v>
      </c>
      <c r="B112" s="139">
        <f t="shared" ref="B112:Q112" si="14">IF(B$50=0,0,B$50/B$5)</f>
        <v>2.1920558299742075E-2</v>
      </c>
      <c r="C112" s="139">
        <f t="shared" si="14"/>
        <v>3.056336366597235E-2</v>
      </c>
      <c r="D112" s="139">
        <f t="shared" si="14"/>
        <v>2.4588348832345383E-2</v>
      </c>
      <c r="E112" s="139">
        <f t="shared" si="14"/>
        <v>2.4721337380551617E-2</v>
      </c>
      <c r="F112" s="139">
        <f t="shared" si="14"/>
        <v>3.0311792324536777E-2</v>
      </c>
      <c r="G112" s="139">
        <f t="shared" si="14"/>
        <v>1.3309858360186003E-2</v>
      </c>
      <c r="H112" s="139">
        <f t="shared" si="14"/>
        <v>1.6338354922533486E-2</v>
      </c>
      <c r="I112" s="139">
        <f t="shared" si="14"/>
        <v>5.8811622856623008E-3</v>
      </c>
      <c r="J112" s="139">
        <f t="shared" si="14"/>
        <v>9.8309846390578961E-3</v>
      </c>
      <c r="K112" s="139">
        <f t="shared" si="14"/>
        <v>2.3394136732160535E-3</v>
      </c>
      <c r="L112" s="139">
        <f t="shared" si="14"/>
        <v>2.1886233715323676E-3</v>
      </c>
      <c r="M112" s="139">
        <f t="shared" si="14"/>
        <v>2.099983546987684E-3</v>
      </c>
      <c r="N112" s="139">
        <f t="shared" si="14"/>
        <v>2.265975690893234E-3</v>
      </c>
      <c r="O112" s="139">
        <f t="shared" si="14"/>
        <v>2.1481135194685941E-3</v>
      </c>
      <c r="P112" s="139">
        <f t="shared" si="14"/>
        <v>2.2551885718570903E-3</v>
      </c>
      <c r="Q112" s="139">
        <f t="shared" si="14"/>
        <v>2.541988874395541E-3</v>
      </c>
    </row>
    <row r="113" spans="1:17" hidden="1" x14ac:dyDescent="0.25">
      <c r="B113" s="147"/>
      <c r="C113" s="147"/>
      <c r="D113" s="147"/>
      <c r="E113" s="147"/>
      <c r="F113" s="147"/>
      <c r="G113" s="147"/>
      <c r="H113" s="147"/>
      <c r="I113" s="147"/>
      <c r="J113" s="147"/>
      <c r="K113" s="147"/>
      <c r="L113" s="147"/>
      <c r="M113" s="147"/>
      <c r="N113" s="147"/>
      <c r="O113" s="147"/>
      <c r="P113" s="147"/>
      <c r="Q113" s="147"/>
    </row>
    <row r="114" spans="1:17" x14ac:dyDescent="0.25">
      <c r="B114" s="147"/>
      <c r="C114" s="147"/>
      <c r="D114" s="147"/>
      <c r="E114" s="147"/>
      <c r="F114" s="147"/>
      <c r="G114" s="147"/>
      <c r="H114" s="147"/>
      <c r="I114" s="147"/>
      <c r="J114" s="147"/>
      <c r="K114" s="147"/>
      <c r="L114" s="147"/>
      <c r="M114" s="147"/>
      <c r="N114" s="147"/>
      <c r="O114" s="147"/>
      <c r="P114" s="147"/>
      <c r="Q114" s="147"/>
    </row>
    <row r="115" spans="1:17" x14ac:dyDescent="0.25">
      <c r="A115" s="78" t="s">
        <v>45</v>
      </c>
      <c r="B115" s="77">
        <f t="shared" ref="B115:Q115" si="15">SUM(B$116:B$120,B$124:B$125,B$127:B$129,B$122,B$121)</f>
        <v>0.99999999999999989</v>
      </c>
      <c r="C115" s="77">
        <f t="shared" si="15"/>
        <v>0.99999999999999978</v>
      </c>
      <c r="D115" s="77">
        <f t="shared" si="15"/>
        <v>1</v>
      </c>
      <c r="E115" s="77">
        <f t="shared" si="15"/>
        <v>1</v>
      </c>
      <c r="F115" s="77">
        <f t="shared" si="15"/>
        <v>1</v>
      </c>
      <c r="G115" s="77">
        <f t="shared" si="15"/>
        <v>1</v>
      </c>
      <c r="H115" s="77">
        <f t="shared" si="15"/>
        <v>1</v>
      </c>
      <c r="I115" s="77">
        <f t="shared" si="15"/>
        <v>0.99999999999999989</v>
      </c>
      <c r="J115" s="77">
        <f t="shared" si="15"/>
        <v>1</v>
      </c>
      <c r="K115" s="77">
        <f t="shared" si="15"/>
        <v>0.99999999999999989</v>
      </c>
      <c r="L115" s="77">
        <f t="shared" si="15"/>
        <v>1</v>
      </c>
      <c r="M115" s="77">
        <f t="shared" si="15"/>
        <v>1</v>
      </c>
      <c r="N115" s="77">
        <f t="shared" si="15"/>
        <v>0.99999999999999989</v>
      </c>
      <c r="O115" s="77">
        <f t="shared" si="15"/>
        <v>0.99999999999999989</v>
      </c>
      <c r="P115" s="77">
        <f t="shared" si="15"/>
        <v>1</v>
      </c>
      <c r="Q115" s="77">
        <f t="shared" si="15"/>
        <v>0.99999999999999989</v>
      </c>
    </row>
    <row r="116" spans="1:17" x14ac:dyDescent="0.25">
      <c r="A116" s="132" t="s">
        <v>83</v>
      </c>
      <c r="B116" s="146">
        <f t="shared" ref="B116:Q116" si="16">IF(B$54=0,0,B$54/B$53)</f>
        <v>2.5091313406419616E-3</v>
      </c>
      <c r="C116" s="146">
        <f t="shared" si="16"/>
        <v>2.5018604701234513E-3</v>
      </c>
      <c r="D116" s="146">
        <f t="shared" si="16"/>
        <v>2.5066009776138019E-3</v>
      </c>
      <c r="E116" s="146">
        <f t="shared" si="16"/>
        <v>2.505816340609764E-3</v>
      </c>
      <c r="F116" s="146">
        <f t="shared" si="16"/>
        <v>2.4988590992316866E-3</v>
      </c>
      <c r="G116" s="146">
        <f t="shared" si="16"/>
        <v>2.5168223917687244E-3</v>
      </c>
      <c r="H116" s="146">
        <f t="shared" si="16"/>
        <v>2.5174348095757999E-3</v>
      </c>
      <c r="I116" s="146">
        <f t="shared" si="16"/>
        <v>2.5300720914342993E-3</v>
      </c>
      <c r="J116" s="146">
        <f t="shared" si="16"/>
        <v>2.5314261294193913E-3</v>
      </c>
      <c r="K116" s="146">
        <f t="shared" si="16"/>
        <v>2.5344583988857611E-3</v>
      </c>
      <c r="L116" s="146">
        <f t="shared" si="16"/>
        <v>2.5383818328539023E-3</v>
      </c>
      <c r="M116" s="146">
        <f t="shared" si="16"/>
        <v>2.5390182887891407E-3</v>
      </c>
      <c r="N116" s="146">
        <f t="shared" si="16"/>
        <v>2.5347255392604256E-3</v>
      </c>
      <c r="O116" s="146">
        <f t="shared" si="16"/>
        <v>2.5318731828749283E-3</v>
      </c>
      <c r="P116" s="146">
        <f t="shared" si="16"/>
        <v>2.5365517352488385E-3</v>
      </c>
      <c r="Q116" s="146">
        <f t="shared" si="16"/>
        <v>2.5182977288924547E-3</v>
      </c>
    </row>
    <row r="117" spans="1:17" x14ac:dyDescent="0.25">
      <c r="A117" s="76" t="s">
        <v>82</v>
      </c>
      <c r="B117" s="145">
        <f t="shared" ref="B117:Q117" si="17">IF(B$55=0,0,B$55/B$53)</f>
        <v>4.8219816122435069E-4</v>
      </c>
      <c r="C117" s="145">
        <f t="shared" si="17"/>
        <v>4.8080086474260047E-4</v>
      </c>
      <c r="D117" s="145">
        <f t="shared" si="17"/>
        <v>4.8171188281411099E-4</v>
      </c>
      <c r="E117" s="145">
        <f t="shared" si="17"/>
        <v>4.8156109336979289E-4</v>
      </c>
      <c r="F117" s="145">
        <f t="shared" si="17"/>
        <v>4.8022406929880754E-4</v>
      </c>
      <c r="G117" s="145">
        <f t="shared" si="17"/>
        <v>4.8367620689343711E-4</v>
      </c>
      <c r="H117" s="145">
        <f t="shared" si="17"/>
        <v>4.8379389971233918E-4</v>
      </c>
      <c r="I117" s="145">
        <f t="shared" si="17"/>
        <v>4.862224987961498E-4</v>
      </c>
      <c r="J117" s="145">
        <f t="shared" si="17"/>
        <v>4.864827142006049E-4</v>
      </c>
      <c r="K117" s="145">
        <f t="shared" si="17"/>
        <v>4.8706544764996182E-4</v>
      </c>
      <c r="L117" s="145">
        <f t="shared" si="17"/>
        <v>4.8781944271370398E-4</v>
      </c>
      <c r="M117" s="145">
        <f t="shared" si="17"/>
        <v>4.8794175511588728E-4</v>
      </c>
      <c r="N117" s="145">
        <f t="shared" si="17"/>
        <v>4.8711678597385263E-4</v>
      </c>
      <c r="O117" s="145">
        <f t="shared" si="17"/>
        <v>4.8656862773997751E-4</v>
      </c>
      <c r="P117" s="145">
        <f t="shared" si="17"/>
        <v>4.8746773944264215E-4</v>
      </c>
      <c r="Q117" s="145">
        <f t="shared" si="17"/>
        <v>4.8395973324246821E-4</v>
      </c>
    </row>
    <row r="118" spans="1:17" x14ac:dyDescent="0.25">
      <c r="A118" s="76" t="s">
        <v>81</v>
      </c>
      <c r="B118" s="145">
        <f t="shared" ref="B118:Q118" si="18">IF(B$56=0,0,B$56/B$53)</f>
        <v>6.6971020112359669E-2</v>
      </c>
      <c r="C118" s="145">
        <f t="shared" si="18"/>
        <v>6.6776953899944827E-2</v>
      </c>
      <c r="D118" s="145">
        <f t="shared" si="18"/>
        <v>6.6903482399006176E-2</v>
      </c>
      <c r="E118" s="145">
        <f t="shared" si="18"/>
        <v>6.6882539716681344E-2</v>
      </c>
      <c r="F118" s="145">
        <f t="shared" si="18"/>
        <v>6.6696844554092208E-2</v>
      </c>
      <c r="G118" s="145">
        <f t="shared" si="18"/>
        <v>6.7176301331143384E-2</v>
      </c>
      <c r="H118" s="145">
        <f t="shared" si="18"/>
        <v>6.7192647324918434E-2</v>
      </c>
      <c r="I118" s="145">
        <f t="shared" si="18"/>
        <v>6.7529947985032424E-2</v>
      </c>
      <c r="J118" s="145">
        <f t="shared" si="18"/>
        <v>6.7566088502534899E-2</v>
      </c>
      <c r="K118" s="145">
        <f t="shared" si="18"/>
        <v>6.7647022559723866E-2</v>
      </c>
      <c r="L118" s="145">
        <f t="shared" si="18"/>
        <v>6.7751742615997479E-2</v>
      </c>
      <c r="M118" s="145">
        <f t="shared" si="18"/>
        <v>6.776873020949202E-2</v>
      </c>
      <c r="N118" s="145">
        <f t="shared" si="18"/>
        <v>6.7654152781691318E-2</v>
      </c>
      <c r="O118" s="145">
        <f t="shared" si="18"/>
        <v>6.7578020769880329E-2</v>
      </c>
      <c r="P118" s="145">
        <f t="shared" si="18"/>
        <v>6.770289562997836E-2</v>
      </c>
      <c r="Q118" s="145">
        <f t="shared" si="18"/>
        <v>6.7215679434069101E-2</v>
      </c>
    </row>
    <row r="119" spans="1:17" x14ac:dyDescent="0.25">
      <c r="A119" s="76" t="s">
        <v>80</v>
      </c>
      <c r="B119" s="145">
        <f t="shared" ref="B119:Q119" si="19">IF(B$57=0,0,B$57/B$53)</f>
        <v>1.1502369624263266E-3</v>
      </c>
      <c r="C119" s="145">
        <f t="shared" si="19"/>
        <v>1.1469038471429848E-3</v>
      </c>
      <c r="D119" s="145">
        <f t="shared" si="19"/>
        <v>1.1490769924254753E-3</v>
      </c>
      <c r="E119" s="145">
        <f t="shared" si="19"/>
        <v>1.1487172988257344E-3</v>
      </c>
      <c r="F119" s="145">
        <f t="shared" si="19"/>
        <v>1.1455279575346006E-3</v>
      </c>
      <c r="G119" s="145">
        <f t="shared" si="19"/>
        <v>1.153762697067087E-3</v>
      </c>
      <c r="H119" s="145">
        <f t="shared" si="19"/>
        <v>1.1540434418757534E-3</v>
      </c>
      <c r="I119" s="145">
        <f t="shared" si="19"/>
        <v>1.159836629527111E-3</v>
      </c>
      <c r="J119" s="145">
        <f t="shared" si="19"/>
        <v>1.1604573481454458E-3</v>
      </c>
      <c r="K119" s="145">
        <f t="shared" si="19"/>
        <v>1.1618474022903834E-3</v>
      </c>
      <c r="L119" s="145">
        <f t="shared" si="19"/>
        <v>1.1636459844118956E-3</v>
      </c>
      <c r="M119" s="145">
        <f t="shared" si="19"/>
        <v>1.1639377487885942E-3</v>
      </c>
      <c r="N119" s="145">
        <f t="shared" si="19"/>
        <v>1.1619698648845569E-3</v>
      </c>
      <c r="O119" s="145">
        <f t="shared" si="19"/>
        <v>1.1606622865639356E-3</v>
      </c>
      <c r="P119" s="145">
        <f t="shared" si="19"/>
        <v>1.162807030357915E-3</v>
      </c>
      <c r="Q119" s="145">
        <f t="shared" si="19"/>
        <v>1.1544390216836058E-3</v>
      </c>
    </row>
    <row r="120" spans="1:17" x14ac:dyDescent="0.25">
      <c r="A120" s="129" t="s">
        <v>79</v>
      </c>
      <c r="B120" s="144">
        <f t="shared" ref="B120:Q120" si="20">IF(B$58=0,0,B$58/B$53)</f>
        <v>2.7868932135508232E-3</v>
      </c>
      <c r="C120" s="144">
        <f t="shared" si="20"/>
        <v>2.7788174546710632E-3</v>
      </c>
      <c r="D120" s="144">
        <f t="shared" si="20"/>
        <v>2.7840827382932024E-3</v>
      </c>
      <c r="E120" s="144">
        <f t="shared" si="20"/>
        <v>2.783211241649619E-3</v>
      </c>
      <c r="F120" s="144">
        <f t="shared" si="20"/>
        <v>2.775483830785336E-3</v>
      </c>
      <c r="G120" s="144">
        <f t="shared" si="20"/>
        <v>2.7954356672052166E-3</v>
      </c>
      <c r="H120" s="144">
        <f t="shared" si="20"/>
        <v>2.7961158799157948E-3</v>
      </c>
      <c r="I120" s="144">
        <f t="shared" si="20"/>
        <v>2.8101521140812681E-3</v>
      </c>
      <c r="J120" s="144">
        <f t="shared" si="20"/>
        <v>2.8116560446290388E-3</v>
      </c>
      <c r="K120" s="144">
        <f t="shared" si="20"/>
        <v>2.8150239875743091E-3</v>
      </c>
      <c r="L120" s="144">
        <f t="shared" si="20"/>
        <v>2.8193817472987721E-3</v>
      </c>
      <c r="M120" s="144">
        <f t="shared" si="20"/>
        <v>2.8200886591681837E-3</v>
      </c>
      <c r="N120" s="144">
        <f t="shared" si="20"/>
        <v>2.8153207004984796E-3</v>
      </c>
      <c r="O120" s="144">
        <f t="shared" si="20"/>
        <v>2.8121525870862286E-3</v>
      </c>
      <c r="P120" s="144">
        <f t="shared" si="20"/>
        <v>2.8173490571350075E-3</v>
      </c>
      <c r="Q120" s="144">
        <f t="shared" si="20"/>
        <v>2.797074324756235E-3</v>
      </c>
    </row>
    <row r="121" spans="1:17" x14ac:dyDescent="0.25">
      <c r="A121" s="127" t="s">
        <v>115</v>
      </c>
      <c r="B121" s="143">
        <f t="shared" ref="B121:Q121" si="21">IF(B$63=0,0,B$63/B$53)</f>
        <v>0.12697195616628112</v>
      </c>
      <c r="C121" s="143">
        <f t="shared" si="21"/>
        <v>0.12673465890834265</v>
      </c>
      <c r="D121" s="143">
        <f t="shared" si="21"/>
        <v>0.12688510043837078</v>
      </c>
      <c r="E121" s="143">
        <f t="shared" si="21"/>
        <v>0.12684770762111588</v>
      </c>
      <c r="F121" s="143">
        <f t="shared" si="21"/>
        <v>0.12824248505028429</v>
      </c>
      <c r="G121" s="143">
        <f t="shared" si="21"/>
        <v>0.12723104079650638</v>
      </c>
      <c r="H121" s="143">
        <f t="shared" si="21"/>
        <v>0.1273077305080412</v>
      </c>
      <c r="I121" s="143">
        <f t="shared" si="21"/>
        <v>0.12778813490945126</v>
      </c>
      <c r="J121" s="143">
        <f t="shared" si="21"/>
        <v>0.12791552750196461</v>
      </c>
      <c r="K121" s="143">
        <f t="shared" si="21"/>
        <v>0.12795652183440706</v>
      </c>
      <c r="L121" s="143">
        <f t="shared" si="21"/>
        <v>0.12815219243378984</v>
      </c>
      <c r="M121" s="143">
        <f t="shared" si="21"/>
        <v>0.12818310263343269</v>
      </c>
      <c r="N121" s="143">
        <f t="shared" si="21"/>
        <v>0.1279689945504108</v>
      </c>
      <c r="O121" s="143">
        <f t="shared" si="21"/>
        <v>0.12782318061844497</v>
      </c>
      <c r="P121" s="143">
        <f t="shared" si="21"/>
        <v>0.12806094115288963</v>
      </c>
      <c r="Q121" s="143">
        <f t="shared" si="21"/>
        <v>0.12714333225590613</v>
      </c>
    </row>
    <row r="122" spans="1:17" x14ac:dyDescent="0.25">
      <c r="A122" s="127" t="s">
        <v>114</v>
      </c>
      <c r="B122" s="143">
        <f t="shared" ref="B122:Q122" si="22">IF(B$69=0,0,B$69/B$53)</f>
        <v>0.49148889504261739</v>
      </c>
      <c r="C122" s="143">
        <f t="shared" si="22"/>
        <v>0.49006467620669664</v>
      </c>
      <c r="D122" s="143">
        <f t="shared" si="22"/>
        <v>0.49099324728252497</v>
      </c>
      <c r="E122" s="143">
        <f t="shared" si="22"/>
        <v>0.49083955250860911</v>
      </c>
      <c r="F122" s="143">
        <f t="shared" si="22"/>
        <v>0.48947676737972035</v>
      </c>
      <c r="G122" s="143">
        <f t="shared" si="22"/>
        <v>0.49299541889761872</v>
      </c>
      <c r="H122" s="143">
        <f t="shared" si="22"/>
        <v>0.49311537935820915</v>
      </c>
      <c r="I122" s="143">
        <f t="shared" si="22"/>
        <v>0.49559077137789781</v>
      </c>
      <c r="J122" s="143">
        <f t="shared" si="22"/>
        <v>0.49585600047226963</v>
      </c>
      <c r="K122" s="143">
        <f t="shared" si="22"/>
        <v>0.49644996171509415</v>
      </c>
      <c r="L122" s="143">
        <f t="shared" si="22"/>
        <v>0.49721848434862126</v>
      </c>
      <c r="M122" s="143">
        <f t="shared" si="22"/>
        <v>0.49734315340013047</v>
      </c>
      <c r="N122" s="143">
        <f t="shared" si="22"/>
        <v>0.4965022891980907</v>
      </c>
      <c r="O122" s="143">
        <f t="shared" si="22"/>
        <v>0.49594356934733186</v>
      </c>
      <c r="P122" s="143">
        <f t="shared" si="22"/>
        <v>0.49686000464882757</v>
      </c>
      <c r="Q122" s="143">
        <f t="shared" si="22"/>
        <v>0.49328440807925861</v>
      </c>
    </row>
    <row r="123" spans="1:17" x14ac:dyDescent="0.25">
      <c r="A123" s="127" t="s">
        <v>113</v>
      </c>
      <c r="B123" s="143">
        <f t="shared" ref="B123:Q123" si="23">IF(B$70=0,0,B$70/B$53)</f>
        <v>0.20221692465430019</v>
      </c>
      <c r="C123" s="143">
        <f t="shared" si="23"/>
        <v>0.20165983800109119</v>
      </c>
      <c r="D123" s="143">
        <f t="shared" si="23"/>
        <v>0.20204194163315348</v>
      </c>
      <c r="E123" s="143">
        <f t="shared" si="23"/>
        <v>0.20197869679076008</v>
      </c>
      <c r="F123" s="143">
        <f t="shared" si="23"/>
        <v>0.20141791564968892</v>
      </c>
      <c r="G123" s="143">
        <f t="shared" si="23"/>
        <v>0.20286582799581807</v>
      </c>
      <c r="H123" s="143">
        <f t="shared" si="23"/>
        <v>0.20291519129054966</v>
      </c>
      <c r="I123" s="143">
        <f t="shared" si="23"/>
        <v>0.20393380613450016</v>
      </c>
      <c r="J123" s="143">
        <f t="shared" si="23"/>
        <v>0.2040429469455006</v>
      </c>
      <c r="K123" s="143">
        <f t="shared" si="23"/>
        <v>0.20377187060526097</v>
      </c>
      <c r="L123" s="143">
        <f t="shared" si="23"/>
        <v>0.20314737172183397</v>
      </c>
      <c r="M123" s="143">
        <f t="shared" si="23"/>
        <v>0.2027219420474442</v>
      </c>
      <c r="N123" s="143">
        <f t="shared" si="23"/>
        <v>0.20339786639025675</v>
      </c>
      <c r="O123" s="143">
        <f t="shared" si="23"/>
        <v>0.20246368957453514</v>
      </c>
      <c r="P123" s="143">
        <f t="shared" si="23"/>
        <v>0.20344641451956111</v>
      </c>
      <c r="Q123" s="143">
        <f t="shared" si="23"/>
        <v>0.20898601899303398</v>
      </c>
    </row>
    <row r="124" spans="1:17" x14ac:dyDescent="0.25">
      <c r="A124" s="142" t="s">
        <v>123</v>
      </c>
      <c r="B124" s="141">
        <f t="shared" ref="B124:Q124" si="24">IF(B$71=0,0,B$71/B$53)</f>
        <v>0.12978001874062586</v>
      </c>
      <c r="C124" s="141">
        <f t="shared" si="24"/>
        <v>0.1292824804298609</v>
      </c>
      <c r="D124" s="141">
        <f t="shared" si="24"/>
        <v>0.12952744395767046</v>
      </c>
      <c r="E124" s="141">
        <f t="shared" si="24"/>
        <v>0.12948689820408829</v>
      </c>
      <c r="F124" s="141">
        <f t="shared" si="24"/>
        <v>0.12912738597986659</v>
      </c>
      <c r="G124" s="141">
        <f t="shared" si="24"/>
        <v>0.13005563079751634</v>
      </c>
      <c r="H124" s="141">
        <f t="shared" si="24"/>
        <v>0.13008727720390204</v>
      </c>
      <c r="I124" s="141">
        <f t="shared" si="24"/>
        <v>0.1307403028878158</v>
      </c>
      <c r="J124" s="141">
        <f t="shared" si="24"/>
        <v>0.13081027217323293</v>
      </c>
      <c r="K124" s="141">
        <f t="shared" si="24"/>
        <v>0.1331025615678923</v>
      </c>
      <c r="L124" s="141">
        <f t="shared" si="24"/>
        <v>0.13720266772664</v>
      </c>
      <c r="M124" s="141">
        <f t="shared" si="24"/>
        <v>0.1392105828034873</v>
      </c>
      <c r="N124" s="141">
        <f t="shared" si="24"/>
        <v>0.13475501831627884</v>
      </c>
      <c r="O124" s="141">
        <f t="shared" si="24"/>
        <v>0.13752529598538904</v>
      </c>
      <c r="P124" s="141">
        <f t="shared" si="24"/>
        <v>0.13525808100221831</v>
      </c>
      <c r="Q124" s="141">
        <f t="shared" si="24"/>
        <v>0.1333336199382433</v>
      </c>
    </row>
    <row r="125" spans="1:17" x14ac:dyDescent="0.25">
      <c r="A125" s="142" t="s">
        <v>122</v>
      </c>
      <c r="B125" s="141">
        <f t="shared" ref="B125:Q125" si="25">IF(B$76=0,0,B$76/B$53)</f>
        <v>7.2436905913674299E-2</v>
      </c>
      <c r="C125" s="141">
        <f t="shared" si="25"/>
        <v>7.2377357571230289E-2</v>
      </c>
      <c r="D125" s="141">
        <f t="shared" si="25"/>
        <v>7.2514497675483028E-2</v>
      </c>
      <c r="E125" s="141">
        <f t="shared" si="25"/>
        <v>7.2491798586671805E-2</v>
      </c>
      <c r="F125" s="141">
        <f t="shared" si="25"/>
        <v>7.2290529669822315E-2</v>
      </c>
      <c r="G125" s="141">
        <f t="shared" si="25"/>
        <v>7.2810197198301715E-2</v>
      </c>
      <c r="H125" s="141">
        <f t="shared" si="25"/>
        <v>7.2827914086647627E-2</v>
      </c>
      <c r="I125" s="141">
        <f t="shared" si="25"/>
        <v>7.3193503246684374E-2</v>
      </c>
      <c r="J125" s="141">
        <f t="shared" si="25"/>
        <v>7.323267477226765E-2</v>
      </c>
      <c r="K125" s="141">
        <f t="shared" si="25"/>
        <v>7.0669309037368677E-2</v>
      </c>
      <c r="L125" s="141">
        <f t="shared" si="25"/>
        <v>6.5944703995194004E-2</v>
      </c>
      <c r="M125" s="141">
        <f t="shared" si="25"/>
        <v>6.3511359243956914E-2</v>
      </c>
      <c r="N125" s="141">
        <f t="shared" si="25"/>
        <v>6.8642848073977913E-2</v>
      </c>
      <c r="O125" s="141">
        <f t="shared" si="25"/>
        <v>6.4938393589146104E-2</v>
      </c>
      <c r="P125" s="141">
        <f t="shared" si="25"/>
        <v>6.8188333517342783E-2</v>
      </c>
      <c r="Q125" s="141">
        <f t="shared" si="25"/>
        <v>7.5652399054790709E-2</v>
      </c>
    </row>
    <row r="126" spans="1:17" x14ac:dyDescent="0.25">
      <c r="A126" s="127" t="s">
        <v>112</v>
      </c>
      <c r="B126" s="143">
        <f t="shared" ref="B126:Q126" si="26">IF(B$77=0,0,B$77/B$53)</f>
        <v>0.10542274434659814</v>
      </c>
      <c r="C126" s="143">
        <f t="shared" si="26"/>
        <v>0.10785549034724443</v>
      </c>
      <c r="D126" s="143">
        <f t="shared" si="26"/>
        <v>0.10625475565579803</v>
      </c>
      <c r="E126" s="143">
        <f t="shared" si="26"/>
        <v>0.10653219738837859</v>
      </c>
      <c r="F126" s="143">
        <f t="shared" si="26"/>
        <v>0.10726589240936382</v>
      </c>
      <c r="G126" s="143">
        <f t="shared" si="26"/>
        <v>0.10278171401597895</v>
      </c>
      <c r="H126" s="143">
        <f t="shared" si="26"/>
        <v>0.1025176634872019</v>
      </c>
      <c r="I126" s="143">
        <f t="shared" si="26"/>
        <v>9.8171056259279368E-2</v>
      </c>
      <c r="J126" s="143">
        <f t="shared" si="26"/>
        <v>9.7629414341335943E-2</v>
      </c>
      <c r="K126" s="143">
        <f t="shared" si="26"/>
        <v>9.7176228049113453E-2</v>
      </c>
      <c r="L126" s="143">
        <f t="shared" si="26"/>
        <v>9.6720979872479157E-2</v>
      </c>
      <c r="M126" s="143">
        <f t="shared" si="26"/>
        <v>9.6972085257638771E-2</v>
      </c>
      <c r="N126" s="143">
        <f t="shared" si="26"/>
        <v>9.7477564188933025E-2</v>
      </c>
      <c r="O126" s="143">
        <f t="shared" si="26"/>
        <v>9.920028300554258E-2</v>
      </c>
      <c r="P126" s="143">
        <f t="shared" si="26"/>
        <v>9.6925568486558866E-2</v>
      </c>
      <c r="Q126" s="143">
        <f t="shared" si="26"/>
        <v>9.6416790429157295E-2</v>
      </c>
    </row>
    <row r="127" spans="1:17" x14ac:dyDescent="0.25">
      <c r="A127" s="142" t="s">
        <v>121</v>
      </c>
      <c r="B127" s="141">
        <f t="shared" ref="B127:Q127" si="27">IF(B$78=0,0,B$78/B$53)</f>
        <v>4.2570809587222147E-2</v>
      </c>
      <c r="C127" s="141">
        <f t="shared" si="27"/>
        <v>3.257916445718341E-2</v>
      </c>
      <c r="D127" s="141">
        <f t="shared" si="27"/>
        <v>3.9360644128128806E-2</v>
      </c>
      <c r="E127" s="141">
        <f t="shared" si="27"/>
        <v>3.9137879771071804E-2</v>
      </c>
      <c r="F127" s="141">
        <f t="shared" si="27"/>
        <v>3.1825217749975661E-2</v>
      </c>
      <c r="G127" s="141">
        <f t="shared" si="27"/>
        <v>5.2212865236673789E-2</v>
      </c>
      <c r="H127" s="141">
        <f t="shared" si="27"/>
        <v>4.8100372043068738E-2</v>
      </c>
      <c r="I127" s="141">
        <f t="shared" si="27"/>
        <v>5.9215180773289931E-2</v>
      </c>
      <c r="J127" s="141">
        <f t="shared" si="27"/>
        <v>3.9808786640432671E-2</v>
      </c>
      <c r="K127" s="141">
        <f t="shared" si="27"/>
        <v>6.3615324668401377E-2</v>
      </c>
      <c r="L127" s="141">
        <f t="shared" si="27"/>
        <v>6.3127957340389951E-2</v>
      </c>
      <c r="M127" s="141">
        <f t="shared" si="27"/>
        <v>5.7785048289568132E-2</v>
      </c>
      <c r="N127" s="141">
        <f t="shared" si="27"/>
        <v>6.3751860809872982E-2</v>
      </c>
      <c r="O127" s="141">
        <f t="shared" si="27"/>
        <v>6.4746662433680782E-2</v>
      </c>
      <c r="P127" s="141">
        <f t="shared" si="27"/>
        <v>6.28865193850148E-2</v>
      </c>
      <c r="Q127" s="141">
        <f t="shared" si="27"/>
        <v>6.2247364544109902E-2</v>
      </c>
    </row>
    <row r="128" spans="1:17" x14ac:dyDescent="0.25">
      <c r="A128" s="142" t="s">
        <v>120</v>
      </c>
      <c r="B128" s="141">
        <f t="shared" ref="B128:Q128" si="28">IF(B$82=0,0,B$82/B$53)</f>
        <v>3.080761959704216E-2</v>
      </c>
      <c r="C128" s="141">
        <f t="shared" si="28"/>
        <v>3.0601771979253699E-2</v>
      </c>
      <c r="D128" s="141">
        <f t="shared" si="28"/>
        <v>3.0877025994880708E-2</v>
      </c>
      <c r="E128" s="141">
        <f t="shared" si="28"/>
        <v>3.1155404663397793E-2</v>
      </c>
      <c r="F128" s="141">
        <f t="shared" si="28"/>
        <v>3.1034669599097262E-2</v>
      </c>
      <c r="G128" s="141">
        <f t="shared" si="28"/>
        <v>3.109866369811096E-2</v>
      </c>
      <c r="H128" s="141">
        <f t="shared" si="28"/>
        <v>3.0488788484323411E-2</v>
      </c>
      <c r="I128" s="141">
        <f t="shared" si="28"/>
        <v>3.0361558159081339E-2</v>
      </c>
      <c r="J128" s="141">
        <f t="shared" si="28"/>
        <v>4.3475207732538733E-2</v>
      </c>
      <c r="K128" s="141">
        <f t="shared" si="28"/>
        <v>3.0128823099692014E-2</v>
      </c>
      <c r="L128" s="141">
        <f t="shared" si="28"/>
        <v>3.0389929056066762E-2</v>
      </c>
      <c r="M128" s="141">
        <f t="shared" si="28"/>
        <v>3.6102317597558574E-2</v>
      </c>
      <c r="N128" s="141">
        <f t="shared" si="28"/>
        <v>3.0391699936258829E-2</v>
      </c>
      <c r="O128" s="141">
        <f t="shared" si="28"/>
        <v>3.129927777727369E-2</v>
      </c>
      <c r="P128" s="141">
        <f t="shared" si="28"/>
        <v>3.0727044092971254E-2</v>
      </c>
      <c r="Q128" s="141">
        <f t="shared" si="28"/>
        <v>3.0494811442201501E-2</v>
      </c>
    </row>
    <row r="129" spans="1:17" x14ac:dyDescent="0.25">
      <c r="A129" s="140" t="s">
        <v>119</v>
      </c>
      <c r="B129" s="139">
        <f t="shared" ref="B129:Q129" si="29">IF(B$93=0,0,B$93/B$53)</f>
        <v>3.2044315162333838E-2</v>
      </c>
      <c r="C129" s="139">
        <f t="shared" si="29"/>
        <v>4.4674553910807303E-2</v>
      </c>
      <c r="D129" s="139">
        <f t="shared" si="29"/>
        <v>3.6017085532788519E-2</v>
      </c>
      <c r="E129" s="139">
        <f t="shared" si="29"/>
        <v>3.6238912953909005E-2</v>
      </c>
      <c r="F129" s="139">
        <f t="shared" si="29"/>
        <v>4.4406005060290903E-2</v>
      </c>
      <c r="G129" s="139">
        <f t="shared" si="29"/>
        <v>1.9470185081194195E-2</v>
      </c>
      <c r="H129" s="139">
        <f t="shared" si="29"/>
        <v>2.392850295980976E-2</v>
      </c>
      <c r="I129" s="139">
        <f t="shared" si="29"/>
        <v>8.5943173269081002E-3</v>
      </c>
      <c r="J129" s="139">
        <f t="shared" si="29"/>
        <v>1.4345419968364533E-2</v>
      </c>
      <c r="K129" s="139">
        <f t="shared" si="29"/>
        <v>3.4320802810200762E-3</v>
      </c>
      <c r="L129" s="139">
        <f t="shared" si="29"/>
        <v>3.2030934760224465E-3</v>
      </c>
      <c r="M129" s="139">
        <f t="shared" si="29"/>
        <v>3.0847193705120794E-3</v>
      </c>
      <c r="N129" s="139">
        <f t="shared" si="29"/>
        <v>3.33400344280122E-3</v>
      </c>
      <c r="O129" s="139">
        <f t="shared" si="29"/>
        <v>3.1543427945881029E-3</v>
      </c>
      <c r="P129" s="139">
        <f t="shared" si="29"/>
        <v>3.3120050085728193E-3</v>
      </c>
      <c r="Q129" s="139">
        <f t="shared" si="29"/>
        <v>3.6746144428458898E-3</v>
      </c>
    </row>
    <row r="130" spans="1:17" hidden="1" x14ac:dyDescent="0.25"/>
    <row r="132" spans="1:17" ht="12.75" x14ac:dyDescent="0.25">
      <c r="A132" s="98" t="s">
        <v>128</v>
      </c>
      <c r="B132" s="136"/>
      <c r="C132" s="136"/>
      <c r="D132" s="136"/>
      <c r="E132" s="136"/>
      <c r="F132" s="136"/>
      <c r="G132" s="136"/>
      <c r="H132" s="136"/>
      <c r="I132" s="136"/>
      <c r="J132" s="136"/>
      <c r="K132" s="136"/>
      <c r="L132" s="136"/>
      <c r="M132" s="136"/>
      <c r="N132" s="136"/>
      <c r="O132" s="136"/>
      <c r="P132" s="136"/>
      <c r="Q132" s="136"/>
    </row>
    <row r="134" spans="1:17" x14ac:dyDescent="0.25">
      <c r="A134" s="78" t="s">
        <v>46</v>
      </c>
      <c r="B134" s="170">
        <f>IF(B$5=0,0,B$5/ISI_fec!B$5)</f>
        <v>0.51477432658997824</v>
      </c>
      <c r="C134" s="170">
        <f>IF(C$5=0,0,C$5/ISI_fec!C$5)</f>
        <v>0.51769605569733379</v>
      </c>
      <c r="D134" s="170">
        <f>IF(D$5=0,0,D$5/ISI_fec!D$5)</f>
        <v>0.52065115928938277</v>
      </c>
      <c r="E134" s="170">
        <f>IF(E$5=0,0,E$5/ISI_fec!E$5)</f>
        <v>0.52120287930398901</v>
      </c>
      <c r="F134" s="170">
        <f>IF(F$5=0,0,F$5/ISI_fec!F$5)</f>
        <v>0.52751870831173342</v>
      </c>
      <c r="G134" s="170">
        <f>IF(G$5=0,0,G$5/ISI_fec!G$5)</f>
        <v>0.52862327084019745</v>
      </c>
      <c r="H134" s="170">
        <f>IF(H$5=0,0,H$5/ISI_fec!H$5)</f>
        <v>0.52911633594445506</v>
      </c>
      <c r="I134" s="170">
        <f>IF(I$5=0,0,I$5/ISI_fec!I$5)</f>
        <v>0.5253122471679853</v>
      </c>
      <c r="J134" s="170">
        <f>IF(J$5=0,0,J$5/ISI_fec!J$5)</f>
        <v>0.53365230502326089</v>
      </c>
      <c r="K134" s="170">
        <f>IF(K$5=0,0,K$5/ISI_fec!K$5)</f>
        <v>0.53588628952914075</v>
      </c>
      <c r="L134" s="170">
        <f>IF(L$5=0,0,L$5/ISI_fec!L$5)</f>
        <v>0.53376369153388858</v>
      </c>
      <c r="M134" s="170">
        <f>IF(M$5=0,0,M$5/ISI_fec!M$5)</f>
        <v>0.53560094938887282</v>
      </c>
      <c r="N134" s="170">
        <f>IF(N$5=0,0,N$5/ISI_fec!N$5)</f>
        <v>0.53738712302218172</v>
      </c>
      <c r="O134" s="170">
        <f>IF(O$5=0,0,O$5/ISI_fec!O$5)</f>
        <v>0.5676091314846442</v>
      </c>
      <c r="P134" s="170">
        <f>IF(P$5=0,0,P$5/ISI_fec!P$5)</f>
        <v>0.56663586696457968</v>
      </c>
      <c r="Q134" s="170">
        <f>IF(Q$5=0,0,Q$5/ISI_fec!Q$5)</f>
        <v>0.56178575307781364</v>
      </c>
    </row>
    <row r="135" spans="1:17" x14ac:dyDescent="0.25">
      <c r="A135" s="132" t="s">
        <v>83</v>
      </c>
      <c r="B135" s="169">
        <f>IF(B$6=0,0,B$6/ISI_fec!B$6)</f>
        <v>0.46088028834675154</v>
      </c>
      <c r="C135" s="169">
        <f>IF(C$6=0,0,C$6/ISI_fec!C$6)</f>
        <v>0.46219592144604377</v>
      </c>
      <c r="D135" s="169">
        <f>IF(D$6=0,0,D$6/ISI_fec!D$6)</f>
        <v>0.46472933378439363</v>
      </c>
      <c r="E135" s="169">
        <f>IF(E$6=0,0,E$6/ISI_fec!E$6)</f>
        <v>0.46472933378439368</v>
      </c>
      <c r="F135" s="169">
        <f>IF(F$6=0,0,F$6/ISI_fec!F$6)</f>
        <v>0.46934996609228263</v>
      </c>
      <c r="G135" s="169">
        <f>IF(G$6=0,0,G$6/ISI_fec!G$6)</f>
        <v>0.47440520328484392</v>
      </c>
      <c r="H135" s="169">
        <f>IF(H$6=0,0,H$6/ISI_fec!H$6)</f>
        <v>0.47440520328484387</v>
      </c>
      <c r="I135" s="169">
        <f>IF(I$6=0,0,I$6/ISI_fec!I$6)</f>
        <v>0.47440520328484398</v>
      </c>
      <c r="J135" s="169">
        <f>IF(J$6=0,0,J$6/ISI_fec!J$6)</f>
        <v>0.48289714956969981</v>
      </c>
      <c r="K135" s="169">
        <f>IF(K$6=0,0,K$6/ISI_fec!K$6)</f>
        <v>0.48289714956969987</v>
      </c>
      <c r="L135" s="169">
        <f>IF(L$6=0,0,L$6/ISI_fec!L$6)</f>
        <v>0.48289714956969981</v>
      </c>
      <c r="M135" s="169">
        <f>IF(M$6=0,0,M$6/ISI_fec!M$6)</f>
        <v>0.48289714956969987</v>
      </c>
      <c r="N135" s="169">
        <f>IF(N$6=0,0,N$6/ISI_fec!N$6)</f>
        <v>0.48289714956969992</v>
      </c>
      <c r="O135" s="169">
        <f>IF(O$6=0,0,O$6/ISI_fec!O$6)</f>
        <v>0.51048960835121948</v>
      </c>
      <c r="P135" s="169">
        <f>IF(P$6=0,0,P$6/ISI_fec!P$6)</f>
        <v>0.51048960835121937</v>
      </c>
      <c r="Q135" s="169">
        <f>IF(Q$6=0,0,Q$6/ISI_fec!Q$6)</f>
        <v>0.51048960835121959</v>
      </c>
    </row>
    <row r="136" spans="1:17" x14ac:dyDescent="0.25">
      <c r="A136" s="76" t="s">
        <v>82</v>
      </c>
      <c r="B136" s="168">
        <f>IF(B$7=0,0,B$7/ISI_fec!B$7)</f>
        <v>0.11977335187725222</v>
      </c>
      <c r="C136" s="168">
        <f>IF(C$7=0,0,C$7/ISI_fec!C$7)</f>
        <v>0.12011525798633779</v>
      </c>
      <c r="D136" s="168">
        <f>IF(D$7=0,0,D$7/ISI_fec!D$7)</f>
        <v>0.12077363998948187</v>
      </c>
      <c r="E136" s="168">
        <f>IF(E$7=0,0,E$7/ISI_fec!E$7)</f>
        <v>0.12077363998948189</v>
      </c>
      <c r="F136" s="168">
        <f>IF(F$7=0,0,F$7/ISI_fec!F$7)</f>
        <v>0.12197444773349155</v>
      </c>
      <c r="G136" s="168">
        <f>IF(G$7=0,0,G$7/ISI_fec!G$7)</f>
        <v>0.12328820038986915</v>
      </c>
      <c r="H136" s="168">
        <f>IF(H$7=0,0,H$7/ISI_fec!H$7)</f>
        <v>0.12328820038986914</v>
      </c>
      <c r="I136" s="168">
        <f>IF(I$7=0,0,I$7/ISI_fec!I$7)</f>
        <v>0.12328820038986912</v>
      </c>
      <c r="J136" s="168">
        <f>IF(J$7=0,0,J$7/ISI_fec!J$7)</f>
        <v>0.12549508338360121</v>
      </c>
      <c r="K136" s="168">
        <f>IF(K$7=0,0,K$7/ISI_fec!K$7)</f>
        <v>0.12549508338360121</v>
      </c>
      <c r="L136" s="168">
        <f>IF(L$7=0,0,L$7/ISI_fec!L$7)</f>
        <v>0.12549508338360119</v>
      </c>
      <c r="M136" s="168">
        <f>IF(M$7=0,0,M$7/ISI_fec!M$7)</f>
        <v>0.12549508338360119</v>
      </c>
      <c r="N136" s="168">
        <f>IF(N$7=0,0,N$7/ISI_fec!N$7)</f>
        <v>0.12549508338360116</v>
      </c>
      <c r="O136" s="168">
        <f>IF(O$7=0,0,O$7/ISI_fec!O$7)</f>
        <v>0.13266579855272354</v>
      </c>
      <c r="P136" s="168">
        <f>IF(P$7=0,0,P$7/ISI_fec!P$7)</f>
        <v>0.13266579855272356</v>
      </c>
      <c r="Q136" s="168">
        <f>IF(Q$7=0,0,Q$7/ISI_fec!Q$7)</f>
        <v>0.13266579855272354</v>
      </c>
    </row>
    <row r="137" spans="1:17" x14ac:dyDescent="0.25">
      <c r="A137" s="76" t="s">
        <v>81</v>
      </c>
      <c r="B137" s="168">
        <f>IF(B$8=0,0,B$8/ISI_fec!B$8)</f>
        <v>0.65967708797711544</v>
      </c>
      <c r="C137" s="168">
        <f>IF(C$8=0,0,C$8/ISI_fec!C$8)</f>
        <v>0.66156020824442108</v>
      </c>
      <c r="D137" s="168">
        <f>IF(D$8=0,0,D$8/ISI_fec!D$8)</f>
        <v>0.66518638648693795</v>
      </c>
      <c r="E137" s="168">
        <f>IF(E$8=0,0,E$8/ISI_fec!E$8)</f>
        <v>0.66518638648693795</v>
      </c>
      <c r="F137" s="168">
        <f>IF(F$8=0,0,F$8/ISI_fec!F$8)</f>
        <v>0.67180008931292634</v>
      </c>
      <c r="G137" s="168">
        <f>IF(G$8=0,0,G$8/ISI_fec!G$8)</f>
        <v>0.67903586015091322</v>
      </c>
      <c r="H137" s="168">
        <f>IF(H$8=0,0,H$8/ISI_fec!H$8)</f>
        <v>0.67903586015091322</v>
      </c>
      <c r="I137" s="168">
        <f>IF(I$8=0,0,I$8/ISI_fec!I$8)</f>
        <v>0.67903586015091322</v>
      </c>
      <c r="J137" s="168">
        <f>IF(J$8=0,0,J$8/ISI_fec!J$8)</f>
        <v>0.69119073537143272</v>
      </c>
      <c r="K137" s="168">
        <f>IF(K$8=0,0,K$8/ISI_fec!K$8)</f>
        <v>0.69119073537143283</v>
      </c>
      <c r="L137" s="168">
        <f>IF(L$8=0,0,L$8/ISI_fec!L$8)</f>
        <v>0.69119073537143261</v>
      </c>
      <c r="M137" s="168">
        <f>IF(M$8=0,0,M$8/ISI_fec!M$8)</f>
        <v>0.69119073537143272</v>
      </c>
      <c r="N137" s="168">
        <f>IF(N$8=0,0,N$8/ISI_fec!N$8)</f>
        <v>0.69119073537143272</v>
      </c>
      <c r="O137" s="168">
        <f>IF(O$8=0,0,O$8/ISI_fec!O$8)</f>
        <v>0.7306849669959079</v>
      </c>
      <c r="P137" s="168">
        <f>IF(P$8=0,0,P$8/ISI_fec!P$8)</f>
        <v>0.7306849669959079</v>
      </c>
      <c r="Q137" s="168">
        <f>IF(Q$8=0,0,Q$8/ISI_fec!Q$8)</f>
        <v>0.7306849669959079</v>
      </c>
    </row>
    <row r="138" spans="1:17" x14ac:dyDescent="0.25">
      <c r="A138" s="76" t="s">
        <v>80</v>
      </c>
      <c r="B138" s="168">
        <f>IF(B$9=0,0,B$9/ISI_fec!B$9)</f>
        <v>0.4571826592291578</v>
      </c>
      <c r="C138" s="168">
        <f>IF(C$9=0,0,C$9/ISI_fec!C$9)</f>
        <v>0.45848773704244838</v>
      </c>
      <c r="D138" s="168">
        <f>IF(D$9=0,0,D$9/ISI_fec!D$9)</f>
        <v>0.46100082388746294</v>
      </c>
      <c r="E138" s="168">
        <f>IF(E$9=0,0,E$9/ISI_fec!E$9)</f>
        <v>0.461000823887463</v>
      </c>
      <c r="F138" s="168">
        <f>IF(F$9=0,0,F$9/ISI_fec!F$9)</f>
        <v>0.46558438499704879</v>
      </c>
      <c r="G138" s="168">
        <f>IF(G$9=0,0,G$9/ISI_fec!G$9)</f>
        <v>0.47059906416898689</v>
      </c>
      <c r="H138" s="168">
        <f>IF(H$9=0,0,H$9/ISI_fec!H$9)</f>
        <v>0.47059906416898695</v>
      </c>
      <c r="I138" s="168">
        <f>IF(I$9=0,0,I$9/ISI_fec!I$9)</f>
        <v>0.470599064168987</v>
      </c>
      <c r="J138" s="168">
        <f>IF(J$9=0,0,J$9/ISI_fec!J$9)</f>
        <v>0.47902287981636088</v>
      </c>
      <c r="K138" s="168">
        <f>IF(K$9=0,0,K$9/ISI_fec!K$9)</f>
        <v>0.47902287981636094</v>
      </c>
      <c r="L138" s="168">
        <f>IF(L$9=0,0,L$9/ISI_fec!L$9)</f>
        <v>0.47902287981636082</v>
      </c>
      <c r="M138" s="168">
        <f>IF(M$9=0,0,M$9/ISI_fec!M$9)</f>
        <v>0.47902287981636088</v>
      </c>
      <c r="N138" s="168">
        <f>IF(N$9=0,0,N$9/ISI_fec!N$9)</f>
        <v>0.47902287981636082</v>
      </c>
      <c r="O138" s="168">
        <f>IF(O$9=0,0,O$9/ISI_fec!O$9)</f>
        <v>0.50639396510546553</v>
      </c>
      <c r="P138" s="168">
        <f>IF(P$9=0,0,P$9/ISI_fec!P$9)</f>
        <v>0.50639396510546564</v>
      </c>
      <c r="Q138" s="168">
        <f>IF(Q$9=0,0,Q$9/ISI_fec!Q$9)</f>
        <v>0.50639396510546553</v>
      </c>
    </row>
    <row r="139" spans="1:17" x14ac:dyDescent="0.25">
      <c r="A139" s="129" t="s">
        <v>79</v>
      </c>
      <c r="B139" s="167">
        <f>IF(B$10=0,0,B$10/ISI_fec!B$10)</f>
        <v>0.76770469927938201</v>
      </c>
      <c r="C139" s="167">
        <f>IF(C$10=0,0,C$10/ISI_fec!C$10)</f>
        <v>0.76989619615697069</v>
      </c>
      <c r="D139" s="167">
        <f>IF(D$10=0,0,D$10/ISI_fec!D$10)</f>
        <v>0.7741161912544835</v>
      </c>
      <c r="E139" s="167">
        <f>IF(E$10=0,0,E$10/ISI_fec!E$10)</f>
        <v>0.7741161912544835</v>
      </c>
      <c r="F139" s="167">
        <f>IF(F$10=0,0,F$10/ISI_fec!F$10)</f>
        <v>0.78181294294055192</v>
      </c>
      <c r="G139" s="167">
        <f>IF(G$10=0,0,G$10/ISI_fec!G$10)</f>
        <v>0.79023363145084324</v>
      </c>
      <c r="H139" s="167">
        <f>IF(H$10=0,0,H$10/ISI_fec!H$10)</f>
        <v>0.79023363145084302</v>
      </c>
      <c r="I139" s="167">
        <f>IF(I$10=0,0,I$10/ISI_fec!I$10)</f>
        <v>0.79023363145084313</v>
      </c>
      <c r="J139" s="167">
        <f>IF(J$10=0,0,J$10/ISI_fec!J$10)</f>
        <v>0.80437896861051594</v>
      </c>
      <c r="K139" s="167">
        <f>IF(K$10=0,0,K$10/ISI_fec!K$10)</f>
        <v>0.80437896861051572</v>
      </c>
      <c r="L139" s="167">
        <f>IF(L$10=0,0,L$10/ISI_fec!L$10)</f>
        <v>0.80437896861051572</v>
      </c>
      <c r="M139" s="167">
        <f>IF(M$10=0,0,M$10/ISI_fec!M$10)</f>
        <v>0.80437896861051594</v>
      </c>
      <c r="N139" s="167">
        <f>IF(N$10=0,0,N$10/ISI_fec!N$10)</f>
        <v>0.80437896861051583</v>
      </c>
      <c r="O139" s="167">
        <f>IF(O$10=0,0,O$10/ISI_fec!O$10)</f>
        <v>0.85034070923351246</v>
      </c>
      <c r="P139" s="167">
        <f>IF(P$10=0,0,P$10/ISI_fec!P$10)</f>
        <v>0.85034070923351224</v>
      </c>
      <c r="Q139" s="167">
        <f>IF(Q$10=0,0,Q$10/ISI_fec!Q$10)</f>
        <v>0.85034070923351246</v>
      </c>
    </row>
    <row r="140" spans="1:17" x14ac:dyDescent="0.25">
      <c r="A140" s="127" t="s">
        <v>117</v>
      </c>
      <c r="B140" s="166">
        <f>IF(B$15=0,0,B$15/ISI_fec!B$15)</f>
        <v>0.40187722872454773</v>
      </c>
      <c r="C140" s="166">
        <f>IF(C$15=0,0,C$15/ISI_fec!C$15)</f>
        <v>0.41751801312008802</v>
      </c>
      <c r="D140" s="166">
        <f>IF(D$15=0,0,D$15/ISI_fec!D$15)</f>
        <v>0.41994498107872213</v>
      </c>
      <c r="E140" s="166">
        <f>IF(E$15=0,0,E$15/ISI_fec!E$15)</f>
        <v>0.42385229721807688</v>
      </c>
      <c r="F140" s="166">
        <f>IF(F$15=0,0,F$15/ISI_fec!F$15)</f>
        <v>0.4447334295863542</v>
      </c>
      <c r="G140" s="166">
        <f>IF(G$15=0,0,G$15/ISI_fec!G$15)</f>
        <v>0.41670497100515536</v>
      </c>
      <c r="H140" s="166">
        <f>IF(H$15=0,0,H$15/ISI_fec!H$15)</f>
        <v>0.42021917828532768</v>
      </c>
      <c r="I140" s="166">
        <f>IF(I$15=0,0,I$15/ISI_fec!I$15)</f>
        <v>0.41067306194878356</v>
      </c>
      <c r="J140" s="166">
        <f>IF(J$15=0,0,J$15/ISI_fec!J$15)</f>
        <v>0.42541392123854865</v>
      </c>
      <c r="K140" s="166">
        <f>IF(K$15=0,0,K$15/ISI_fec!K$15)</f>
        <v>0.4317226392410915</v>
      </c>
      <c r="L140" s="166">
        <f>IF(L$15=0,0,L$15/ISI_fec!L$15)</f>
        <v>0.43010494971133123</v>
      </c>
      <c r="M140" s="166">
        <f>IF(M$15=0,0,M$15/ISI_fec!M$15)</f>
        <v>0.45581536289984426</v>
      </c>
      <c r="N140" s="166">
        <f>IF(N$15=0,0,N$15/ISI_fec!N$15)</f>
        <v>0.46583659089329521</v>
      </c>
      <c r="O140" s="166">
        <f>IF(O$15=0,0,O$15/ISI_fec!O$15)</f>
        <v>0.49576116989311086</v>
      </c>
      <c r="P140" s="166">
        <f>IF(P$15=0,0,P$15/ISI_fec!P$15)</f>
        <v>0.49336004284337809</v>
      </c>
      <c r="Q140" s="166">
        <f>IF(Q$15=0,0,Q$15/ISI_fec!Q$15)</f>
        <v>0.4426128674252664</v>
      </c>
    </row>
    <row r="141" spans="1:17" x14ac:dyDescent="0.25">
      <c r="A141" s="127" t="s">
        <v>116</v>
      </c>
      <c r="B141" s="166">
        <f>IF(B$21=0,0,B$21/ISI_fec!B$21)</f>
        <v>0.53558740280712447</v>
      </c>
      <c r="C141" s="166">
        <f>IF(C$21=0,0,C$21/ISI_fec!C$21)</f>
        <v>0.53559407398659808</v>
      </c>
      <c r="D141" s="166">
        <f>IF(D$21=0,0,D$21/ISI_fec!D$21)</f>
        <v>0.53990537546673067</v>
      </c>
      <c r="E141" s="166">
        <f>IF(E$21=0,0,E$21/ISI_fec!E$21)</f>
        <v>0.53998633858690059</v>
      </c>
      <c r="F141" s="166">
        <f>IF(F$21=0,0,F$21/ISI_fec!F$21)</f>
        <v>0.54373856123515496</v>
      </c>
      <c r="G141" s="166">
        <f>IF(G$21=0,0,G$21/ISI_fec!G$21)</f>
        <v>0.55057543341012827</v>
      </c>
      <c r="H141" s="166">
        <f>IF(H$21=0,0,H$21/ISI_fec!H$21)</f>
        <v>0.55119590183558653</v>
      </c>
      <c r="I141" s="166">
        <f>IF(I$21=0,0,I$21/ISI_fec!I$21)</f>
        <v>0.54903935280599547</v>
      </c>
      <c r="J141" s="166">
        <f>IF(J$21=0,0,J$21/ISI_fec!J$21)</f>
        <v>0.55669423679655572</v>
      </c>
      <c r="K141" s="166">
        <f>IF(K$21=0,0,K$21/ISI_fec!K$21)</f>
        <v>0.55983465282407385</v>
      </c>
      <c r="L141" s="166">
        <f>IF(L$21=0,0,L$21/ISI_fec!L$21)</f>
        <v>0.55770084193184377</v>
      </c>
      <c r="M141" s="166">
        <f>IF(M$21=0,0,M$21/ISI_fec!M$21)</f>
        <v>0.55699609755736812</v>
      </c>
      <c r="N141" s="166">
        <f>IF(N$21=0,0,N$21/ISI_fec!N$21)</f>
        <v>0.55728768692675812</v>
      </c>
      <c r="O141" s="166">
        <f>IF(O$21=0,0,O$21/ISI_fec!O$21)</f>
        <v>0.58735717963517287</v>
      </c>
      <c r="P141" s="166">
        <f>IF(P$21=0,0,P$21/ISI_fec!P$21)</f>
        <v>0.58662749154523675</v>
      </c>
      <c r="Q141" s="166">
        <f>IF(Q$21=0,0,Q$21/ISI_fec!Q$21)</f>
        <v>0.58251931439549198</v>
      </c>
    </row>
    <row r="142" spans="1:17" x14ac:dyDescent="0.25">
      <c r="A142" s="127" t="s">
        <v>113</v>
      </c>
      <c r="B142" s="166">
        <f>IF(B$27=0,0,B$27/ISI_fec!B$27)</f>
        <v>0.48991234840892228</v>
      </c>
      <c r="C142" s="166">
        <f>IF(C$27=0,0,C$27/ISI_fec!C$27)</f>
        <v>0.49138125315759124</v>
      </c>
      <c r="D142" s="166">
        <f>IF(D$27=0,0,D$27/ISI_fec!D$27)</f>
        <v>0.49407463765498905</v>
      </c>
      <c r="E142" s="166">
        <f>IF(E$27=0,0,E$27/ISI_fec!E$27)</f>
        <v>0.4940746376549891</v>
      </c>
      <c r="F142" s="166">
        <f>IF(F$27=0,0,F$27/ISI_fec!F$27)</f>
        <v>0.49898703949256346</v>
      </c>
      <c r="G142" s="166">
        <f>IF(G$27=0,0,G$27/ISI_fec!G$27)</f>
        <v>0.50436148931228064</v>
      </c>
      <c r="H142" s="166">
        <f>IF(H$27=0,0,H$27/ISI_fec!H$27)</f>
        <v>0.50436148931228053</v>
      </c>
      <c r="I142" s="166">
        <f>IF(I$27=0,0,I$27/ISI_fec!I$27)</f>
        <v>0.50436148931228064</v>
      </c>
      <c r="J142" s="166">
        <f>IF(J$27=0,0,J$27/ISI_fec!J$27)</f>
        <v>0.51338965899872935</v>
      </c>
      <c r="K142" s="166">
        <f>IF(K$27=0,0,K$27/ISI_fec!K$27)</f>
        <v>0.51209419536974676</v>
      </c>
      <c r="L142" s="166">
        <f>IF(L$27=0,0,L$27/ISI_fec!L$27)</f>
        <v>0.5097356927908635</v>
      </c>
      <c r="M142" s="166">
        <f>IF(M$27=0,0,M$27/ISI_fec!M$27)</f>
        <v>0.50854070029197906</v>
      </c>
      <c r="N142" s="166">
        <f>IF(N$27=0,0,N$27/ISI_fec!N$27)</f>
        <v>0.51110042266653788</v>
      </c>
      <c r="O142" s="166">
        <f>IF(O$27=0,0,O$27/ISI_fec!O$27)</f>
        <v>0.53842876054639777</v>
      </c>
      <c r="P142" s="166">
        <f>IF(P$27=0,0,P$27/ISI_fec!P$27)</f>
        <v>0.54004427652707543</v>
      </c>
      <c r="Q142" s="166">
        <f>IF(Q$27=0,0,Q$27/ISI_fec!Q$27)</f>
        <v>0.55877016742349594</v>
      </c>
    </row>
    <row r="143" spans="1:17" x14ac:dyDescent="0.25">
      <c r="A143" s="72" t="s">
        <v>112</v>
      </c>
      <c r="B143" s="165">
        <f>IF(B$34=0,0,B$34/ISI_fec!B$34)</f>
        <v>0.49387559825259425</v>
      </c>
      <c r="C143" s="165">
        <f>IF(C$34=0,0,C$34/ISI_fec!C$34)</f>
        <v>0.50855719274515998</v>
      </c>
      <c r="D143" s="165">
        <f>IF(D$34=0,0,D$34/ISI_fec!D$34)</f>
        <v>0.50077191446083524</v>
      </c>
      <c r="E143" s="165">
        <f>IF(E$34=0,0,E$34/ISI_fec!E$34)</f>
        <v>0.50225447440189175</v>
      </c>
      <c r="F143" s="165">
        <f>IF(F$34=0,0,F$34/ISI_fec!F$34)</f>
        <v>0.51435109312639349</v>
      </c>
      <c r="G143" s="165">
        <f>IF(G$34=0,0,G$34/ISI_fec!G$34)</f>
        <v>0.49376385474184226</v>
      </c>
      <c r="H143" s="165">
        <f>IF(H$34=0,0,H$34/ISI_fec!H$34)</f>
        <v>0.49029484375389282</v>
      </c>
      <c r="I143" s="165">
        <f>IF(I$34=0,0,I$34/ISI_fec!I$34)</f>
        <v>0.47092379170270671</v>
      </c>
      <c r="J143" s="165">
        <f>IF(J$34=0,0,J$34/ISI_fec!J$34)</f>
        <v>0.47426686672407187</v>
      </c>
      <c r="K143" s="165">
        <f>IF(K$34=0,0,K$34/ISI_fec!K$34)</f>
        <v>0.47099665841815264</v>
      </c>
      <c r="L143" s="165">
        <f>IF(L$34=0,0,L$34/ISI_fec!L$34)</f>
        <v>0.46804975219312772</v>
      </c>
      <c r="M143" s="165">
        <f>IF(M$34=0,0,M$34/ISI_fec!M$34)</f>
        <v>0.46700905942652671</v>
      </c>
      <c r="N143" s="165">
        <f>IF(N$34=0,0,N$34/ISI_fec!N$34)</f>
        <v>0.4699484044911677</v>
      </c>
      <c r="O143" s="165">
        <f>IF(O$34=0,0,O$34/ISI_fec!O$34)</f>
        <v>0.50510593385340996</v>
      </c>
      <c r="P143" s="165">
        <f>IF(P$34=0,0,P$34/ISI_fec!P$34)</f>
        <v>0.49843203668485608</v>
      </c>
      <c r="Q143" s="165">
        <f>IF(Q$34=0,0,Q$34/ISI_fec!Q$34)</f>
        <v>0.49943638296977499</v>
      </c>
    </row>
    <row r="144" spans="1:17" x14ac:dyDescent="0.25">
      <c r="B144" s="147"/>
      <c r="C144" s="147"/>
      <c r="D144" s="147"/>
      <c r="E144" s="147"/>
      <c r="F144" s="147"/>
      <c r="G144" s="147"/>
      <c r="H144" s="147"/>
      <c r="I144" s="147"/>
      <c r="J144" s="147"/>
      <c r="K144" s="147"/>
      <c r="L144" s="147"/>
      <c r="M144" s="147"/>
      <c r="N144" s="147"/>
      <c r="O144" s="147"/>
      <c r="P144" s="147"/>
      <c r="Q144" s="147"/>
    </row>
    <row r="145" spans="1:17" x14ac:dyDescent="0.25">
      <c r="A145" s="78" t="s">
        <v>45</v>
      </c>
      <c r="B145" s="170">
        <f>IF(B$53=0,0,B$53/ISI_fec!B$53)</f>
        <v>0.55594841847789722</v>
      </c>
      <c r="C145" s="170">
        <f>IF(C$53=0,0,C$53/ISI_fec!C$53)</f>
        <v>0.55756410768758602</v>
      </c>
      <c r="D145" s="170">
        <f>IF(D$53=0,0,D$53/ISI_fec!D$53)</f>
        <v>0.55650963717055968</v>
      </c>
      <c r="E145" s="170">
        <f>IF(E$53=0,0,E$53/ISI_fec!E$53)</f>
        <v>0.55668389497523185</v>
      </c>
      <c r="F145" s="170">
        <f>IF(F$53=0,0,F$53/ISI_fec!F$53)</f>
        <v>0.56531342096464965</v>
      </c>
      <c r="G145" s="170">
        <f>IF(G$53=0,0,G$53/ISI_fec!G$53)</f>
        <v>0.56127861485790409</v>
      </c>
      <c r="H145" s="170">
        <f>IF(H$53=0,0,H$53/ISI_fec!H$53)</f>
        <v>0.56114207228799873</v>
      </c>
      <c r="I145" s="170">
        <f>IF(I$53=0,0,I$53/ISI_fec!I$53)</f>
        <v>0.58013552383969758</v>
      </c>
      <c r="J145" s="170">
        <f>IF(J$53=0,0,J$53/ISI_fec!J$53)</f>
        <v>0.57982521435578649</v>
      </c>
      <c r="K145" s="170">
        <f>IF(K$53=0,0,K$53/ISI_fec!K$53)</f>
        <v>0.57913150153173909</v>
      </c>
      <c r="L145" s="170">
        <f>IF(L$53=0,0,L$53/ISI_fec!L$53)</f>
        <v>0.5782363705566731</v>
      </c>
      <c r="M145" s="170">
        <f>IF(M$53=0,0,M$53/ISI_fec!M$53)</f>
        <v>0.5780914239953856</v>
      </c>
      <c r="N145" s="170">
        <f>IF(N$53=0,0,N$53/ISI_fec!N$53)</f>
        <v>0.57907046557186814</v>
      </c>
      <c r="O145" s="170">
        <f>IF(O$53=0,0,O$53/ISI_fec!O$53)</f>
        <v>0.5797228344785349</v>
      </c>
      <c r="P145" s="170">
        <f>IF(P$53=0,0,P$53/ISI_fec!P$53)</f>
        <v>0.60393455987721734</v>
      </c>
      <c r="Q145" s="170">
        <f>IF(Q$53=0,0,Q$53/ISI_fec!Q$53)</f>
        <v>0.60831220957619903</v>
      </c>
    </row>
    <row r="146" spans="1:17" x14ac:dyDescent="0.25">
      <c r="A146" s="132" t="s">
        <v>83</v>
      </c>
      <c r="B146" s="169">
        <f>IF(B$54=0,0,B$54/ISI_fec!B$54)</f>
        <v>0.44644513701991406</v>
      </c>
      <c r="C146" s="169">
        <f>IF(C$54=0,0,C$54/ISI_fec!C$54)</f>
        <v>0.44644513701991412</v>
      </c>
      <c r="D146" s="169">
        <f>IF(D$54=0,0,D$54/ISI_fec!D$54)</f>
        <v>0.44644513701991412</v>
      </c>
      <c r="E146" s="169">
        <f>IF(E$54=0,0,E$54/ISI_fec!E$54)</f>
        <v>0.44644513701991406</v>
      </c>
      <c r="F146" s="169">
        <f>IF(F$54=0,0,F$54/ISI_fec!F$54)</f>
        <v>0.45210703740840724</v>
      </c>
      <c r="G146" s="169">
        <f>IF(G$54=0,0,G$54/ISI_fec!G$54)</f>
        <v>0.45210703740840724</v>
      </c>
      <c r="H146" s="169">
        <f>IF(H$54=0,0,H$54/ISI_fec!H$54)</f>
        <v>0.45210703740840735</v>
      </c>
      <c r="I146" s="169">
        <f>IF(I$54=0,0,I$54/ISI_fec!I$54)</f>
        <v>0.46975624058735482</v>
      </c>
      <c r="J146" s="169">
        <f>IF(J$54=0,0,J$54/ISI_fec!J$54)</f>
        <v>0.46975624058735482</v>
      </c>
      <c r="K146" s="169">
        <f>IF(K$54=0,0,K$54/ISI_fec!K$54)</f>
        <v>0.46975624058735471</v>
      </c>
      <c r="L146" s="169">
        <f>IF(L$54=0,0,L$54/ISI_fec!L$54)</f>
        <v>0.46975624058735482</v>
      </c>
      <c r="M146" s="169">
        <f>IF(M$54=0,0,M$54/ISI_fec!M$54)</f>
        <v>0.46975624058735471</v>
      </c>
      <c r="N146" s="169">
        <f>IF(N$54=0,0,N$54/ISI_fec!N$54)</f>
        <v>0.46975624058735477</v>
      </c>
      <c r="O146" s="169">
        <f>IF(O$54=0,0,O$54/ISI_fec!O$54)</f>
        <v>0.46975624058735477</v>
      </c>
      <c r="P146" s="169">
        <f>IF(P$54=0,0,P$54/ISI_fec!P$54)</f>
        <v>0.49027958485817003</v>
      </c>
      <c r="Q146" s="169">
        <f>IF(Q$54=0,0,Q$54/ISI_fec!Q$54)</f>
        <v>0.49027958485817008</v>
      </c>
    </row>
    <row r="147" spans="1:17" x14ac:dyDescent="0.25">
      <c r="A147" s="76" t="s">
        <v>82</v>
      </c>
      <c r="B147" s="168">
        <f>IF(B$55=0,0,B$55/ISI_fec!B$55)</f>
        <v>0.11611493673338363</v>
      </c>
      <c r="C147" s="168">
        <f>IF(C$55=0,0,C$55/ISI_fec!C$55)</f>
        <v>0.11611493673338362</v>
      </c>
      <c r="D147" s="168">
        <f>IF(D$55=0,0,D$55/ISI_fec!D$55)</f>
        <v>0.11611493673338361</v>
      </c>
      <c r="E147" s="168">
        <f>IF(E$55=0,0,E$55/ISI_fec!E$55)</f>
        <v>0.11611493673338362</v>
      </c>
      <c r="F147" s="168">
        <f>IF(F$55=0,0,F$55/ISI_fec!F$55)</f>
        <v>0.11758752799014824</v>
      </c>
      <c r="G147" s="168">
        <f>IF(G$55=0,0,G$55/ISI_fec!G$55)</f>
        <v>0.11758752799014825</v>
      </c>
      <c r="H147" s="168">
        <f>IF(H$55=0,0,H$55/ISI_fec!H$55)</f>
        <v>0.11758752799014825</v>
      </c>
      <c r="I147" s="168">
        <f>IF(I$55=0,0,I$55/ISI_fec!I$55)</f>
        <v>0.12217787054421377</v>
      </c>
      <c r="J147" s="168">
        <f>IF(J$55=0,0,J$55/ISI_fec!J$55)</f>
        <v>0.12217787054421375</v>
      </c>
      <c r="K147" s="168">
        <f>IF(K$55=0,0,K$55/ISI_fec!K$55)</f>
        <v>0.12217787054421374</v>
      </c>
      <c r="L147" s="168">
        <f>IF(L$55=0,0,L$55/ISI_fec!L$55)</f>
        <v>0.12217787054421378</v>
      </c>
      <c r="M147" s="168">
        <f>IF(M$55=0,0,M$55/ISI_fec!M$55)</f>
        <v>0.12217787054421375</v>
      </c>
      <c r="N147" s="168">
        <f>IF(N$55=0,0,N$55/ISI_fec!N$55)</f>
        <v>0.12217787054421378</v>
      </c>
      <c r="O147" s="168">
        <f>IF(O$55=0,0,O$55/ISI_fec!O$55)</f>
        <v>0.12217787054421375</v>
      </c>
      <c r="P147" s="168">
        <f>IF(P$55=0,0,P$55/ISI_fec!P$55)</f>
        <v>0.1275157421525159</v>
      </c>
      <c r="Q147" s="168">
        <f>IF(Q$55=0,0,Q$55/ISI_fec!Q$55)</f>
        <v>0.1275157421525159</v>
      </c>
    </row>
    <row r="148" spans="1:17" x14ac:dyDescent="0.25">
      <c r="A148" s="76" t="s">
        <v>81</v>
      </c>
      <c r="B148" s="168">
        <f>IF(B$56=0,0,B$56/ISI_fec!B$56)</f>
        <v>0.64507386287595003</v>
      </c>
      <c r="C148" s="168">
        <f>IF(C$56=0,0,C$56/ISI_fec!C$56)</f>
        <v>0.64507386287595003</v>
      </c>
      <c r="D148" s="168">
        <f>IF(D$56=0,0,D$56/ISI_fec!D$56)</f>
        <v>0.64507386287594992</v>
      </c>
      <c r="E148" s="168">
        <f>IF(E$56=0,0,E$56/ISI_fec!E$56)</f>
        <v>0.64507386287595003</v>
      </c>
      <c r="F148" s="168">
        <f>IF(F$56=0,0,F$56/ISI_fec!F$56)</f>
        <v>0.65325480976497652</v>
      </c>
      <c r="G148" s="168">
        <f>IF(G$56=0,0,G$56/ISI_fec!G$56)</f>
        <v>0.65325480976497674</v>
      </c>
      <c r="H148" s="168">
        <f>IF(H$56=0,0,H$56/ISI_fec!H$56)</f>
        <v>0.65325480976497663</v>
      </c>
      <c r="I148" s="168">
        <f>IF(I$56=0,0,I$56/ISI_fec!I$56)</f>
        <v>0.67875635234492948</v>
      </c>
      <c r="J148" s="168">
        <f>IF(J$56=0,0,J$56/ISI_fec!J$56)</f>
        <v>0.67875635234492926</v>
      </c>
      <c r="K148" s="168">
        <f>IF(K$56=0,0,K$56/ISI_fec!K$56)</f>
        <v>0.67875635234492937</v>
      </c>
      <c r="L148" s="168">
        <f>IF(L$56=0,0,L$56/ISI_fec!L$56)</f>
        <v>0.67875635234492948</v>
      </c>
      <c r="M148" s="168">
        <f>IF(M$56=0,0,M$56/ISI_fec!M$56)</f>
        <v>0.67875635234492948</v>
      </c>
      <c r="N148" s="168">
        <f>IF(N$56=0,0,N$56/ISI_fec!N$56)</f>
        <v>0.67875635234492926</v>
      </c>
      <c r="O148" s="168">
        <f>IF(O$56=0,0,O$56/ISI_fec!O$56)</f>
        <v>0.67875635234492926</v>
      </c>
      <c r="P148" s="168">
        <f>IF(P$56=0,0,P$56/ISI_fec!P$56)</f>
        <v>0.70841077540860198</v>
      </c>
      <c r="Q148" s="168">
        <f>IF(Q$56=0,0,Q$56/ISI_fec!Q$56)</f>
        <v>0.70841077540860187</v>
      </c>
    </row>
    <row r="149" spans="1:17" x14ac:dyDescent="0.25">
      <c r="A149" s="76" t="s">
        <v>80</v>
      </c>
      <c r="B149" s="168">
        <f>IF(B$57=0,0,B$57/ISI_fec!B$57)</f>
        <v>0.44316947798029172</v>
      </c>
      <c r="C149" s="168">
        <f>IF(C$57=0,0,C$57/ISI_fec!C$57)</f>
        <v>0.44316947798029166</v>
      </c>
      <c r="D149" s="168">
        <f>IF(D$57=0,0,D$57/ISI_fec!D$57)</f>
        <v>0.44316947798029172</v>
      </c>
      <c r="E149" s="168">
        <f>IF(E$57=0,0,E$57/ISI_fec!E$57)</f>
        <v>0.44316947798029177</v>
      </c>
      <c r="F149" s="168">
        <f>IF(F$57=0,0,F$57/ISI_fec!F$57)</f>
        <v>0.44878983585067656</v>
      </c>
      <c r="G149" s="168">
        <f>IF(G$57=0,0,G$57/ISI_fec!G$57)</f>
        <v>0.44878983585067667</v>
      </c>
      <c r="H149" s="168">
        <f>IF(H$57=0,0,H$57/ISI_fec!H$57)</f>
        <v>0.44878983585067656</v>
      </c>
      <c r="I149" s="168">
        <f>IF(I$57=0,0,I$57/ISI_fec!I$57)</f>
        <v>0.46630954322568013</v>
      </c>
      <c r="J149" s="168">
        <f>IF(J$57=0,0,J$57/ISI_fec!J$57)</f>
        <v>0.46630954322568013</v>
      </c>
      <c r="K149" s="168">
        <f>IF(K$57=0,0,K$57/ISI_fec!K$57)</f>
        <v>0.46630954322568008</v>
      </c>
      <c r="L149" s="168">
        <f>IF(L$57=0,0,L$57/ISI_fec!L$57)</f>
        <v>0.46630954322568013</v>
      </c>
      <c r="M149" s="168">
        <f>IF(M$57=0,0,M$57/ISI_fec!M$57)</f>
        <v>0.46630954322568013</v>
      </c>
      <c r="N149" s="168">
        <f>IF(N$57=0,0,N$57/ISI_fec!N$57)</f>
        <v>0.46630954322568019</v>
      </c>
      <c r="O149" s="168">
        <f>IF(O$57=0,0,O$57/ISI_fec!O$57)</f>
        <v>0.46630954322568013</v>
      </c>
      <c r="P149" s="168">
        <f>IF(P$57=0,0,P$57/ISI_fec!P$57)</f>
        <v>0.48668230353307101</v>
      </c>
      <c r="Q149" s="168">
        <f>IF(Q$57=0,0,Q$57/ISI_fec!Q$57)</f>
        <v>0.48668230353307107</v>
      </c>
    </row>
    <row r="150" spans="1:17" x14ac:dyDescent="0.25">
      <c r="A150" s="129" t="s">
        <v>79</v>
      </c>
      <c r="B150" s="167">
        <f>IF(B$58=0,0,B$58/ISI_fec!B$58)</f>
        <v>0.74380019636511086</v>
      </c>
      <c r="C150" s="167">
        <f>IF(C$58=0,0,C$58/ISI_fec!C$58)</f>
        <v>0.74380019636511074</v>
      </c>
      <c r="D150" s="167">
        <f>IF(D$58=0,0,D$58/ISI_fec!D$58)</f>
        <v>0.74380019636511086</v>
      </c>
      <c r="E150" s="167">
        <f>IF(E$58=0,0,E$58/ISI_fec!E$58)</f>
        <v>0.74380019636511074</v>
      </c>
      <c r="F150" s="167">
        <f>IF(F$58=0,0,F$58/ISI_fec!F$58)</f>
        <v>0.75323320900552637</v>
      </c>
      <c r="G150" s="167">
        <f>IF(G$58=0,0,G$58/ISI_fec!G$58)</f>
        <v>0.75323320900552648</v>
      </c>
      <c r="H150" s="167">
        <f>IF(H$58=0,0,H$58/ISI_fec!H$58)</f>
        <v>0.75323320900552637</v>
      </c>
      <c r="I150" s="167">
        <f>IF(I$58=0,0,I$58/ISI_fec!I$58)</f>
        <v>0.78263767486625146</v>
      </c>
      <c r="J150" s="167">
        <f>IF(J$58=0,0,J$58/ISI_fec!J$58)</f>
        <v>0.78263767486625158</v>
      </c>
      <c r="K150" s="167">
        <f>IF(K$58=0,0,K$58/ISI_fec!K$58)</f>
        <v>0.78263767486625146</v>
      </c>
      <c r="L150" s="167">
        <f>IF(L$58=0,0,L$58/ISI_fec!L$58)</f>
        <v>0.78263767486625169</v>
      </c>
      <c r="M150" s="167">
        <f>IF(M$58=0,0,M$58/ISI_fec!M$58)</f>
        <v>0.7826376748662518</v>
      </c>
      <c r="N150" s="167">
        <f>IF(N$58=0,0,N$58/ISI_fec!N$58)</f>
        <v>0.78263767486625169</v>
      </c>
      <c r="O150" s="167">
        <f>IF(O$58=0,0,O$58/ISI_fec!O$58)</f>
        <v>0.78263767486625146</v>
      </c>
      <c r="P150" s="167">
        <f>IF(P$58=0,0,P$58/ISI_fec!P$58)</f>
        <v>0.81683060526885154</v>
      </c>
      <c r="Q150" s="167">
        <f>IF(Q$58=0,0,Q$58/ISI_fec!Q$58)</f>
        <v>0.81683060526885176</v>
      </c>
    </row>
    <row r="151" spans="1:17" x14ac:dyDescent="0.25">
      <c r="A151" s="127" t="s">
        <v>115</v>
      </c>
      <c r="B151" s="166">
        <f>IF(B$63=0,0,B$63/ISI_fec!B$63)</f>
        <v>0.45528332525909665</v>
      </c>
      <c r="C151" s="166">
        <f>IF(C$63=0,0,C$63/ISI_fec!C$63)</f>
        <v>0.45575311348881947</v>
      </c>
      <c r="D151" s="166">
        <f>IF(D$63=0,0,D$63/ISI_fec!D$63)</f>
        <v>0.45543117161239011</v>
      </c>
      <c r="E151" s="166">
        <f>IF(E$63=0,0,E$63/ISI_fec!E$63)</f>
        <v>0.45543952229475859</v>
      </c>
      <c r="F151" s="166">
        <f>IF(F$63=0,0,F$63/ISI_fec!F$63)</f>
        <v>0.46758509196842013</v>
      </c>
      <c r="G151" s="166">
        <f>IF(G$63=0,0,G$63/ISI_fec!G$63)</f>
        <v>0.4605862942240565</v>
      </c>
      <c r="H151" s="166">
        <f>IF(H$63=0,0,H$63/ISI_fec!H$63)</f>
        <v>0.46075180233425911</v>
      </c>
      <c r="I151" s="166">
        <f>IF(I$63=0,0,I$63/ISI_fec!I$63)</f>
        <v>0.47814478815316541</v>
      </c>
      <c r="J151" s="166">
        <f>IF(J$63=0,0,J$63/ISI_fec!J$63)</f>
        <v>0.4783654424569021</v>
      </c>
      <c r="K151" s="166">
        <f>IF(K$63=0,0,K$63/ISI_fec!K$63)</f>
        <v>0.47794624084751308</v>
      </c>
      <c r="L151" s="166">
        <f>IF(L$63=0,0,L$63/ISI_fec!L$63)</f>
        <v>0.47793725003866599</v>
      </c>
      <c r="M151" s="166">
        <f>IF(M$63=0,0,M$63/ISI_fec!M$63)</f>
        <v>0.47793269462743709</v>
      </c>
      <c r="N151" s="166">
        <f>IF(N$63=0,0,N$63/ISI_fec!N$63)</f>
        <v>0.4779424525029537</v>
      </c>
      <c r="O151" s="166">
        <f>IF(O$63=0,0,O$63/ISI_fec!O$63)</f>
        <v>0.4779356888786952</v>
      </c>
      <c r="P151" s="166">
        <f>IF(P$63=0,0,P$63/ISI_fec!P$63)</f>
        <v>0.49882246804638736</v>
      </c>
      <c r="Q151" s="166">
        <f>IF(Q$63=0,0,Q$63/ISI_fec!Q$63)</f>
        <v>0.49883803274877186</v>
      </c>
    </row>
    <row r="152" spans="1:17" x14ac:dyDescent="0.25">
      <c r="A152" s="127" t="s">
        <v>114</v>
      </c>
      <c r="B152" s="166">
        <f>IF(B$69=0,0,B$69/ISI_fec!B$69)</f>
        <v>0.6417154199023839</v>
      </c>
      <c r="C152" s="166">
        <f>IF(C$69=0,0,C$69/ISI_fec!C$69)</f>
        <v>0.64171541990238379</v>
      </c>
      <c r="D152" s="166">
        <f>IF(D$69=0,0,D$69/ISI_fec!D$69)</f>
        <v>0.6417154199023839</v>
      </c>
      <c r="E152" s="166">
        <f>IF(E$69=0,0,E$69/ISI_fec!E$69)</f>
        <v>0.6417154199023839</v>
      </c>
      <c r="F152" s="166">
        <f>IF(F$69=0,0,F$69/ISI_fec!F$69)</f>
        <v>0.64985377439203151</v>
      </c>
      <c r="G152" s="166">
        <f>IF(G$69=0,0,G$69/ISI_fec!G$69)</f>
        <v>0.6498537743920314</v>
      </c>
      <c r="H152" s="166">
        <f>IF(H$69=0,0,H$69/ISI_fec!H$69)</f>
        <v>0.6498537743920314</v>
      </c>
      <c r="I152" s="166">
        <f>IF(I$69=0,0,I$69/ISI_fec!I$69)</f>
        <v>0.675222548491626</v>
      </c>
      <c r="J152" s="166">
        <f>IF(J$69=0,0,J$69/ISI_fec!J$69)</f>
        <v>0.67522254849162611</v>
      </c>
      <c r="K152" s="166">
        <f>IF(K$69=0,0,K$69/ISI_fec!K$69)</f>
        <v>0.67522254849162611</v>
      </c>
      <c r="L152" s="166">
        <f>IF(L$69=0,0,L$69/ISI_fec!L$69)</f>
        <v>0.67522254849162611</v>
      </c>
      <c r="M152" s="166">
        <f>IF(M$69=0,0,M$69/ISI_fec!M$69)</f>
        <v>0.67522254849162622</v>
      </c>
      <c r="N152" s="166">
        <f>IF(N$69=0,0,N$69/ISI_fec!N$69)</f>
        <v>0.67522254849162611</v>
      </c>
      <c r="O152" s="166">
        <f>IF(O$69=0,0,O$69/ISI_fec!O$69)</f>
        <v>0.67522254849162611</v>
      </c>
      <c r="P152" s="166">
        <f>IF(P$69=0,0,P$69/ISI_fec!P$69)</f>
        <v>0.70472258196597426</v>
      </c>
      <c r="Q152" s="166">
        <f>IF(Q$69=0,0,Q$69/ISI_fec!Q$69)</f>
        <v>0.70472258196597426</v>
      </c>
    </row>
    <row r="153" spans="1:17" x14ac:dyDescent="0.25">
      <c r="A153" s="127" t="s">
        <v>113</v>
      </c>
      <c r="B153" s="166">
        <f>IF(B$70=0,0,B$70/ISI_fec!B$70)</f>
        <v>0.48339279874635971</v>
      </c>
      <c r="C153" s="166">
        <f>IF(C$70=0,0,C$70/ISI_fec!C$70)</f>
        <v>0.48346206068811098</v>
      </c>
      <c r="D153" s="166">
        <f>IF(D$70=0,0,D$70/ISI_fec!D$70)</f>
        <v>0.48346206068811104</v>
      </c>
      <c r="E153" s="166">
        <f>IF(E$70=0,0,E$70/ISI_fec!E$70)</f>
        <v>0.48346206068811109</v>
      </c>
      <c r="F153" s="166">
        <f>IF(F$70=0,0,F$70/ISI_fec!F$70)</f>
        <v>0.48959341659782851</v>
      </c>
      <c r="G153" s="166">
        <f>IF(G$70=0,0,G$70/ISI_fec!G$70)</f>
        <v>0.48959341659782862</v>
      </c>
      <c r="H153" s="166">
        <f>IF(H$70=0,0,H$70/ISI_fec!H$70)</f>
        <v>0.48959341659782868</v>
      </c>
      <c r="I153" s="166">
        <f>IF(I$70=0,0,I$70/ISI_fec!I$70)</f>
        <v>0.50870600049862835</v>
      </c>
      <c r="J153" s="166">
        <f>IF(J$70=0,0,J$70/ISI_fec!J$70)</f>
        <v>0.50870600049862835</v>
      </c>
      <c r="K153" s="166">
        <f>IF(K$70=0,0,K$70/ISI_fec!K$70)</f>
        <v>0.50742235539604397</v>
      </c>
      <c r="L153" s="166">
        <f>IF(L$70=0,0,L$70/ISI_fec!L$70)</f>
        <v>0.5050853694575087</v>
      </c>
      <c r="M153" s="166">
        <f>IF(M$70=0,0,M$70/ISI_fec!M$70)</f>
        <v>0.50390127888599434</v>
      </c>
      <c r="N153" s="166">
        <f>IF(N$70=0,0,N$70/ISI_fec!N$70)</f>
        <v>0.50643764889019016</v>
      </c>
      <c r="O153" s="166">
        <f>IF(O$70=0,0,O$70/ISI_fec!O$70)</f>
        <v>0.50467957627900573</v>
      </c>
      <c r="P153" s="166">
        <f>IF(P$70=0,0,P$70/ISI_fec!P$70)</f>
        <v>0.52830910914867202</v>
      </c>
      <c r="Q153" s="166">
        <f>IF(Q$70=0,0,Q$70/ISI_fec!Q$70)</f>
        <v>0.54662808625388914</v>
      </c>
    </row>
    <row r="154" spans="1:17" x14ac:dyDescent="0.25">
      <c r="A154" s="72" t="s">
        <v>112</v>
      </c>
      <c r="B154" s="165">
        <f>IF(B$77=0,0,B$77/ISI_fec!B$77)</f>
        <v>0.4887899844406205</v>
      </c>
      <c r="C154" s="165">
        <f>IF(C$77=0,0,C$77/ISI_fec!C$77)</f>
        <v>0.50152264625259502</v>
      </c>
      <c r="D154" s="165">
        <f>IF(D$77=0,0,D$77/ISI_fec!D$77)</f>
        <v>0.49314490237528502</v>
      </c>
      <c r="E154" s="165">
        <f>IF(E$77=0,0,E$77/ISI_fec!E$77)</f>
        <v>0.49458737258860763</v>
      </c>
      <c r="F154" s="165">
        <f>IF(F$77=0,0,F$77/ISI_fec!F$77)</f>
        <v>0.50571336125779498</v>
      </c>
      <c r="G154" s="165">
        <f>IF(G$77=0,0,G$77/ISI_fec!G$77)</f>
        <v>0.48111382110345569</v>
      </c>
      <c r="H154" s="165">
        <f>IF(H$77=0,0,H$77/ISI_fec!H$77)</f>
        <v>0.47976107939160961</v>
      </c>
      <c r="I154" s="165">
        <f>IF(I$77=0,0,I$77/ISI_fec!I$77)</f>
        <v>0.47497024677734412</v>
      </c>
      <c r="J154" s="165">
        <f>IF(J$77=0,0,J$77/ISI_fec!J$77)</f>
        <v>0.47209702436690287</v>
      </c>
      <c r="K154" s="165">
        <f>IF(K$77=0,0,K$77/ISI_fec!K$77)</f>
        <v>0.46934339256377455</v>
      </c>
      <c r="L154" s="165">
        <f>IF(L$77=0,0,L$77/ISI_fec!L$77)</f>
        <v>0.46642258804282777</v>
      </c>
      <c r="M154" s="165">
        <f>IF(M$77=0,0,M$77/ISI_fec!M$77)</f>
        <v>0.46751628480851409</v>
      </c>
      <c r="N154" s="165">
        <f>IF(N$77=0,0,N$77/ISI_fec!N$77)</f>
        <v>0.47074917242300274</v>
      </c>
      <c r="O154" s="165">
        <f>IF(O$77=0,0,O$77/ISI_fec!O$77)</f>
        <v>0.47960842102474877</v>
      </c>
      <c r="P154" s="165">
        <f>IF(P$77=0,0,P$77/ISI_fec!P$77)</f>
        <v>0.48818195393555469</v>
      </c>
      <c r="Q154" s="165">
        <f>IF(Q$77=0,0,Q$77/ISI_fec!Q$77)</f>
        <v>0.48913944397167336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4" tint="0.39997558519241921"/>
    <pageSetUpPr fitToPage="1"/>
  </sheetPr>
  <dimension ref="A1:Q15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358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164"/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</row>
    <row r="3" spans="1:17" ht="12.75" x14ac:dyDescent="0.25">
      <c r="A3" s="98" t="s">
        <v>135</v>
      </c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</row>
    <row r="4" spans="1:17" x14ac:dyDescent="0.25">
      <c r="A4" s="162"/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</row>
    <row r="5" spans="1:17" ht="12.75" x14ac:dyDescent="0.25">
      <c r="A5" s="97" t="s">
        <v>46</v>
      </c>
      <c r="B5" s="96">
        <v>10857.150488402767</v>
      </c>
      <c r="C5" s="96">
        <v>10181.731001976103</v>
      </c>
      <c r="D5" s="96">
        <v>10612.671437985191</v>
      </c>
      <c r="E5" s="96">
        <v>10486.920613287492</v>
      </c>
      <c r="F5" s="96">
        <v>10383.42516464334</v>
      </c>
      <c r="G5" s="96">
        <v>11753.598644204963</v>
      </c>
      <c r="H5" s="96">
        <v>11945.202987688419</v>
      </c>
      <c r="I5" s="96">
        <v>12304.480437307075</v>
      </c>
      <c r="J5" s="96">
        <v>13133.984276678804</v>
      </c>
      <c r="K5" s="96">
        <v>9801.0756262381092</v>
      </c>
      <c r="L5" s="96">
        <v>11970.058719253904</v>
      </c>
      <c r="M5" s="96">
        <v>12123.00032969007</v>
      </c>
      <c r="N5" s="96">
        <v>11830.878363938937</v>
      </c>
      <c r="O5" s="96">
        <v>12405.752645348852</v>
      </c>
      <c r="P5" s="96">
        <v>12201.280209425955</v>
      </c>
      <c r="Q5" s="96">
        <v>12302.050334314465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1.6086997318416101</v>
      </c>
      <c r="C10" s="158">
        <v>1.5675362286172942</v>
      </c>
      <c r="D10" s="158">
        <v>1.5645865902350495</v>
      </c>
      <c r="E10" s="158">
        <v>1.5688355034768551</v>
      </c>
      <c r="F10" s="158">
        <v>1.6080685678024211</v>
      </c>
      <c r="G10" s="158">
        <v>1.8170375382796256</v>
      </c>
      <c r="H10" s="158">
        <v>1.8342487394769382</v>
      </c>
      <c r="I10" s="158">
        <v>1.8738213033326789</v>
      </c>
      <c r="J10" s="158">
        <v>1.9648279415970371</v>
      </c>
      <c r="K10" s="158">
        <v>1.4661066747854141</v>
      </c>
      <c r="L10" s="158">
        <v>1.7833120417165111</v>
      </c>
      <c r="M10" s="158">
        <v>1.8068193649681636</v>
      </c>
      <c r="N10" s="158">
        <v>1.7916483546997801</v>
      </c>
      <c r="O10" s="158">
        <v>1.9150548319992813</v>
      </c>
      <c r="P10" s="158">
        <v>1.8622980062713992</v>
      </c>
      <c r="Q10" s="158">
        <v>1.8387943652572754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1.6086997318416101</v>
      </c>
      <c r="C12" s="91">
        <v>1.5675362286172942</v>
      </c>
      <c r="D12" s="91">
        <v>1.5645865902350495</v>
      </c>
      <c r="E12" s="91">
        <v>1.5688355034768551</v>
      </c>
      <c r="F12" s="91">
        <v>1.6080685678024211</v>
      </c>
      <c r="G12" s="91">
        <v>1.8170375382796256</v>
      </c>
      <c r="H12" s="91">
        <v>1.8342487394769382</v>
      </c>
      <c r="I12" s="91">
        <v>1.8738213033326789</v>
      </c>
      <c r="J12" s="91">
        <v>1.9648279415970371</v>
      </c>
      <c r="K12" s="91">
        <v>1.4661066747854141</v>
      </c>
      <c r="L12" s="91">
        <v>1.7833120417165111</v>
      </c>
      <c r="M12" s="91">
        <v>1.8068193649681636</v>
      </c>
      <c r="N12" s="91">
        <v>1.7916483546997801</v>
      </c>
      <c r="O12" s="91">
        <v>1.9150548319992813</v>
      </c>
      <c r="P12" s="91">
        <v>1.8622980062713992</v>
      </c>
      <c r="Q12" s="91">
        <v>1.8387943652572754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117</v>
      </c>
      <c r="B15" s="155">
        <v>651.52634695813333</v>
      </c>
      <c r="C15" s="155">
        <v>582.68150385673664</v>
      </c>
      <c r="D15" s="155">
        <v>775.73359264557917</v>
      </c>
      <c r="E15" s="155">
        <v>807.11737425925276</v>
      </c>
      <c r="F15" s="155">
        <v>527.16421839893201</v>
      </c>
      <c r="G15" s="155">
        <v>716.01376478448697</v>
      </c>
      <c r="H15" s="155">
        <v>784.15587458264872</v>
      </c>
      <c r="I15" s="155">
        <v>765.92114687917103</v>
      </c>
      <c r="J15" s="155">
        <v>782.24787896651526</v>
      </c>
      <c r="K15" s="155">
        <v>586.42915940022272</v>
      </c>
      <c r="L15" s="155">
        <v>694.46070947340866</v>
      </c>
      <c r="M15" s="155">
        <v>615.91267704649727</v>
      </c>
      <c r="N15" s="155">
        <v>573.87422771550075</v>
      </c>
      <c r="O15" s="155">
        <v>602.69744137673797</v>
      </c>
      <c r="P15" s="155">
        <v>594.32230012897298</v>
      </c>
      <c r="Q15" s="155">
        <v>832.52426236331473</v>
      </c>
    </row>
    <row r="16" spans="1:17" x14ac:dyDescent="0.25">
      <c r="A16" s="84" t="s">
        <v>33</v>
      </c>
      <c r="B16" s="153">
        <v>0</v>
      </c>
      <c r="C16" s="153">
        <v>0</v>
      </c>
      <c r="D16" s="153">
        <v>74.076680922850045</v>
      </c>
      <c r="E16" s="153">
        <v>18.041907795507189</v>
      </c>
      <c r="F16" s="153">
        <v>0</v>
      </c>
      <c r="G16" s="153">
        <v>65.780762702906429</v>
      </c>
      <c r="H16" s="153">
        <v>52.60697922422542</v>
      </c>
      <c r="I16" s="153">
        <v>65.707899473343474</v>
      </c>
      <c r="J16" s="153">
        <v>115.64223068699164</v>
      </c>
      <c r="K16" s="153">
        <v>291.75626810429128</v>
      </c>
      <c r="L16" s="153">
        <v>102.63328177392761</v>
      </c>
      <c r="M16" s="153">
        <v>49.452875930944636</v>
      </c>
      <c r="N16" s="153">
        <v>0</v>
      </c>
      <c r="O16" s="153">
        <v>0</v>
      </c>
      <c r="P16" s="153">
        <v>6.2383836298434341</v>
      </c>
      <c r="Q16" s="153">
        <v>649.85644971211036</v>
      </c>
    </row>
    <row r="17" spans="1:17" x14ac:dyDescent="0.25">
      <c r="A17" s="84" t="s">
        <v>29</v>
      </c>
      <c r="B17" s="153">
        <v>544.49843653693767</v>
      </c>
      <c r="C17" s="153">
        <v>383.24472770940918</v>
      </c>
      <c r="D17" s="153">
        <v>256.64075338280651</v>
      </c>
      <c r="E17" s="153">
        <v>267.36724265511674</v>
      </c>
      <c r="F17" s="153">
        <v>235.14029102131209</v>
      </c>
      <c r="G17" s="153">
        <v>499.72836951906572</v>
      </c>
      <c r="H17" s="153">
        <v>465.35736393283503</v>
      </c>
      <c r="I17" s="153">
        <v>594.52199083652056</v>
      </c>
      <c r="J17" s="153">
        <v>484.84247514488709</v>
      </c>
      <c r="K17" s="153">
        <v>84.765971204745625</v>
      </c>
      <c r="L17" s="153">
        <v>382.04824721066154</v>
      </c>
      <c r="M17" s="153">
        <v>142.28296279577168</v>
      </c>
      <c r="N17" s="153">
        <v>75.14461261245529</v>
      </c>
      <c r="O17" s="153">
        <v>41.33570760360292</v>
      </c>
      <c r="P17" s="153">
        <v>61.378081399841669</v>
      </c>
      <c r="Q17" s="153">
        <v>0</v>
      </c>
    </row>
    <row r="18" spans="1:17" x14ac:dyDescent="0.25">
      <c r="A18" s="84" t="s">
        <v>26</v>
      </c>
      <c r="B18" s="153">
        <v>93.519603351100955</v>
      </c>
      <c r="C18" s="153">
        <v>199.43677614732744</v>
      </c>
      <c r="D18" s="153">
        <v>167.62839909528049</v>
      </c>
      <c r="E18" s="153">
        <v>172.24773458586233</v>
      </c>
      <c r="F18" s="153">
        <v>292.02392737761988</v>
      </c>
      <c r="G18" s="153">
        <v>150.50463256251493</v>
      </c>
      <c r="H18" s="153">
        <v>157.20040315947065</v>
      </c>
      <c r="I18" s="153">
        <v>105.69125656930704</v>
      </c>
      <c r="J18" s="153">
        <v>181.76317313463653</v>
      </c>
      <c r="K18" s="153">
        <v>209.90692009118581</v>
      </c>
      <c r="L18" s="153">
        <v>209.77918048881955</v>
      </c>
      <c r="M18" s="153">
        <v>424.17683831978098</v>
      </c>
      <c r="N18" s="153">
        <v>498.72961510304549</v>
      </c>
      <c r="O18" s="153">
        <v>561.36173377313503</v>
      </c>
      <c r="P18" s="153">
        <v>526.70583509928792</v>
      </c>
      <c r="Q18" s="153">
        <v>182.66781265120437</v>
      </c>
    </row>
    <row r="19" spans="1:17" x14ac:dyDescent="0.25">
      <c r="A19" s="84" t="s">
        <v>25</v>
      </c>
      <c r="B19" s="153">
        <v>13.508307070094702</v>
      </c>
      <c r="C19" s="153">
        <v>0</v>
      </c>
      <c r="D19" s="153">
        <v>277.38775924464215</v>
      </c>
      <c r="E19" s="153">
        <v>349.46048922276651</v>
      </c>
      <c r="F19" s="153">
        <v>0</v>
      </c>
      <c r="G19" s="153">
        <v>0</v>
      </c>
      <c r="H19" s="153">
        <v>108.99112826611771</v>
      </c>
      <c r="I19" s="153">
        <v>0</v>
      </c>
      <c r="J19" s="153">
        <v>0</v>
      </c>
      <c r="K19" s="153">
        <v>0</v>
      </c>
      <c r="L19" s="153">
        <v>0</v>
      </c>
      <c r="M19" s="153">
        <v>0</v>
      </c>
      <c r="N19" s="153">
        <v>0</v>
      </c>
      <c r="O19" s="153">
        <v>0</v>
      </c>
      <c r="P19" s="153">
        <v>0</v>
      </c>
      <c r="Q19" s="153">
        <v>0</v>
      </c>
    </row>
    <row r="20" spans="1:17" x14ac:dyDescent="0.25">
      <c r="A20" s="84" t="s">
        <v>21</v>
      </c>
      <c r="B20" s="153">
        <v>0</v>
      </c>
      <c r="C20" s="153">
        <v>0</v>
      </c>
      <c r="D20" s="153">
        <v>0</v>
      </c>
      <c r="E20" s="153">
        <v>0</v>
      </c>
      <c r="F20" s="153">
        <v>0</v>
      </c>
      <c r="G20" s="153">
        <v>0</v>
      </c>
      <c r="H20" s="153">
        <v>0</v>
      </c>
      <c r="I20" s="153">
        <v>0</v>
      </c>
      <c r="J20" s="153">
        <v>0</v>
      </c>
      <c r="K20" s="153">
        <v>0</v>
      </c>
      <c r="L20" s="153">
        <v>0</v>
      </c>
      <c r="M20" s="153">
        <v>0</v>
      </c>
      <c r="N20" s="153">
        <v>0</v>
      </c>
      <c r="O20" s="153">
        <v>0</v>
      </c>
      <c r="P20" s="153">
        <v>0</v>
      </c>
      <c r="Q20" s="153">
        <v>0</v>
      </c>
    </row>
    <row r="21" spans="1:17" x14ac:dyDescent="0.25">
      <c r="A21" s="156" t="s">
        <v>116</v>
      </c>
      <c r="B21" s="155">
        <v>8279.2000886845181</v>
      </c>
      <c r="C21" s="155">
        <v>7763.9581074366806</v>
      </c>
      <c r="D21" s="155">
        <v>7915.4786832208774</v>
      </c>
      <c r="E21" s="155">
        <v>7740.076458583314</v>
      </c>
      <c r="F21" s="155">
        <v>7769.6991021974436</v>
      </c>
      <c r="G21" s="155">
        <v>8789.6430277353029</v>
      </c>
      <c r="H21" s="155">
        <v>8801.5480204102023</v>
      </c>
      <c r="I21" s="155">
        <v>9011.9049859752886</v>
      </c>
      <c r="J21" s="155">
        <v>9595.5199359691396</v>
      </c>
      <c r="K21" s="155">
        <v>7160.0548732190346</v>
      </c>
      <c r="L21" s="155">
        <v>8752.5120562031043</v>
      </c>
      <c r="M21" s="155">
        <v>8930.2455857560853</v>
      </c>
      <c r="N21" s="155">
        <v>8798.0518726783157</v>
      </c>
      <c r="O21" s="155">
        <v>9288.1750604085901</v>
      </c>
      <c r="P21" s="155">
        <v>9101.7385175125655</v>
      </c>
      <c r="Q21" s="155">
        <v>8987.3165318868887</v>
      </c>
    </row>
    <row r="22" spans="1:17" x14ac:dyDescent="0.25">
      <c r="A22" s="84" t="s">
        <v>33</v>
      </c>
      <c r="B22" s="153">
        <v>0</v>
      </c>
      <c r="C22" s="153">
        <v>40.825544370044234</v>
      </c>
      <c r="D22" s="153">
        <v>0</v>
      </c>
      <c r="E22" s="153">
        <v>0</v>
      </c>
      <c r="F22" s="153">
        <v>86.546693441685179</v>
      </c>
      <c r="G22" s="153">
        <v>75.350582255900107</v>
      </c>
      <c r="H22" s="153">
        <v>0</v>
      </c>
      <c r="I22" s="153">
        <v>285.04345085420925</v>
      </c>
      <c r="J22" s="153">
        <v>601.28268704378036</v>
      </c>
      <c r="K22" s="153">
        <v>131.54561212777875</v>
      </c>
      <c r="L22" s="153">
        <v>418.57711717564098</v>
      </c>
      <c r="M22" s="153">
        <v>515.17134368263442</v>
      </c>
      <c r="N22" s="153">
        <v>464.8792530785812</v>
      </c>
      <c r="O22" s="153">
        <v>696.93713956073361</v>
      </c>
      <c r="P22" s="153">
        <v>790.66279445479518</v>
      </c>
      <c r="Q22" s="153">
        <v>1319.613381491419</v>
      </c>
    </row>
    <row r="23" spans="1:17" x14ac:dyDescent="0.25">
      <c r="A23" s="84" t="s">
        <v>47</v>
      </c>
      <c r="B23" s="153">
        <v>3971.2779957546059</v>
      </c>
      <c r="C23" s="153">
        <v>3728.3925701635203</v>
      </c>
      <c r="D23" s="153">
        <v>4170.1957013455194</v>
      </c>
      <c r="E23" s="153">
        <v>4020.28767150048</v>
      </c>
      <c r="F23" s="153">
        <v>3809.4555679934397</v>
      </c>
      <c r="G23" s="153">
        <v>4548.7844454794013</v>
      </c>
      <c r="H23" s="153">
        <v>4776.13611331632</v>
      </c>
      <c r="I23" s="153">
        <v>4478.97657529548</v>
      </c>
      <c r="J23" s="153">
        <v>4280.9823180453595</v>
      </c>
      <c r="K23" s="153">
        <v>3517.9048347245998</v>
      </c>
      <c r="L23" s="153">
        <v>3997.7234034994412</v>
      </c>
      <c r="M23" s="153">
        <v>3918.1000731258337</v>
      </c>
      <c r="N23" s="153">
        <v>3945.5144162400961</v>
      </c>
      <c r="O23" s="153">
        <v>4029.1508905598953</v>
      </c>
      <c r="P23" s="153">
        <v>3904.2828778520616</v>
      </c>
      <c r="Q23" s="153">
        <v>3424.9091503954728</v>
      </c>
    </row>
    <row r="24" spans="1:17" x14ac:dyDescent="0.25">
      <c r="A24" s="84" t="s">
        <v>29</v>
      </c>
      <c r="B24" s="153">
        <v>0</v>
      </c>
      <c r="C24" s="153">
        <v>232.23197962311528</v>
      </c>
      <c r="D24" s="153">
        <v>0</v>
      </c>
      <c r="E24" s="153">
        <v>0</v>
      </c>
      <c r="F24" s="153">
        <v>174.98399489004728</v>
      </c>
      <c r="G24" s="153">
        <v>0</v>
      </c>
      <c r="H24" s="153">
        <v>0</v>
      </c>
      <c r="I24" s="153">
        <v>0</v>
      </c>
      <c r="J24" s="153">
        <v>0</v>
      </c>
      <c r="K24" s="153">
        <v>0</v>
      </c>
      <c r="L24" s="153">
        <v>0</v>
      </c>
      <c r="M24" s="153">
        <v>0</v>
      </c>
      <c r="N24" s="153">
        <v>9.0159140125199215</v>
      </c>
      <c r="O24" s="153">
        <v>45.79183028796399</v>
      </c>
      <c r="P24" s="153">
        <v>0</v>
      </c>
      <c r="Q24" s="153">
        <v>0</v>
      </c>
    </row>
    <row r="25" spans="1:17" x14ac:dyDescent="0.25">
      <c r="A25" s="84" t="s">
        <v>26</v>
      </c>
      <c r="B25" s="153">
        <v>0</v>
      </c>
      <c r="C25" s="153">
        <v>0</v>
      </c>
      <c r="D25" s="153">
        <v>0</v>
      </c>
      <c r="E25" s="153">
        <v>0</v>
      </c>
      <c r="F25" s="153">
        <v>0</v>
      </c>
      <c r="G25" s="153">
        <v>0</v>
      </c>
      <c r="H25" s="153">
        <v>0</v>
      </c>
      <c r="I25" s="153">
        <v>0</v>
      </c>
      <c r="J25" s="153">
        <v>0</v>
      </c>
      <c r="K25" s="153">
        <v>0</v>
      </c>
      <c r="L25" s="153">
        <v>0</v>
      </c>
      <c r="M25" s="153">
        <v>0</v>
      </c>
      <c r="N25" s="153">
        <v>0</v>
      </c>
      <c r="O25" s="153">
        <v>0</v>
      </c>
      <c r="P25" s="153">
        <v>0</v>
      </c>
      <c r="Q25" s="153">
        <v>0</v>
      </c>
    </row>
    <row r="26" spans="1:17" x14ac:dyDescent="0.25">
      <c r="A26" s="84" t="s">
        <v>25</v>
      </c>
      <c r="B26" s="153">
        <v>4307.9220929299127</v>
      </c>
      <c r="C26" s="153">
        <v>3762.5080132800008</v>
      </c>
      <c r="D26" s="153">
        <v>3745.282981875358</v>
      </c>
      <c r="E26" s="153">
        <v>3719.788787082834</v>
      </c>
      <c r="F26" s="153">
        <v>3698.7128458722718</v>
      </c>
      <c r="G26" s="153">
        <v>4165.5080000000025</v>
      </c>
      <c r="H26" s="153">
        <v>4025.4119070938823</v>
      </c>
      <c r="I26" s="153">
        <v>4247.8849598256002</v>
      </c>
      <c r="J26" s="153">
        <v>4713.2549308799998</v>
      </c>
      <c r="K26" s="153">
        <v>3510.6044263666563</v>
      </c>
      <c r="L26" s="153">
        <v>4336.2115355280221</v>
      </c>
      <c r="M26" s="153">
        <v>4496.9741689476177</v>
      </c>
      <c r="N26" s="153">
        <v>4378.6422893471199</v>
      </c>
      <c r="O26" s="153">
        <v>4516.2951999999977</v>
      </c>
      <c r="P26" s="153">
        <v>4406.7928452057085</v>
      </c>
      <c r="Q26" s="153">
        <v>4242.7939999999962</v>
      </c>
    </row>
    <row r="27" spans="1:17" x14ac:dyDescent="0.25">
      <c r="A27" s="156" t="s">
        <v>113</v>
      </c>
      <c r="B27" s="155">
        <v>593.39713155498237</v>
      </c>
      <c r="C27" s="155">
        <v>577.71524228139128</v>
      </c>
      <c r="D27" s="155">
        <v>576.62815349739299</v>
      </c>
      <c r="E27" s="155">
        <v>578.19408983628534</v>
      </c>
      <c r="F27" s="155">
        <v>592.65342981739627</v>
      </c>
      <c r="G27" s="155">
        <v>669.6689125887392</v>
      </c>
      <c r="H27" s="155">
        <v>676.01209821222574</v>
      </c>
      <c r="I27" s="155">
        <v>690.59656069433424</v>
      </c>
      <c r="J27" s="155">
        <v>724.13704359627354</v>
      </c>
      <c r="K27" s="155">
        <v>547.70664638202538</v>
      </c>
      <c r="L27" s="155">
        <v>682.5358657003319</v>
      </c>
      <c r="M27" s="155">
        <v>700.12772844598339</v>
      </c>
      <c r="N27" s="155">
        <v>676.40466709548184</v>
      </c>
      <c r="O27" s="155">
        <v>736.24595968345625</v>
      </c>
      <c r="P27" s="155">
        <v>705.11923105100436</v>
      </c>
      <c r="Q27" s="155">
        <v>603.05530329812063</v>
      </c>
    </row>
    <row r="28" spans="1:17" x14ac:dyDescent="0.25">
      <c r="A28" s="152" t="s">
        <v>123</v>
      </c>
      <c r="B28" s="151">
        <v>593.39713155498237</v>
      </c>
      <c r="C28" s="151">
        <v>577.71524228139128</v>
      </c>
      <c r="D28" s="151">
        <v>576.62815349739299</v>
      </c>
      <c r="E28" s="151">
        <v>578.19408983628534</v>
      </c>
      <c r="F28" s="151">
        <v>592.65342981739627</v>
      </c>
      <c r="G28" s="151">
        <v>669.6689125887392</v>
      </c>
      <c r="H28" s="151">
        <v>676.01209821222574</v>
      </c>
      <c r="I28" s="151">
        <v>690.59656069433424</v>
      </c>
      <c r="J28" s="151">
        <v>724.13704359627354</v>
      </c>
      <c r="K28" s="151">
        <v>547.70664638202538</v>
      </c>
      <c r="L28" s="151">
        <v>682.5358657003319</v>
      </c>
      <c r="M28" s="151">
        <v>700.12772844598339</v>
      </c>
      <c r="N28" s="151">
        <v>676.40466709548184</v>
      </c>
      <c r="O28" s="151">
        <v>736.24595968345625</v>
      </c>
      <c r="P28" s="151">
        <v>705.11923105100436</v>
      </c>
      <c r="Q28" s="151">
        <v>603.05530329812063</v>
      </c>
    </row>
    <row r="29" spans="1:17" x14ac:dyDescent="0.25">
      <c r="A29" s="154" t="s">
        <v>30</v>
      </c>
      <c r="B29" s="153">
        <v>1.7427477512808398</v>
      </c>
      <c r="C29" s="153">
        <v>0</v>
      </c>
      <c r="D29" s="153">
        <v>0</v>
      </c>
      <c r="E29" s="153">
        <v>0</v>
      </c>
      <c r="F29" s="153">
        <v>0</v>
      </c>
      <c r="G29" s="153">
        <v>0</v>
      </c>
      <c r="H29" s="153">
        <v>0</v>
      </c>
      <c r="I29" s="153">
        <v>0</v>
      </c>
      <c r="J29" s="153">
        <v>0</v>
      </c>
      <c r="K29" s="153">
        <v>0</v>
      </c>
      <c r="L29" s="153">
        <v>0</v>
      </c>
      <c r="M29" s="153">
        <v>0</v>
      </c>
      <c r="N29" s="153">
        <v>0</v>
      </c>
      <c r="O29" s="153">
        <v>0</v>
      </c>
      <c r="P29" s="153">
        <v>0</v>
      </c>
      <c r="Q29" s="153">
        <v>0</v>
      </c>
    </row>
    <row r="30" spans="1:17" x14ac:dyDescent="0.25">
      <c r="A30" s="154" t="s">
        <v>125</v>
      </c>
      <c r="B30" s="153">
        <v>0</v>
      </c>
      <c r="C30" s="153">
        <v>0</v>
      </c>
      <c r="D30" s="153">
        <v>0</v>
      </c>
      <c r="E30" s="153">
        <v>0</v>
      </c>
      <c r="F30" s="153">
        <v>0</v>
      </c>
      <c r="G30" s="153">
        <v>0</v>
      </c>
      <c r="H30" s="153">
        <v>0</v>
      </c>
      <c r="I30" s="153">
        <v>0</v>
      </c>
      <c r="J30" s="153">
        <v>0</v>
      </c>
      <c r="K30" s="153">
        <v>0</v>
      </c>
      <c r="L30" s="153">
        <v>0</v>
      </c>
      <c r="M30" s="153">
        <v>0</v>
      </c>
      <c r="N30" s="153">
        <v>0</v>
      </c>
      <c r="O30" s="153">
        <v>0</v>
      </c>
      <c r="P30" s="153">
        <v>0</v>
      </c>
      <c r="Q30" s="153">
        <v>0</v>
      </c>
    </row>
    <row r="31" spans="1:17" x14ac:dyDescent="0.25">
      <c r="A31" s="154" t="s">
        <v>29</v>
      </c>
      <c r="B31" s="153">
        <v>256.72188197335186</v>
      </c>
      <c r="C31" s="153">
        <v>250.67361673158251</v>
      </c>
      <c r="D31" s="153">
        <v>250.20192331370231</v>
      </c>
      <c r="E31" s="153">
        <v>250.88139114995229</v>
      </c>
      <c r="F31" s="153">
        <v>257.15537318010132</v>
      </c>
      <c r="G31" s="153">
        <v>290.57278750066388</v>
      </c>
      <c r="H31" s="153">
        <v>293.32512838673773</v>
      </c>
      <c r="I31" s="153">
        <v>299.65340171398964</v>
      </c>
      <c r="J31" s="153">
        <v>314.20678985509346</v>
      </c>
      <c r="K31" s="153">
        <v>234.45344099444128</v>
      </c>
      <c r="L31" s="153">
        <v>285.1795518961498</v>
      </c>
      <c r="M31" s="153">
        <v>289.15152040782567</v>
      </c>
      <c r="N31" s="153">
        <v>286.68307981368491</v>
      </c>
      <c r="O31" s="153">
        <v>306.49018218996991</v>
      </c>
      <c r="P31" s="153">
        <v>298.25089041822491</v>
      </c>
      <c r="Q31" s="153">
        <v>58.327583647340212</v>
      </c>
    </row>
    <row r="32" spans="1:17" x14ac:dyDescent="0.25">
      <c r="A32" s="154" t="s">
        <v>26</v>
      </c>
      <c r="B32" s="153">
        <v>334.93250183034968</v>
      </c>
      <c r="C32" s="153">
        <v>327.04162554980877</v>
      </c>
      <c r="D32" s="153">
        <v>326.42623018369068</v>
      </c>
      <c r="E32" s="153">
        <v>327.31269868633308</v>
      </c>
      <c r="F32" s="153">
        <v>335.49805663729489</v>
      </c>
      <c r="G32" s="153">
        <v>379.09612508807538</v>
      </c>
      <c r="H32" s="153">
        <v>382.68696982548795</v>
      </c>
      <c r="I32" s="153">
        <v>390.94315898034461</v>
      </c>
      <c r="J32" s="153">
        <v>409.93025374118008</v>
      </c>
      <c r="K32" s="153">
        <v>313.25320538758405</v>
      </c>
      <c r="L32" s="153">
        <v>397.35631380418215</v>
      </c>
      <c r="M32" s="153">
        <v>410.97620803815778</v>
      </c>
      <c r="N32" s="153">
        <v>389.72158728179693</v>
      </c>
      <c r="O32" s="153">
        <v>429.75577749348628</v>
      </c>
      <c r="P32" s="153">
        <v>406.86834063277951</v>
      </c>
      <c r="Q32" s="153">
        <v>544.72771965078039</v>
      </c>
    </row>
    <row r="33" spans="1:17" x14ac:dyDescent="0.25">
      <c r="A33" s="152" t="s">
        <v>122</v>
      </c>
      <c r="B33" s="151">
        <v>0</v>
      </c>
      <c r="C33" s="151">
        <v>0</v>
      </c>
      <c r="D33" s="151">
        <v>0</v>
      </c>
      <c r="E33" s="151">
        <v>0</v>
      </c>
      <c r="F33" s="151">
        <v>0</v>
      </c>
      <c r="G33" s="151">
        <v>0</v>
      </c>
      <c r="H33" s="151">
        <v>0</v>
      </c>
      <c r="I33" s="151">
        <v>0</v>
      </c>
      <c r="J33" s="151">
        <v>0</v>
      </c>
      <c r="K33" s="151">
        <v>0</v>
      </c>
      <c r="L33" s="151">
        <v>0</v>
      </c>
      <c r="M33" s="151">
        <v>0</v>
      </c>
      <c r="N33" s="151">
        <v>0</v>
      </c>
      <c r="O33" s="151">
        <v>0</v>
      </c>
      <c r="P33" s="151">
        <v>0</v>
      </c>
      <c r="Q33" s="151">
        <v>0</v>
      </c>
    </row>
    <row r="34" spans="1:17" x14ac:dyDescent="0.25">
      <c r="A34" s="156" t="s">
        <v>112</v>
      </c>
      <c r="B34" s="155">
        <v>273.52649340652044</v>
      </c>
      <c r="C34" s="155">
        <v>207.21038431885006</v>
      </c>
      <c r="D34" s="155">
        <v>252.35100378679749</v>
      </c>
      <c r="E34" s="155">
        <v>250.02923534926117</v>
      </c>
      <c r="F34" s="155">
        <v>227.61957269629266</v>
      </c>
      <c r="G34" s="155">
        <v>364.85026366752106</v>
      </c>
      <c r="H34" s="155">
        <v>429.52707283082032</v>
      </c>
      <c r="I34" s="155">
        <v>532.22176851411268</v>
      </c>
      <c r="J34" s="155">
        <v>717.12187042377923</v>
      </c>
      <c r="K34" s="155">
        <v>459.79611315135048</v>
      </c>
      <c r="L34" s="155">
        <v>588.64126385453369</v>
      </c>
      <c r="M34" s="155">
        <v>632.61285092184437</v>
      </c>
      <c r="N34" s="155">
        <v>573.89889193161389</v>
      </c>
      <c r="O34" s="155">
        <v>541.13066034724898</v>
      </c>
      <c r="P34" s="155">
        <v>580.06227106560766</v>
      </c>
      <c r="Q34" s="155">
        <v>560.51150803016799</v>
      </c>
    </row>
    <row r="35" spans="1:17" x14ac:dyDescent="0.25">
      <c r="A35" s="152" t="s">
        <v>121</v>
      </c>
      <c r="B35" s="151">
        <v>166.84505645548953</v>
      </c>
      <c r="C35" s="151">
        <v>124.71363187758494</v>
      </c>
      <c r="D35" s="151">
        <v>148.67657009420509</v>
      </c>
      <c r="E35" s="151">
        <v>148.2830138604447</v>
      </c>
      <c r="F35" s="151">
        <v>125.2895398439788</v>
      </c>
      <c r="G35" s="151">
        <v>230.15981977292114</v>
      </c>
      <c r="H35" s="151">
        <v>211.96116231155395</v>
      </c>
      <c r="I35" s="151">
        <v>269.71965747272606</v>
      </c>
      <c r="J35" s="151">
        <v>188.34346907828979</v>
      </c>
      <c r="K35" s="151">
        <v>224.31303408959494</v>
      </c>
      <c r="L35" s="151">
        <v>270.33637499637518</v>
      </c>
      <c r="M35" s="151">
        <v>248.66629243194328</v>
      </c>
      <c r="N35" s="151">
        <v>272.50045465050346</v>
      </c>
      <c r="O35" s="151">
        <v>295.06530138248155</v>
      </c>
      <c r="P35" s="151">
        <v>283.37128675794679</v>
      </c>
      <c r="Q35" s="151">
        <v>278.95868651734423</v>
      </c>
    </row>
    <row r="36" spans="1:17" x14ac:dyDescent="0.25">
      <c r="A36" s="154" t="s">
        <v>30</v>
      </c>
      <c r="B36" s="153">
        <v>0.62703323275292766</v>
      </c>
      <c r="C36" s="153">
        <v>0</v>
      </c>
      <c r="D36" s="153">
        <v>0</v>
      </c>
      <c r="E36" s="153">
        <v>0</v>
      </c>
      <c r="F36" s="153">
        <v>0</v>
      </c>
      <c r="G36" s="153">
        <v>0</v>
      </c>
      <c r="H36" s="153">
        <v>0</v>
      </c>
      <c r="I36" s="153">
        <v>0</v>
      </c>
      <c r="J36" s="153">
        <v>0</v>
      </c>
      <c r="K36" s="153">
        <v>0</v>
      </c>
      <c r="L36" s="153">
        <v>0</v>
      </c>
      <c r="M36" s="153">
        <v>0</v>
      </c>
      <c r="N36" s="153">
        <v>0</v>
      </c>
      <c r="O36" s="153">
        <v>0</v>
      </c>
      <c r="P36" s="153">
        <v>0</v>
      </c>
      <c r="Q36" s="153">
        <v>0</v>
      </c>
    </row>
    <row r="37" spans="1:17" x14ac:dyDescent="0.25">
      <c r="A37" s="154" t="s">
        <v>125</v>
      </c>
      <c r="B37" s="153">
        <v>0</v>
      </c>
      <c r="C37" s="153">
        <v>0</v>
      </c>
      <c r="D37" s="153">
        <v>0</v>
      </c>
      <c r="E37" s="153">
        <v>0</v>
      </c>
      <c r="F37" s="153">
        <v>0</v>
      </c>
      <c r="G37" s="153">
        <v>0</v>
      </c>
      <c r="H37" s="153">
        <v>0</v>
      </c>
      <c r="I37" s="153">
        <v>0</v>
      </c>
      <c r="J37" s="153">
        <v>0</v>
      </c>
      <c r="K37" s="153">
        <v>0</v>
      </c>
      <c r="L37" s="153">
        <v>0</v>
      </c>
      <c r="M37" s="153">
        <v>0</v>
      </c>
      <c r="N37" s="153">
        <v>0</v>
      </c>
      <c r="O37" s="153">
        <v>0</v>
      </c>
      <c r="P37" s="153">
        <v>0</v>
      </c>
      <c r="Q37" s="153">
        <v>0</v>
      </c>
    </row>
    <row r="38" spans="1:17" x14ac:dyDescent="0.25">
      <c r="A38" s="154" t="s">
        <v>26</v>
      </c>
      <c r="B38" s="153">
        <v>166.2180232227366</v>
      </c>
      <c r="C38" s="153">
        <v>124.71363187758494</v>
      </c>
      <c r="D38" s="153">
        <v>148.67657009420509</v>
      </c>
      <c r="E38" s="153">
        <v>148.2830138604447</v>
      </c>
      <c r="F38" s="153">
        <v>125.2895398439788</v>
      </c>
      <c r="G38" s="153">
        <v>230.15981977292114</v>
      </c>
      <c r="H38" s="153">
        <v>211.96116231155395</v>
      </c>
      <c r="I38" s="153">
        <v>269.71965747272606</v>
      </c>
      <c r="J38" s="153">
        <v>188.34346907828979</v>
      </c>
      <c r="K38" s="153">
        <v>224.31303408959494</v>
      </c>
      <c r="L38" s="153">
        <v>270.33637499637518</v>
      </c>
      <c r="M38" s="153">
        <v>248.66629243194328</v>
      </c>
      <c r="N38" s="153">
        <v>272.50045465050346</v>
      </c>
      <c r="O38" s="153">
        <v>295.06530138248155</v>
      </c>
      <c r="P38" s="153">
        <v>283.37128675794679</v>
      </c>
      <c r="Q38" s="153">
        <v>278.95868651734423</v>
      </c>
    </row>
    <row r="39" spans="1:17" x14ac:dyDescent="0.25">
      <c r="A39" s="152" t="s">
        <v>120</v>
      </c>
      <c r="B39" s="151">
        <v>106.68143695103093</v>
      </c>
      <c r="C39" s="151">
        <v>82.496752441265102</v>
      </c>
      <c r="D39" s="151">
        <v>103.67443369259242</v>
      </c>
      <c r="E39" s="151">
        <v>101.74622148881649</v>
      </c>
      <c r="F39" s="151">
        <v>102.33003285231386</v>
      </c>
      <c r="G39" s="151">
        <v>134.69044389459992</v>
      </c>
      <c r="H39" s="151">
        <v>217.5659105192664</v>
      </c>
      <c r="I39" s="151">
        <v>262.50211104138657</v>
      </c>
      <c r="J39" s="151">
        <v>528.77840134548944</v>
      </c>
      <c r="K39" s="151">
        <v>235.48307906175555</v>
      </c>
      <c r="L39" s="151">
        <v>318.30488885815856</v>
      </c>
      <c r="M39" s="151">
        <v>383.94655848990112</v>
      </c>
      <c r="N39" s="151">
        <v>301.39843728111038</v>
      </c>
      <c r="O39" s="151">
        <v>246.06535896476748</v>
      </c>
      <c r="P39" s="151">
        <v>296.69098430766087</v>
      </c>
      <c r="Q39" s="151">
        <v>281.55282151282375</v>
      </c>
    </row>
    <row r="40" spans="1:17" x14ac:dyDescent="0.25">
      <c r="A40" s="150" t="s">
        <v>33</v>
      </c>
      <c r="B40" s="87">
        <v>0</v>
      </c>
      <c r="C40" s="87">
        <v>4.5836185834908116</v>
      </c>
      <c r="D40" s="87">
        <v>9.9981885428438968</v>
      </c>
      <c r="E40" s="87">
        <v>2.5876164645474984</v>
      </c>
      <c r="F40" s="87">
        <v>9.9994792946760409</v>
      </c>
      <c r="G40" s="87">
        <v>15.422826167672767</v>
      </c>
      <c r="H40" s="87">
        <v>3.4029830860003094</v>
      </c>
      <c r="I40" s="87">
        <v>15.711690620555459</v>
      </c>
      <c r="J40" s="87">
        <v>0</v>
      </c>
      <c r="K40" s="87">
        <v>3.6903922818170933</v>
      </c>
      <c r="L40" s="87">
        <v>0</v>
      </c>
      <c r="M40" s="87">
        <v>0</v>
      </c>
      <c r="N40" s="87">
        <v>2.6285256443008862</v>
      </c>
      <c r="O40" s="87">
        <v>0</v>
      </c>
      <c r="P40" s="87">
        <v>8.569042938237013</v>
      </c>
      <c r="Q40" s="87">
        <v>17.079716746670968</v>
      </c>
    </row>
    <row r="41" spans="1:17" x14ac:dyDescent="0.25">
      <c r="A41" s="150" t="s">
        <v>31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30</v>
      </c>
      <c r="B42" s="87">
        <v>0.41090187094029507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125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29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28</v>
      </c>
      <c r="B45" s="87">
        <v>0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26</v>
      </c>
      <c r="B46" s="87">
        <v>106.27053508009064</v>
      </c>
      <c r="C46" s="87">
        <v>77.913133857774284</v>
      </c>
      <c r="D46" s="87">
        <v>93.676245149748524</v>
      </c>
      <c r="E46" s="87">
        <v>99.158605024268994</v>
      </c>
      <c r="F46" s="87">
        <v>92.330553557637828</v>
      </c>
      <c r="G46" s="87">
        <v>88.716316087140626</v>
      </c>
      <c r="H46" s="87">
        <v>52.049048227218933</v>
      </c>
      <c r="I46" s="87">
        <v>37.01232733074054</v>
      </c>
      <c r="J46" s="87">
        <v>0</v>
      </c>
      <c r="K46" s="87">
        <v>6.9680281623422129</v>
      </c>
      <c r="L46" s="87">
        <v>0</v>
      </c>
      <c r="M46" s="87">
        <v>0</v>
      </c>
      <c r="N46" s="87">
        <v>6.8919339846468466</v>
      </c>
      <c r="O46" s="87">
        <v>0</v>
      </c>
      <c r="P46" s="87">
        <v>13.7200791621762</v>
      </c>
      <c r="Q46" s="87">
        <v>9.2774948025864088</v>
      </c>
    </row>
    <row r="47" spans="1:17" x14ac:dyDescent="0.25">
      <c r="A47" s="150" t="s">
        <v>25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86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30.55130163978653</v>
      </c>
      <c r="H48" s="87">
        <v>162.11387920604716</v>
      </c>
      <c r="I48" s="87">
        <v>209.77809309009058</v>
      </c>
      <c r="J48" s="87">
        <v>528.77840134548944</v>
      </c>
      <c r="K48" s="87">
        <v>224.82465861759624</v>
      </c>
      <c r="L48" s="87">
        <v>318.30488885815856</v>
      </c>
      <c r="M48" s="87">
        <v>383.94655848990112</v>
      </c>
      <c r="N48" s="87">
        <v>291.87797765216266</v>
      </c>
      <c r="O48" s="87">
        <v>246.06535896476748</v>
      </c>
      <c r="P48" s="87">
        <v>274.40186220724763</v>
      </c>
      <c r="Q48" s="87">
        <v>255.1956099635664</v>
      </c>
    </row>
    <row r="49" spans="1:17" x14ac:dyDescent="0.25">
      <c r="A49" s="150" t="s">
        <v>22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2" t="s">
        <v>119</v>
      </c>
      <c r="B50" s="151">
        <v>0</v>
      </c>
      <c r="C50" s="151">
        <v>0</v>
      </c>
      <c r="D50" s="151">
        <v>0</v>
      </c>
      <c r="E50" s="151">
        <v>0</v>
      </c>
      <c r="F50" s="151">
        <v>0</v>
      </c>
      <c r="G50" s="151">
        <v>0</v>
      </c>
      <c r="H50" s="151">
        <v>0</v>
      </c>
      <c r="I50" s="151">
        <v>0</v>
      </c>
      <c r="J50" s="151">
        <v>0</v>
      </c>
      <c r="K50" s="151">
        <v>0</v>
      </c>
      <c r="L50" s="151">
        <v>0</v>
      </c>
      <c r="M50" s="151">
        <v>0</v>
      </c>
      <c r="N50" s="151">
        <v>0</v>
      </c>
      <c r="O50" s="151">
        <v>0</v>
      </c>
      <c r="P50" s="151">
        <v>0</v>
      </c>
      <c r="Q50" s="151">
        <v>0</v>
      </c>
    </row>
    <row r="51" spans="1:17" x14ac:dyDescent="0.25">
      <c r="A51" s="177" t="s">
        <v>98</v>
      </c>
      <c r="B51" s="176">
        <v>1057.8917280667717</v>
      </c>
      <c r="C51" s="176">
        <v>1048.5982278538261</v>
      </c>
      <c r="D51" s="176">
        <v>1090.9154182443074</v>
      </c>
      <c r="E51" s="176">
        <v>1109.9346197559025</v>
      </c>
      <c r="F51" s="176">
        <v>1264.6807729654745</v>
      </c>
      <c r="G51" s="176">
        <v>1211.6056378906346</v>
      </c>
      <c r="H51" s="176">
        <v>1252.1256729130441</v>
      </c>
      <c r="I51" s="176">
        <v>1301.9621539408367</v>
      </c>
      <c r="J51" s="176">
        <v>1312.9927197815002</v>
      </c>
      <c r="K51" s="176">
        <v>1045.62272741069</v>
      </c>
      <c r="L51" s="176">
        <v>1250.1255119808086</v>
      </c>
      <c r="M51" s="176">
        <v>1242.2946681546905</v>
      </c>
      <c r="N51" s="176">
        <v>1206.8570561633235</v>
      </c>
      <c r="O51" s="176">
        <v>1235.5884687008183</v>
      </c>
      <c r="P51" s="176">
        <v>1218.1755916615323</v>
      </c>
      <c r="Q51" s="176">
        <v>1316.8039343707158</v>
      </c>
    </row>
    <row r="52" spans="1:17" x14ac:dyDescent="0.25"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</row>
    <row r="53" spans="1:17" ht="12.75" x14ac:dyDescent="0.25">
      <c r="A53" s="97" t="s">
        <v>45</v>
      </c>
      <c r="B53" s="96">
        <v>65.500231356227417</v>
      </c>
      <c r="C53" s="96">
        <v>61.879669275837536</v>
      </c>
      <c r="D53" s="96">
        <v>75.280799216028086</v>
      </c>
      <c r="E53" s="96">
        <v>63.396427865176726</v>
      </c>
      <c r="F53" s="96">
        <v>69.534288128032216</v>
      </c>
      <c r="G53" s="96">
        <v>75.017022581612451</v>
      </c>
      <c r="H53" s="96">
        <v>80.333346913028919</v>
      </c>
      <c r="I53" s="96">
        <v>91.85872840007886</v>
      </c>
      <c r="J53" s="96">
        <v>102.81587837542367</v>
      </c>
      <c r="K53" s="96">
        <v>80.955782709073688</v>
      </c>
      <c r="L53" s="96">
        <v>87.388766455392869</v>
      </c>
      <c r="M53" s="96">
        <v>95.730543519039514</v>
      </c>
      <c r="N53" s="96">
        <v>90.079672001018423</v>
      </c>
      <c r="O53" s="96">
        <v>85.517118809368185</v>
      </c>
      <c r="P53" s="96">
        <v>90.540695559930541</v>
      </c>
      <c r="Q53" s="96">
        <v>83.706986654327224</v>
      </c>
    </row>
    <row r="54" spans="1:17" x14ac:dyDescent="0.25">
      <c r="A54" s="132" t="s">
        <v>83</v>
      </c>
      <c r="B54" s="160">
        <v>0</v>
      </c>
      <c r="C54" s="160">
        <v>0</v>
      </c>
      <c r="D54" s="160">
        <v>0</v>
      </c>
      <c r="E54" s="160">
        <v>0</v>
      </c>
      <c r="F54" s="160">
        <v>0</v>
      </c>
      <c r="G54" s="160">
        <v>0</v>
      </c>
      <c r="H54" s="160">
        <v>0</v>
      </c>
      <c r="I54" s="160">
        <v>0</v>
      </c>
      <c r="J54" s="160">
        <v>0</v>
      </c>
      <c r="K54" s="160">
        <v>0</v>
      </c>
      <c r="L54" s="160">
        <v>0</v>
      </c>
      <c r="M54" s="160">
        <v>0</v>
      </c>
      <c r="N54" s="160">
        <v>0</v>
      </c>
      <c r="O54" s="160">
        <v>0</v>
      </c>
      <c r="P54" s="160">
        <v>0</v>
      </c>
      <c r="Q54" s="160">
        <v>0</v>
      </c>
    </row>
    <row r="55" spans="1:17" x14ac:dyDescent="0.25">
      <c r="A55" s="76" t="s">
        <v>82</v>
      </c>
      <c r="B55" s="159">
        <v>0</v>
      </c>
      <c r="C55" s="159">
        <v>0</v>
      </c>
      <c r="D55" s="159">
        <v>0</v>
      </c>
      <c r="E55" s="159">
        <v>0</v>
      </c>
      <c r="F55" s="159">
        <v>0</v>
      </c>
      <c r="G55" s="159">
        <v>0</v>
      </c>
      <c r="H55" s="159">
        <v>0</v>
      </c>
      <c r="I55" s="159">
        <v>0</v>
      </c>
      <c r="J55" s="159">
        <v>0</v>
      </c>
      <c r="K55" s="159">
        <v>0</v>
      </c>
      <c r="L55" s="159">
        <v>0</v>
      </c>
      <c r="M55" s="159">
        <v>0</v>
      </c>
      <c r="N55" s="159">
        <v>0</v>
      </c>
      <c r="O55" s="159">
        <v>0</v>
      </c>
      <c r="P55" s="159">
        <v>0</v>
      </c>
      <c r="Q55" s="159">
        <v>0</v>
      </c>
    </row>
    <row r="56" spans="1:17" x14ac:dyDescent="0.25">
      <c r="A56" s="76" t="s">
        <v>81</v>
      </c>
      <c r="B56" s="159">
        <v>0</v>
      </c>
      <c r="C56" s="159">
        <v>0</v>
      </c>
      <c r="D56" s="159">
        <v>0</v>
      </c>
      <c r="E56" s="159">
        <v>0</v>
      </c>
      <c r="F56" s="159">
        <v>0</v>
      </c>
      <c r="G56" s="159">
        <v>0</v>
      </c>
      <c r="H56" s="159">
        <v>0</v>
      </c>
      <c r="I56" s="159">
        <v>0</v>
      </c>
      <c r="J56" s="159">
        <v>0</v>
      </c>
      <c r="K56" s="159">
        <v>0</v>
      </c>
      <c r="L56" s="159">
        <v>0</v>
      </c>
      <c r="M56" s="159">
        <v>0</v>
      </c>
      <c r="N56" s="159">
        <v>0</v>
      </c>
      <c r="O56" s="159">
        <v>0</v>
      </c>
      <c r="P56" s="159">
        <v>0</v>
      </c>
      <c r="Q56" s="159">
        <v>0</v>
      </c>
    </row>
    <row r="57" spans="1:17" x14ac:dyDescent="0.25">
      <c r="A57" s="76" t="s">
        <v>80</v>
      </c>
      <c r="B57" s="159">
        <v>0</v>
      </c>
      <c r="C57" s="159">
        <v>0</v>
      </c>
      <c r="D57" s="159">
        <v>0</v>
      </c>
      <c r="E57" s="159">
        <v>0</v>
      </c>
      <c r="F57" s="159">
        <v>0</v>
      </c>
      <c r="G57" s="159">
        <v>0</v>
      </c>
      <c r="H57" s="159">
        <v>0</v>
      </c>
      <c r="I57" s="159">
        <v>0</v>
      </c>
      <c r="J57" s="159">
        <v>0</v>
      </c>
      <c r="K57" s="159">
        <v>0</v>
      </c>
      <c r="L57" s="159">
        <v>0</v>
      </c>
      <c r="M57" s="159">
        <v>0</v>
      </c>
      <c r="N57" s="159">
        <v>0</v>
      </c>
      <c r="O57" s="159">
        <v>0</v>
      </c>
      <c r="P57" s="159">
        <v>0</v>
      </c>
      <c r="Q57" s="159">
        <v>0</v>
      </c>
    </row>
    <row r="58" spans="1:17" x14ac:dyDescent="0.25">
      <c r="A58" s="129" t="s">
        <v>79</v>
      </c>
      <c r="B58" s="158">
        <v>8.7095320516476407E-2</v>
      </c>
      <c r="C58" s="158">
        <v>8.6143399898350043E-2</v>
      </c>
      <c r="D58" s="158">
        <v>0.10118060628790618</v>
      </c>
      <c r="E58" s="158">
        <v>8.5412321293624582E-2</v>
      </c>
      <c r="F58" s="158">
        <v>9.6489716785396279E-2</v>
      </c>
      <c r="G58" s="158">
        <v>9.6794248553113471E-2</v>
      </c>
      <c r="H58" s="158">
        <v>9.9971388093565455E-2</v>
      </c>
      <c r="I58" s="158">
        <v>0.10864753443220801</v>
      </c>
      <c r="J58" s="158">
        <v>0.11286373161645689</v>
      </c>
      <c r="K58" s="158">
        <v>9.2135203084688477E-2</v>
      </c>
      <c r="L58" s="158">
        <v>9.7577485517847243E-2</v>
      </c>
      <c r="M58" s="158">
        <v>0.10476072764954089</v>
      </c>
      <c r="N58" s="158">
        <v>0.10238491060321754</v>
      </c>
      <c r="O58" s="158">
        <v>0.10046591120323675</v>
      </c>
      <c r="P58" s="158">
        <v>0.10399421932603538</v>
      </c>
      <c r="Q58" s="158">
        <v>0.10075846590576217</v>
      </c>
    </row>
    <row r="59" spans="1:17" x14ac:dyDescent="0.25">
      <c r="A59" s="92" t="s">
        <v>125</v>
      </c>
      <c r="B59" s="91">
        <v>0</v>
      </c>
      <c r="C59" s="91">
        <v>0</v>
      </c>
      <c r="D59" s="91">
        <v>0</v>
      </c>
      <c r="E59" s="91">
        <v>0</v>
      </c>
      <c r="F59" s="91">
        <v>0</v>
      </c>
      <c r="G59" s="91">
        <v>0</v>
      </c>
      <c r="H59" s="91">
        <v>0</v>
      </c>
      <c r="I59" s="91">
        <v>0</v>
      </c>
      <c r="J59" s="91">
        <v>0</v>
      </c>
      <c r="K59" s="91">
        <v>0</v>
      </c>
      <c r="L59" s="91">
        <v>0</v>
      </c>
      <c r="M59" s="91">
        <v>0</v>
      </c>
      <c r="N59" s="91">
        <v>0</v>
      </c>
      <c r="O59" s="91">
        <v>0</v>
      </c>
      <c r="P59" s="91">
        <v>0</v>
      </c>
      <c r="Q59" s="91">
        <v>0</v>
      </c>
    </row>
    <row r="60" spans="1:17" x14ac:dyDescent="0.25">
      <c r="A60" s="92" t="s">
        <v>26</v>
      </c>
      <c r="B60" s="91">
        <v>8.7095320516476407E-2</v>
      </c>
      <c r="C60" s="91">
        <v>8.6143399898350043E-2</v>
      </c>
      <c r="D60" s="91">
        <v>0.10118060628790618</v>
      </c>
      <c r="E60" s="91">
        <v>8.5412321293624582E-2</v>
      </c>
      <c r="F60" s="91">
        <v>9.6489716785396279E-2</v>
      </c>
      <c r="G60" s="91">
        <v>9.6794248553113471E-2</v>
      </c>
      <c r="H60" s="91">
        <v>9.9971388093565455E-2</v>
      </c>
      <c r="I60" s="91">
        <v>0.10864753443220801</v>
      </c>
      <c r="J60" s="91">
        <v>0.11286373161645689</v>
      </c>
      <c r="K60" s="91">
        <v>9.2135203084688477E-2</v>
      </c>
      <c r="L60" s="91">
        <v>9.7577485517847243E-2</v>
      </c>
      <c r="M60" s="91">
        <v>0.10476072764954089</v>
      </c>
      <c r="N60" s="91">
        <v>0.10238491060321754</v>
      </c>
      <c r="O60" s="91">
        <v>0.10046591120323675</v>
      </c>
      <c r="P60" s="91">
        <v>0.10399421932603538</v>
      </c>
      <c r="Q60" s="91">
        <v>0.10075846590576217</v>
      </c>
    </row>
    <row r="61" spans="1:17" x14ac:dyDescent="0.25">
      <c r="A61" s="92" t="s">
        <v>126</v>
      </c>
      <c r="B61" s="91">
        <v>0</v>
      </c>
      <c r="C61" s="91">
        <v>0</v>
      </c>
      <c r="D61" s="91">
        <v>0</v>
      </c>
      <c r="E61" s="91">
        <v>0</v>
      </c>
      <c r="F61" s="91">
        <v>0</v>
      </c>
      <c r="G61" s="91">
        <v>0</v>
      </c>
      <c r="H61" s="91">
        <v>0</v>
      </c>
      <c r="I61" s="91">
        <v>0</v>
      </c>
      <c r="J61" s="91">
        <v>0</v>
      </c>
      <c r="K61" s="91">
        <v>0</v>
      </c>
      <c r="L61" s="91">
        <v>0</v>
      </c>
      <c r="M61" s="91">
        <v>0</v>
      </c>
      <c r="N61" s="91">
        <v>0</v>
      </c>
      <c r="O61" s="91">
        <v>0</v>
      </c>
      <c r="P61" s="91">
        <v>0</v>
      </c>
      <c r="Q61" s="91">
        <v>0</v>
      </c>
    </row>
    <row r="62" spans="1:17" x14ac:dyDescent="0.25">
      <c r="A62" s="92" t="s">
        <v>21</v>
      </c>
      <c r="B62" s="157">
        <v>0</v>
      </c>
      <c r="C62" s="157">
        <v>0</v>
      </c>
      <c r="D62" s="157">
        <v>0</v>
      </c>
      <c r="E62" s="157">
        <v>0</v>
      </c>
      <c r="F62" s="157">
        <v>0</v>
      </c>
      <c r="G62" s="157">
        <v>0</v>
      </c>
      <c r="H62" s="157">
        <v>0</v>
      </c>
      <c r="I62" s="157">
        <v>0</v>
      </c>
      <c r="J62" s="157">
        <v>0</v>
      </c>
      <c r="K62" s="157">
        <v>0</v>
      </c>
      <c r="L62" s="157">
        <v>0</v>
      </c>
      <c r="M62" s="157">
        <v>0</v>
      </c>
      <c r="N62" s="157">
        <v>0</v>
      </c>
      <c r="O62" s="157">
        <v>0</v>
      </c>
      <c r="P62" s="157">
        <v>0</v>
      </c>
      <c r="Q62" s="157">
        <v>0</v>
      </c>
    </row>
    <row r="63" spans="1:17" x14ac:dyDescent="0.25">
      <c r="A63" s="156" t="s">
        <v>115</v>
      </c>
      <c r="B63" s="155">
        <v>21.376473528041782</v>
      </c>
      <c r="C63" s="155">
        <v>21.051233292347067</v>
      </c>
      <c r="D63" s="155">
        <v>24.799672885878547</v>
      </c>
      <c r="E63" s="155">
        <v>20.933204037831938</v>
      </c>
      <c r="F63" s="155">
        <v>22.274353678166502</v>
      </c>
      <c r="G63" s="155">
        <v>23.858862126245569</v>
      </c>
      <c r="H63" s="155">
        <v>24.605013354685934</v>
      </c>
      <c r="I63" s="155">
        <v>26.879149935856319</v>
      </c>
      <c r="J63" s="155">
        <v>27.8686541485337</v>
      </c>
      <c r="K63" s="155">
        <v>22.833389539807882</v>
      </c>
      <c r="L63" s="155">
        <v>24.184009421079647</v>
      </c>
      <c r="M63" s="155">
        <v>25.965360610130425</v>
      </c>
      <c r="N63" s="155">
        <v>25.374355781570916</v>
      </c>
      <c r="O63" s="155">
        <v>24.900226245483626</v>
      </c>
      <c r="P63" s="155">
        <v>25.773405376700939</v>
      </c>
      <c r="Q63" s="155">
        <v>24.968240034504365</v>
      </c>
    </row>
    <row r="64" spans="1:17" x14ac:dyDescent="0.25">
      <c r="A64" s="84" t="s">
        <v>33</v>
      </c>
      <c r="B64" s="153">
        <v>0</v>
      </c>
      <c r="C64" s="153">
        <v>0</v>
      </c>
      <c r="D64" s="153">
        <v>0</v>
      </c>
      <c r="E64" s="153">
        <v>0</v>
      </c>
      <c r="F64" s="153">
        <v>0</v>
      </c>
      <c r="G64" s="153">
        <v>0</v>
      </c>
      <c r="H64" s="153">
        <v>0</v>
      </c>
      <c r="I64" s="153">
        <v>0</v>
      </c>
      <c r="J64" s="153">
        <v>0</v>
      </c>
      <c r="K64" s="153">
        <v>0</v>
      </c>
      <c r="L64" s="153">
        <v>0</v>
      </c>
      <c r="M64" s="153">
        <v>0</v>
      </c>
      <c r="N64" s="153">
        <v>0</v>
      </c>
      <c r="O64" s="153">
        <v>0</v>
      </c>
      <c r="P64" s="153">
        <v>0</v>
      </c>
      <c r="Q64" s="153">
        <v>0</v>
      </c>
    </row>
    <row r="65" spans="1:17" x14ac:dyDescent="0.25">
      <c r="A65" s="84" t="s">
        <v>29</v>
      </c>
      <c r="B65" s="153">
        <v>0</v>
      </c>
      <c r="C65" s="153">
        <v>0</v>
      </c>
      <c r="D65" s="153">
        <v>0</v>
      </c>
      <c r="E65" s="153">
        <v>0</v>
      </c>
      <c r="F65" s="153">
        <v>0</v>
      </c>
      <c r="G65" s="153">
        <v>0</v>
      </c>
      <c r="H65" s="153">
        <v>0</v>
      </c>
      <c r="I65" s="153">
        <v>0</v>
      </c>
      <c r="J65" s="153">
        <v>0</v>
      </c>
      <c r="K65" s="153">
        <v>0</v>
      </c>
      <c r="L65" s="153">
        <v>0</v>
      </c>
      <c r="M65" s="153">
        <v>0</v>
      </c>
      <c r="N65" s="153">
        <v>0</v>
      </c>
      <c r="O65" s="153">
        <v>0</v>
      </c>
      <c r="P65" s="153">
        <v>0</v>
      </c>
      <c r="Q65" s="153">
        <v>0</v>
      </c>
    </row>
    <row r="66" spans="1:17" x14ac:dyDescent="0.25">
      <c r="A66" s="84" t="s">
        <v>26</v>
      </c>
      <c r="B66" s="153">
        <v>21.376473528041782</v>
      </c>
      <c r="C66" s="153">
        <v>21.051233292347067</v>
      </c>
      <c r="D66" s="153">
        <v>24.799672885878547</v>
      </c>
      <c r="E66" s="153">
        <v>20.933204037831938</v>
      </c>
      <c r="F66" s="153">
        <v>22.274353678166502</v>
      </c>
      <c r="G66" s="153">
        <v>23.858862126245569</v>
      </c>
      <c r="H66" s="153">
        <v>24.605013354685934</v>
      </c>
      <c r="I66" s="153">
        <v>26.879149935856319</v>
      </c>
      <c r="J66" s="153">
        <v>27.8686541485337</v>
      </c>
      <c r="K66" s="153">
        <v>22.833389539807882</v>
      </c>
      <c r="L66" s="153">
        <v>24.184009421079647</v>
      </c>
      <c r="M66" s="153">
        <v>25.965360610130425</v>
      </c>
      <c r="N66" s="153">
        <v>25.374355781570916</v>
      </c>
      <c r="O66" s="153">
        <v>24.900226245483626</v>
      </c>
      <c r="P66" s="153">
        <v>25.773405376700939</v>
      </c>
      <c r="Q66" s="153">
        <v>24.968240034504365</v>
      </c>
    </row>
    <row r="67" spans="1:17" x14ac:dyDescent="0.25">
      <c r="A67" s="84" t="s">
        <v>25</v>
      </c>
      <c r="B67" s="153">
        <v>0</v>
      </c>
      <c r="C67" s="153">
        <v>0</v>
      </c>
      <c r="D67" s="153">
        <v>0</v>
      </c>
      <c r="E67" s="153">
        <v>0</v>
      </c>
      <c r="F67" s="153">
        <v>0</v>
      </c>
      <c r="G67" s="153">
        <v>0</v>
      </c>
      <c r="H67" s="153">
        <v>0</v>
      </c>
      <c r="I67" s="153">
        <v>0</v>
      </c>
      <c r="J67" s="153">
        <v>0</v>
      </c>
      <c r="K67" s="153">
        <v>0</v>
      </c>
      <c r="L67" s="153">
        <v>0</v>
      </c>
      <c r="M67" s="153">
        <v>0</v>
      </c>
      <c r="N67" s="153">
        <v>0</v>
      </c>
      <c r="O67" s="153">
        <v>0</v>
      </c>
      <c r="P67" s="153">
        <v>0</v>
      </c>
      <c r="Q67" s="153">
        <v>0</v>
      </c>
    </row>
    <row r="68" spans="1:17" x14ac:dyDescent="0.25">
      <c r="A68" s="84" t="s">
        <v>21</v>
      </c>
      <c r="B68" s="153">
        <v>0</v>
      </c>
      <c r="C68" s="153">
        <v>0</v>
      </c>
      <c r="D68" s="153">
        <v>0</v>
      </c>
      <c r="E68" s="153">
        <v>0</v>
      </c>
      <c r="F68" s="153">
        <v>0</v>
      </c>
      <c r="G68" s="153">
        <v>0</v>
      </c>
      <c r="H68" s="153">
        <v>0</v>
      </c>
      <c r="I68" s="153">
        <v>0</v>
      </c>
      <c r="J68" s="153">
        <v>0</v>
      </c>
      <c r="K68" s="153">
        <v>0</v>
      </c>
      <c r="L68" s="153">
        <v>0</v>
      </c>
      <c r="M68" s="153">
        <v>0</v>
      </c>
      <c r="N68" s="153">
        <v>0</v>
      </c>
      <c r="O68" s="153">
        <v>0</v>
      </c>
      <c r="P68" s="153">
        <v>0</v>
      </c>
      <c r="Q68" s="153">
        <v>0</v>
      </c>
    </row>
    <row r="69" spans="1:17" x14ac:dyDescent="0.25">
      <c r="A69" s="156" t="s">
        <v>114</v>
      </c>
      <c r="B69" s="155">
        <v>0</v>
      </c>
      <c r="C69" s="155">
        <v>0</v>
      </c>
      <c r="D69" s="155">
        <v>0</v>
      </c>
      <c r="E69" s="155">
        <v>0</v>
      </c>
      <c r="F69" s="155">
        <v>0</v>
      </c>
      <c r="G69" s="155">
        <v>0</v>
      </c>
      <c r="H69" s="155">
        <v>0</v>
      </c>
      <c r="I69" s="155">
        <v>0</v>
      </c>
      <c r="J69" s="155">
        <v>0</v>
      </c>
      <c r="K69" s="155">
        <v>0</v>
      </c>
      <c r="L69" s="155">
        <v>0</v>
      </c>
      <c r="M69" s="155">
        <v>0</v>
      </c>
      <c r="N69" s="155">
        <v>0</v>
      </c>
      <c r="O69" s="155">
        <v>0</v>
      </c>
      <c r="P69" s="155">
        <v>0</v>
      </c>
      <c r="Q69" s="155">
        <v>0</v>
      </c>
    </row>
    <row r="70" spans="1:17" x14ac:dyDescent="0.25">
      <c r="A70" s="156" t="s">
        <v>113</v>
      </c>
      <c r="B70" s="155">
        <v>25.7883985732818</v>
      </c>
      <c r="C70" s="155">
        <v>25.484572126687944</v>
      </c>
      <c r="D70" s="155">
        <v>29.933163327763396</v>
      </c>
      <c r="E70" s="155">
        <v>25.268290607100941</v>
      </c>
      <c r="F70" s="155">
        <v>28.545415548988878</v>
      </c>
      <c r="G70" s="155">
        <v>28.63550790439179</v>
      </c>
      <c r="H70" s="155">
        <v>29.575429498741816</v>
      </c>
      <c r="I70" s="155">
        <v>32.142171436136337</v>
      </c>
      <c r="J70" s="155">
        <v>33.389486742580132</v>
      </c>
      <c r="K70" s="155">
        <v>27.629125331871307</v>
      </c>
      <c r="L70" s="155">
        <v>29.978290021317626</v>
      </c>
      <c r="M70" s="155">
        <v>32.585181682298092</v>
      </c>
      <c r="N70" s="155">
        <v>31.027649350109854</v>
      </c>
      <c r="O70" s="155">
        <v>31.004129180031704</v>
      </c>
      <c r="P70" s="155">
        <v>31.606883756560471</v>
      </c>
      <c r="Q70" s="155">
        <v>26.525563716687142</v>
      </c>
    </row>
    <row r="71" spans="1:17" x14ac:dyDescent="0.25">
      <c r="A71" s="152" t="s">
        <v>123</v>
      </c>
      <c r="B71" s="151">
        <v>25.7883985732818</v>
      </c>
      <c r="C71" s="151">
        <v>25.484572126687944</v>
      </c>
      <c r="D71" s="151">
        <v>29.933163327763396</v>
      </c>
      <c r="E71" s="151">
        <v>25.268290607100941</v>
      </c>
      <c r="F71" s="151">
        <v>28.545415548988878</v>
      </c>
      <c r="G71" s="151">
        <v>28.63550790439179</v>
      </c>
      <c r="H71" s="151">
        <v>29.575429498741816</v>
      </c>
      <c r="I71" s="151">
        <v>32.142171436136337</v>
      </c>
      <c r="J71" s="151">
        <v>33.389486742580132</v>
      </c>
      <c r="K71" s="151">
        <v>27.629125331871307</v>
      </c>
      <c r="L71" s="151">
        <v>29.978290021317626</v>
      </c>
      <c r="M71" s="151">
        <v>32.585181682298092</v>
      </c>
      <c r="N71" s="151">
        <v>31.027649350109854</v>
      </c>
      <c r="O71" s="151">
        <v>31.004129180031704</v>
      </c>
      <c r="P71" s="151">
        <v>31.606883756560471</v>
      </c>
      <c r="Q71" s="151">
        <v>26.525563716687142</v>
      </c>
    </row>
    <row r="72" spans="1:17" x14ac:dyDescent="0.25">
      <c r="A72" s="154" t="s">
        <v>30</v>
      </c>
      <c r="B72" s="153">
        <v>7.5737935410893756E-2</v>
      </c>
      <c r="C72" s="153">
        <v>0</v>
      </c>
      <c r="D72" s="153">
        <v>0</v>
      </c>
      <c r="E72" s="153">
        <v>0</v>
      </c>
      <c r="F72" s="153">
        <v>0</v>
      </c>
      <c r="G72" s="153">
        <v>0</v>
      </c>
      <c r="H72" s="153">
        <v>0</v>
      </c>
      <c r="I72" s="153">
        <v>0</v>
      </c>
      <c r="J72" s="153">
        <v>0</v>
      </c>
      <c r="K72" s="153">
        <v>0</v>
      </c>
      <c r="L72" s="153">
        <v>0</v>
      </c>
      <c r="M72" s="153">
        <v>0</v>
      </c>
      <c r="N72" s="153">
        <v>0</v>
      </c>
      <c r="O72" s="153">
        <v>0</v>
      </c>
      <c r="P72" s="153">
        <v>0</v>
      </c>
      <c r="Q72" s="153">
        <v>0</v>
      </c>
    </row>
    <row r="73" spans="1:17" x14ac:dyDescent="0.25">
      <c r="A73" s="154" t="s">
        <v>125</v>
      </c>
      <c r="B73" s="153">
        <v>0</v>
      </c>
      <c r="C73" s="153">
        <v>0</v>
      </c>
      <c r="D73" s="153">
        <v>0</v>
      </c>
      <c r="E73" s="153">
        <v>0</v>
      </c>
      <c r="F73" s="153">
        <v>0</v>
      </c>
      <c r="G73" s="153">
        <v>0</v>
      </c>
      <c r="H73" s="153">
        <v>0</v>
      </c>
      <c r="I73" s="153">
        <v>0</v>
      </c>
      <c r="J73" s="153">
        <v>0</v>
      </c>
      <c r="K73" s="153">
        <v>0</v>
      </c>
      <c r="L73" s="153">
        <v>0</v>
      </c>
      <c r="M73" s="153">
        <v>0</v>
      </c>
      <c r="N73" s="153">
        <v>0</v>
      </c>
      <c r="O73" s="153">
        <v>0</v>
      </c>
      <c r="P73" s="153">
        <v>0</v>
      </c>
      <c r="Q73" s="153">
        <v>0</v>
      </c>
    </row>
    <row r="74" spans="1:17" x14ac:dyDescent="0.25">
      <c r="A74" s="154" t="s">
        <v>29</v>
      </c>
      <c r="B74" s="153">
        <v>11.156855776270911</v>
      </c>
      <c r="C74" s="153">
        <v>11.057886997452897</v>
      </c>
      <c r="D74" s="153">
        <v>12.988153613459398</v>
      </c>
      <c r="E74" s="153">
        <v>10.964041333050845</v>
      </c>
      <c r="F74" s="153">
        <v>12.386002710459341</v>
      </c>
      <c r="G74" s="153">
        <v>12.425094247112479</v>
      </c>
      <c r="H74" s="153">
        <v>12.832931064035279</v>
      </c>
      <c r="I74" s="153">
        <v>13.946653599938067</v>
      </c>
      <c r="J74" s="153">
        <v>14.487870130483827</v>
      </c>
      <c r="K74" s="153">
        <v>11.827031036621168</v>
      </c>
      <c r="L74" s="153">
        <v>12.525635273569206</v>
      </c>
      <c r="M74" s="153">
        <v>13.457622721378403</v>
      </c>
      <c r="N74" s="153">
        <v>13.150562832844761</v>
      </c>
      <c r="O74" s="153">
        <v>12.906639521817945</v>
      </c>
      <c r="P74" s="153">
        <v>13.369059881813977</v>
      </c>
      <c r="Q74" s="153">
        <v>2.5655558089223498</v>
      </c>
    </row>
    <row r="75" spans="1:17" x14ac:dyDescent="0.25">
      <c r="A75" s="154" t="s">
        <v>26</v>
      </c>
      <c r="B75" s="153">
        <v>14.555804861599995</v>
      </c>
      <c r="C75" s="153">
        <v>14.426685129235045</v>
      </c>
      <c r="D75" s="153">
        <v>16.945009714303996</v>
      </c>
      <c r="E75" s="153">
        <v>14.304249274050095</v>
      </c>
      <c r="F75" s="153">
        <v>16.159412838529537</v>
      </c>
      <c r="G75" s="153">
        <v>16.210413657279311</v>
      </c>
      <c r="H75" s="153">
        <v>16.742498434706537</v>
      </c>
      <c r="I75" s="153">
        <v>18.195517836198267</v>
      </c>
      <c r="J75" s="153">
        <v>18.901616612096309</v>
      </c>
      <c r="K75" s="153">
        <v>15.802094295250141</v>
      </c>
      <c r="L75" s="153">
        <v>17.452654747748422</v>
      </c>
      <c r="M75" s="153">
        <v>19.127558960919689</v>
      </c>
      <c r="N75" s="153">
        <v>17.877086517265091</v>
      </c>
      <c r="O75" s="153">
        <v>18.09748965821376</v>
      </c>
      <c r="P75" s="153">
        <v>18.237823874746493</v>
      </c>
      <c r="Q75" s="153">
        <v>23.960007907764791</v>
      </c>
    </row>
    <row r="76" spans="1:17" x14ac:dyDescent="0.25">
      <c r="A76" s="152" t="s">
        <v>122</v>
      </c>
      <c r="B76" s="151">
        <v>0</v>
      </c>
      <c r="C76" s="151">
        <v>0</v>
      </c>
      <c r="D76" s="151">
        <v>0</v>
      </c>
      <c r="E76" s="151">
        <v>0</v>
      </c>
      <c r="F76" s="151">
        <v>0</v>
      </c>
      <c r="G76" s="151">
        <v>0</v>
      </c>
      <c r="H76" s="151">
        <v>0</v>
      </c>
      <c r="I76" s="151">
        <v>0</v>
      </c>
      <c r="J76" s="151">
        <v>0</v>
      </c>
      <c r="K76" s="151">
        <v>0</v>
      </c>
      <c r="L76" s="151">
        <v>0</v>
      </c>
      <c r="M76" s="151">
        <v>0</v>
      </c>
      <c r="N76" s="151">
        <v>0</v>
      </c>
      <c r="O76" s="151">
        <v>0</v>
      </c>
      <c r="P76" s="151">
        <v>0</v>
      </c>
      <c r="Q76" s="151">
        <v>0</v>
      </c>
    </row>
    <row r="77" spans="1:17" x14ac:dyDescent="0.25">
      <c r="A77" s="156" t="s">
        <v>112</v>
      </c>
      <c r="B77" s="155">
        <v>12.17780932989621</v>
      </c>
      <c r="C77" s="155">
        <v>9.3640964328762202</v>
      </c>
      <c r="D77" s="155">
        <v>13.42000414889913</v>
      </c>
      <c r="E77" s="155">
        <v>11.19396252046349</v>
      </c>
      <c r="F77" s="155">
        <v>11.231454759090031</v>
      </c>
      <c r="G77" s="155">
        <v>15.98270403290822</v>
      </c>
      <c r="H77" s="155">
        <v>19.251207500047997</v>
      </c>
      <c r="I77" s="155">
        <v>25.376649226739183</v>
      </c>
      <c r="J77" s="155">
        <v>33.874491691084245</v>
      </c>
      <c r="K77" s="155">
        <v>23.761577084204944</v>
      </c>
      <c r="L77" s="155">
        <v>26.486399366078103</v>
      </c>
      <c r="M77" s="155">
        <v>30.162804514195855</v>
      </c>
      <c r="N77" s="155">
        <v>26.969227469948311</v>
      </c>
      <c r="O77" s="155">
        <v>23.344769798429731</v>
      </c>
      <c r="P77" s="155">
        <v>26.636955128092232</v>
      </c>
      <c r="Q77" s="155">
        <v>25.257063476027376</v>
      </c>
    </row>
    <row r="78" spans="1:17" x14ac:dyDescent="0.25">
      <c r="A78" s="152" t="s">
        <v>121</v>
      </c>
      <c r="B78" s="151">
        <v>7.428191908748679</v>
      </c>
      <c r="C78" s="151">
        <v>5.6359650083892587</v>
      </c>
      <c r="D78" s="151">
        <v>7.9066068989922806</v>
      </c>
      <c r="E78" s="151">
        <v>6.6387216569156058</v>
      </c>
      <c r="F78" s="151">
        <v>6.1821739750932068</v>
      </c>
      <c r="G78" s="151">
        <v>10.082427357241256</v>
      </c>
      <c r="H78" s="151">
        <v>9.5000026208319532</v>
      </c>
      <c r="I78" s="151">
        <v>12.8603930582372</v>
      </c>
      <c r="J78" s="151">
        <v>8.8967294702534492</v>
      </c>
      <c r="K78" s="151">
        <v>11.592162913211354</v>
      </c>
      <c r="L78" s="151">
        <v>12.164008252573511</v>
      </c>
      <c r="M78" s="151">
        <v>11.856339555803954</v>
      </c>
      <c r="N78" s="151">
        <v>12.805612365617742</v>
      </c>
      <c r="O78" s="151">
        <v>12.729331455471563</v>
      </c>
      <c r="P78" s="151">
        <v>13.012651617721675</v>
      </c>
      <c r="Q78" s="151">
        <v>12.570084916398493</v>
      </c>
    </row>
    <row r="79" spans="1:17" x14ac:dyDescent="0.25">
      <c r="A79" s="154" t="s">
        <v>30</v>
      </c>
      <c r="B79" s="153">
        <v>2.7916459048904472E-2</v>
      </c>
      <c r="C79" s="153">
        <v>0</v>
      </c>
      <c r="D79" s="153">
        <v>0</v>
      </c>
      <c r="E79" s="153">
        <v>0</v>
      </c>
      <c r="F79" s="153">
        <v>0</v>
      </c>
      <c r="G79" s="153">
        <v>0</v>
      </c>
      <c r="H79" s="153">
        <v>0</v>
      </c>
      <c r="I79" s="153">
        <v>0</v>
      </c>
      <c r="J79" s="153">
        <v>0</v>
      </c>
      <c r="K79" s="153">
        <v>0</v>
      </c>
      <c r="L79" s="153">
        <v>0</v>
      </c>
      <c r="M79" s="153">
        <v>0</v>
      </c>
      <c r="N79" s="153">
        <v>0</v>
      </c>
      <c r="O79" s="153">
        <v>0</v>
      </c>
      <c r="P79" s="153">
        <v>0</v>
      </c>
      <c r="Q79" s="153">
        <v>0</v>
      </c>
    </row>
    <row r="80" spans="1:17" x14ac:dyDescent="0.25">
      <c r="A80" s="154" t="s">
        <v>125</v>
      </c>
      <c r="B80" s="153">
        <v>0</v>
      </c>
      <c r="C80" s="153">
        <v>0</v>
      </c>
      <c r="D80" s="153">
        <v>0</v>
      </c>
      <c r="E80" s="153">
        <v>0</v>
      </c>
      <c r="F80" s="153">
        <v>0</v>
      </c>
      <c r="G80" s="153">
        <v>0</v>
      </c>
      <c r="H80" s="153">
        <v>0</v>
      </c>
      <c r="I80" s="153">
        <v>0</v>
      </c>
      <c r="J80" s="153">
        <v>0</v>
      </c>
      <c r="K80" s="153">
        <v>0</v>
      </c>
      <c r="L80" s="153">
        <v>0</v>
      </c>
      <c r="M80" s="153">
        <v>0</v>
      </c>
      <c r="N80" s="153">
        <v>0</v>
      </c>
      <c r="O80" s="153">
        <v>0</v>
      </c>
      <c r="P80" s="153">
        <v>0</v>
      </c>
      <c r="Q80" s="153">
        <v>0</v>
      </c>
    </row>
    <row r="81" spans="1:17" x14ac:dyDescent="0.25">
      <c r="A81" s="154" t="s">
        <v>26</v>
      </c>
      <c r="B81" s="153">
        <v>7.4002754496997749</v>
      </c>
      <c r="C81" s="153">
        <v>5.6359650083892587</v>
      </c>
      <c r="D81" s="153">
        <v>7.9066068989922806</v>
      </c>
      <c r="E81" s="153">
        <v>6.6387216569156058</v>
      </c>
      <c r="F81" s="153">
        <v>6.1821739750932068</v>
      </c>
      <c r="G81" s="153">
        <v>10.082427357241256</v>
      </c>
      <c r="H81" s="153">
        <v>9.5000026208319532</v>
      </c>
      <c r="I81" s="153">
        <v>12.8603930582372</v>
      </c>
      <c r="J81" s="153">
        <v>8.8967294702534492</v>
      </c>
      <c r="K81" s="153">
        <v>11.592162913211354</v>
      </c>
      <c r="L81" s="153">
        <v>12.164008252573511</v>
      </c>
      <c r="M81" s="153">
        <v>11.856339555803954</v>
      </c>
      <c r="N81" s="153">
        <v>12.805612365617742</v>
      </c>
      <c r="O81" s="153">
        <v>12.729331455471563</v>
      </c>
      <c r="P81" s="153">
        <v>13.012651617721675</v>
      </c>
      <c r="Q81" s="153">
        <v>12.570084916398493</v>
      </c>
    </row>
    <row r="82" spans="1:17" x14ac:dyDescent="0.25">
      <c r="A82" s="152" t="s">
        <v>120</v>
      </c>
      <c r="B82" s="151">
        <v>4.7496174211475317</v>
      </c>
      <c r="C82" s="151">
        <v>3.7281314244869623</v>
      </c>
      <c r="D82" s="151">
        <v>5.5133972499068493</v>
      </c>
      <c r="E82" s="151">
        <v>4.5552408635478834</v>
      </c>
      <c r="F82" s="151">
        <v>5.0492807839968243</v>
      </c>
      <c r="G82" s="151">
        <v>5.9002766756669649</v>
      </c>
      <c r="H82" s="151">
        <v>9.7512048792160453</v>
      </c>
      <c r="I82" s="151">
        <v>12.516256168501981</v>
      </c>
      <c r="J82" s="151">
        <v>24.977762220830797</v>
      </c>
      <c r="K82" s="151">
        <v>12.169414170993589</v>
      </c>
      <c r="L82" s="151">
        <v>14.322391113504592</v>
      </c>
      <c r="M82" s="151">
        <v>18.306464958391903</v>
      </c>
      <c r="N82" s="151">
        <v>14.163615104330569</v>
      </c>
      <c r="O82" s="151">
        <v>10.615438342958166</v>
      </c>
      <c r="P82" s="151">
        <v>13.624303510370558</v>
      </c>
      <c r="Q82" s="151">
        <v>12.686978559628885</v>
      </c>
    </row>
    <row r="83" spans="1:17" x14ac:dyDescent="0.25">
      <c r="A83" s="150" t="s">
        <v>33</v>
      </c>
      <c r="B83" s="87">
        <v>0</v>
      </c>
      <c r="C83" s="87">
        <v>0.20713945668516831</v>
      </c>
      <c r="D83" s="87">
        <v>0.53170278585379227</v>
      </c>
      <c r="E83" s="87">
        <v>0.11584917932103922</v>
      </c>
      <c r="F83" s="87">
        <v>0.49340528137473666</v>
      </c>
      <c r="G83" s="87">
        <v>0.67561542510911698</v>
      </c>
      <c r="H83" s="87">
        <v>0.15252014983825965</v>
      </c>
      <c r="I83" s="87">
        <v>0.74914271686035228</v>
      </c>
      <c r="J83" s="87">
        <v>0</v>
      </c>
      <c r="K83" s="87">
        <v>0.19071396683705091</v>
      </c>
      <c r="L83" s="87">
        <v>0</v>
      </c>
      <c r="M83" s="87">
        <v>0</v>
      </c>
      <c r="N83" s="87">
        <v>0.12352229113589223</v>
      </c>
      <c r="O83" s="87">
        <v>0</v>
      </c>
      <c r="P83" s="87">
        <v>0.39349777363937377</v>
      </c>
      <c r="Q83" s="87">
        <v>0.76962468003425455</v>
      </c>
    </row>
    <row r="84" spans="1:17" x14ac:dyDescent="0.25">
      <c r="A84" s="150" t="s">
        <v>31</v>
      </c>
      <c r="B84" s="87">
        <v>0</v>
      </c>
      <c r="C84" s="87">
        <v>0</v>
      </c>
      <c r="D84" s="87">
        <v>0</v>
      </c>
      <c r="E84" s="87">
        <v>0</v>
      </c>
      <c r="F84" s="87">
        <v>0</v>
      </c>
      <c r="G84" s="87">
        <v>0</v>
      </c>
      <c r="H84" s="87">
        <v>0</v>
      </c>
      <c r="I84" s="87">
        <v>0</v>
      </c>
      <c r="J84" s="87">
        <v>0</v>
      </c>
      <c r="K84" s="87">
        <v>0</v>
      </c>
      <c r="L84" s="87">
        <v>0</v>
      </c>
      <c r="M84" s="87">
        <v>0</v>
      </c>
      <c r="N84" s="87">
        <v>0</v>
      </c>
      <c r="O84" s="87">
        <v>0</v>
      </c>
      <c r="P84" s="87">
        <v>0</v>
      </c>
      <c r="Q84" s="87">
        <v>0</v>
      </c>
    </row>
    <row r="85" spans="1:17" x14ac:dyDescent="0.25">
      <c r="A85" s="150" t="s">
        <v>30</v>
      </c>
      <c r="B85" s="87">
        <v>1.8293966976616376E-2</v>
      </c>
      <c r="C85" s="87">
        <v>0</v>
      </c>
      <c r="D85" s="87">
        <v>0</v>
      </c>
      <c r="E85" s="87">
        <v>0</v>
      </c>
      <c r="F85" s="87">
        <v>0</v>
      </c>
      <c r="G85" s="87">
        <v>0</v>
      </c>
      <c r="H85" s="87">
        <v>0</v>
      </c>
      <c r="I85" s="87">
        <v>0</v>
      </c>
      <c r="J85" s="87">
        <v>0</v>
      </c>
      <c r="K85" s="87">
        <v>0</v>
      </c>
      <c r="L85" s="87">
        <v>0</v>
      </c>
      <c r="M85" s="87">
        <v>0</v>
      </c>
      <c r="N85" s="87">
        <v>0</v>
      </c>
      <c r="O85" s="87">
        <v>0</v>
      </c>
      <c r="P85" s="87">
        <v>0</v>
      </c>
      <c r="Q85" s="87">
        <v>0</v>
      </c>
    </row>
    <row r="86" spans="1:17" x14ac:dyDescent="0.25">
      <c r="A86" s="150" t="s">
        <v>125</v>
      </c>
      <c r="B86" s="87">
        <v>0</v>
      </c>
      <c r="C86" s="87">
        <v>0</v>
      </c>
      <c r="D86" s="87">
        <v>0</v>
      </c>
      <c r="E86" s="87">
        <v>0</v>
      </c>
      <c r="F86" s="87">
        <v>0</v>
      </c>
      <c r="G86" s="87">
        <v>0</v>
      </c>
      <c r="H86" s="87">
        <v>0</v>
      </c>
      <c r="I86" s="87">
        <v>0</v>
      </c>
      <c r="J86" s="87">
        <v>0</v>
      </c>
      <c r="K86" s="87">
        <v>0</v>
      </c>
      <c r="L86" s="87">
        <v>0</v>
      </c>
      <c r="M86" s="87">
        <v>0</v>
      </c>
      <c r="N86" s="87">
        <v>0</v>
      </c>
      <c r="O86" s="87">
        <v>0</v>
      </c>
      <c r="P86" s="87">
        <v>0</v>
      </c>
      <c r="Q86" s="87">
        <v>0</v>
      </c>
    </row>
    <row r="87" spans="1:17" x14ac:dyDescent="0.25">
      <c r="A87" s="150" t="s">
        <v>29</v>
      </c>
      <c r="B87" s="87">
        <v>0</v>
      </c>
      <c r="C87" s="87">
        <v>0</v>
      </c>
      <c r="D87" s="87">
        <v>0</v>
      </c>
      <c r="E87" s="87">
        <v>0</v>
      </c>
      <c r="F87" s="87">
        <v>0</v>
      </c>
      <c r="G87" s="87">
        <v>0</v>
      </c>
      <c r="H87" s="87">
        <v>0</v>
      </c>
      <c r="I87" s="87">
        <v>0</v>
      </c>
      <c r="J87" s="87">
        <v>0</v>
      </c>
      <c r="K87" s="87">
        <v>0</v>
      </c>
      <c r="L87" s="87">
        <v>0</v>
      </c>
      <c r="M87" s="87">
        <v>0</v>
      </c>
      <c r="N87" s="87">
        <v>0</v>
      </c>
      <c r="O87" s="87">
        <v>0</v>
      </c>
      <c r="P87" s="87">
        <v>0</v>
      </c>
      <c r="Q87" s="87">
        <v>0</v>
      </c>
    </row>
    <row r="88" spans="1:17" x14ac:dyDescent="0.25">
      <c r="A88" s="150" t="s">
        <v>28</v>
      </c>
      <c r="B88" s="87">
        <v>0</v>
      </c>
      <c r="C88" s="87">
        <v>0</v>
      </c>
      <c r="D88" s="87">
        <v>0</v>
      </c>
      <c r="E88" s="87">
        <v>0</v>
      </c>
      <c r="F88" s="87">
        <v>0</v>
      </c>
      <c r="G88" s="87">
        <v>0</v>
      </c>
      <c r="H88" s="87">
        <v>0</v>
      </c>
      <c r="I88" s="87">
        <v>0</v>
      </c>
      <c r="J88" s="87">
        <v>0</v>
      </c>
      <c r="K88" s="87">
        <v>0</v>
      </c>
      <c r="L88" s="87">
        <v>0</v>
      </c>
      <c r="M88" s="87">
        <v>0</v>
      </c>
      <c r="N88" s="87">
        <v>0</v>
      </c>
      <c r="O88" s="87">
        <v>0</v>
      </c>
      <c r="P88" s="87">
        <v>0</v>
      </c>
      <c r="Q88" s="87">
        <v>0</v>
      </c>
    </row>
    <row r="89" spans="1:17" x14ac:dyDescent="0.25">
      <c r="A89" s="150" t="s">
        <v>26</v>
      </c>
      <c r="B89" s="87">
        <v>4.7313234541709157</v>
      </c>
      <c r="C89" s="87">
        <v>3.5209919678017938</v>
      </c>
      <c r="D89" s="87">
        <v>4.9816944640530574</v>
      </c>
      <c r="E89" s="87">
        <v>4.4393916842268446</v>
      </c>
      <c r="F89" s="87">
        <v>4.5558755026220874</v>
      </c>
      <c r="G89" s="87">
        <v>3.8863247861123149</v>
      </c>
      <c r="H89" s="87">
        <v>2.3328146023449077</v>
      </c>
      <c r="I89" s="87">
        <v>1.7647696943319329</v>
      </c>
      <c r="J89" s="87">
        <v>0</v>
      </c>
      <c r="K89" s="87">
        <v>0.36009729871271084</v>
      </c>
      <c r="L89" s="87">
        <v>0</v>
      </c>
      <c r="M89" s="87">
        <v>0</v>
      </c>
      <c r="N89" s="87">
        <v>0.32387261580905036</v>
      </c>
      <c r="O89" s="87">
        <v>0</v>
      </c>
      <c r="P89" s="87">
        <v>0.63003775840374643</v>
      </c>
      <c r="Q89" s="87">
        <v>0.41805078356183711</v>
      </c>
    </row>
    <row r="90" spans="1:17" x14ac:dyDescent="0.25">
      <c r="A90" s="150" t="s">
        <v>25</v>
      </c>
      <c r="B90" s="87">
        <v>0</v>
      </c>
      <c r="C90" s="87">
        <v>0</v>
      </c>
      <c r="D90" s="87">
        <v>0</v>
      </c>
      <c r="E90" s="87">
        <v>0</v>
      </c>
      <c r="F90" s="87">
        <v>0</v>
      </c>
      <c r="G90" s="87">
        <v>0</v>
      </c>
      <c r="H90" s="87">
        <v>0</v>
      </c>
      <c r="I90" s="87">
        <v>0</v>
      </c>
      <c r="J90" s="87">
        <v>0</v>
      </c>
      <c r="K90" s="87">
        <v>0</v>
      </c>
      <c r="L90" s="87">
        <v>0</v>
      </c>
      <c r="M90" s="87">
        <v>0</v>
      </c>
      <c r="N90" s="87">
        <v>0</v>
      </c>
      <c r="O90" s="87">
        <v>0</v>
      </c>
      <c r="P90" s="87">
        <v>0</v>
      </c>
      <c r="Q90" s="87">
        <v>0</v>
      </c>
    </row>
    <row r="91" spans="1:17" x14ac:dyDescent="0.25">
      <c r="A91" s="150" t="s">
        <v>86</v>
      </c>
      <c r="B91" s="87">
        <v>0</v>
      </c>
      <c r="C91" s="87">
        <v>0</v>
      </c>
      <c r="D91" s="87">
        <v>0</v>
      </c>
      <c r="E91" s="87">
        <v>0</v>
      </c>
      <c r="F91" s="87">
        <v>0</v>
      </c>
      <c r="G91" s="87">
        <v>1.3383364644455327</v>
      </c>
      <c r="H91" s="87">
        <v>7.265870127032878</v>
      </c>
      <c r="I91" s="87">
        <v>10.002343757309696</v>
      </c>
      <c r="J91" s="87">
        <v>24.977762220830797</v>
      </c>
      <c r="K91" s="87">
        <v>11.618602905443828</v>
      </c>
      <c r="L91" s="87">
        <v>14.322391113504592</v>
      </c>
      <c r="M91" s="87">
        <v>18.306464958391903</v>
      </c>
      <c r="N91" s="87">
        <v>13.716220197385626</v>
      </c>
      <c r="O91" s="87">
        <v>10.615438342958166</v>
      </c>
      <c r="P91" s="87">
        <v>12.600767978327438</v>
      </c>
      <c r="Q91" s="87">
        <v>11.499303096032794</v>
      </c>
    </row>
    <row r="92" spans="1:17" x14ac:dyDescent="0.25">
      <c r="A92" s="150" t="s">
        <v>22</v>
      </c>
      <c r="B92" s="87">
        <v>0</v>
      </c>
      <c r="C92" s="87">
        <v>0</v>
      </c>
      <c r="D92" s="87">
        <v>0</v>
      </c>
      <c r="E92" s="87">
        <v>0</v>
      </c>
      <c r="F92" s="87">
        <v>0</v>
      </c>
      <c r="G92" s="87">
        <v>0</v>
      </c>
      <c r="H92" s="87">
        <v>0</v>
      </c>
      <c r="I92" s="87">
        <v>0</v>
      </c>
      <c r="J92" s="87">
        <v>0</v>
      </c>
      <c r="K92" s="87">
        <v>0</v>
      </c>
      <c r="L92" s="87">
        <v>0</v>
      </c>
      <c r="M92" s="87">
        <v>0</v>
      </c>
      <c r="N92" s="87">
        <v>0</v>
      </c>
      <c r="O92" s="87">
        <v>0</v>
      </c>
      <c r="P92" s="87">
        <v>0</v>
      </c>
      <c r="Q92" s="87">
        <v>0</v>
      </c>
    </row>
    <row r="93" spans="1:17" x14ac:dyDescent="0.25">
      <c r="A93" s="152" t="s">
        <v>119</v>
      </c>
      <c r="B93" s="151">
        <v>0</v>
      </c>
      <c r="C93" s="151">
        <v>0</v>
      </c>
      <c r="D93" s="151">
        <v>0</v>
      </c>
      <c r="E93" s="151">
        <v>0</v>
      </c>
      <c r="F93" s="151">
        <v>0</v>
      </c>
      <c r="G93" s="151">
        <v>0</v>
      </c>
      <c r="H93" s="151">
        <v>0</v>
      </c>
      <c r="I93" s="151">
        <v>0</v>
      </c>
      <c r="J93" s="151">
        <v>0</v>
      </c>
      <c r="K93" s="151">
        <v>0</v>
      </c>
      <c r="L93" s="151">
        <v>0</v>
      </c>
      <c r="M93" s="151">
        <v>0</v>
      </c>
      <c r="N93" s="151">
        <v>0</v>
      </c>
      <c r="O93" s="151">
        <v>0</v>
      </c>
      <c r="P93" s="151">
        <v>0</v>
      </c>
      <c r="Q93" s="151">
        <v>0</v>
      </c>
    </row>
    <row r="94" spans="1:17" x14ac:dyDescent="0.25">
      <c r="A94" s="177" t="s">
        <v>98</v>
      </c>
      <c r="B94" s="176">
        <v>6.0704546044911512</v>
      </c>
      <c r="C94" s="176">
        <v>5.8936240240279485</v>
      </c>
      <c r="D94" s="176">
        <v>7.0267782471991183</v>
      </c>
      <c r="E94" s="176">
        <v>5.9155583784867263</v>
      </c>
      <c r="F94" s="176">
        <v>7.3865744250014131</v>
      </c>
      <c r="G94" s="176">
        <v>6.4431542695137596</v>
      </c>
      <c r="H94" s="176">
        <v>6.8017251714596014</v>
      </c>
      <c r="I94" s="176">
        <v>7.3521102669148171</v>
      </c>
      <c r="J94" s="176">
        <v>7.5703820616091431</v>
      </c>
      <c r="K94" s="176">
        <v>6.6395555501048671</v>
      </c>
      <c r="L94" s="176">
        <v>6.6424901613996425</v>
      </c>
      <c r="M94" s="176">
        <v>6.9124359847656045</v>
      </c>
      <c r="N94" s="176">
        <v>6.6060544887861266</v>
      </c>
      <c r="O94" s="176">
        <v>6.1675276742198761</v>
      </c>
      <c r="P94" s="176">
        <v>6.4194570792508641</v>
      </c>
      <c r="Q94" s="176">
        <v>6.8553609612025799</v>
      </c>
    </row>
    <row r="95" spans="1:17" x14ac:dyDescent="0.25"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</row>
    <row r="96" spans="1:17" ht="12.75" x14ac:dyDescent="0.25">
      <c r="A96" s="98" t="s">
        <v>134</v>
      </c>
      <c r="B96" s="136"/>
      <c r="C96" s="136"/>
      <c r="D96" s="136"/>
      <c r="E96" s="136"/>
      <c r="F96" s="136"/>
      <c r="G96" s="136"/>
      <c r="H96" s="136"/>
      <c r="I96" s="136"/>
      <c r="J96" s="136"/>
      <c r="K96" s="136"/>
      <c r="L96" s="136"/>
      <c r="M96" s="136"/>
      <c r="N96" s="136"/>
      <c r="O96" s="136"/>
      <c r="P96" s="136"/>
      <c r="Q96" s="136"/>
    </row>
    <row r="98" spans="1:17" x14ac:dyDescent="0.25">
      <c r="A98" s="78" t="s">
        <v>46</v>
      </c>
      <c r="B98" s="77">
        <f t="shared" ref="B98:Q98" si="0">SUM(B$99:B$103,B$107:B$108,B$110:B$112,B$105,B$104,B113)</f>
        <v>1</v>
      </c>
      <c r="C98" s="77">
        <f t="shared" si="0"/>
        <v>0.99999999999999989</v>
      </c>
      <c r="D98" s="77">
        <f t="shared" si="0"/>
        <v>0.99999999999999989</v>
      </c>
      <c r="E98" s="77">
        <f t="shared" si="0"/>
        <v>1.0000000000000002</v>
      </c>
      <c r="F98" s="77">
        <f t="shared" si="0"/>
        <v>1</v>
      </c>
      <c r="G98" s="77">
        <f t="shared" si="0"/>
        <v>1</v>
      </c>
      <c r="H98" s="77">
        <f t="shared" si="0"/>
        <v>1</v>
      </c>
      <c r="I98" s="77">
        <f t="shared" si="0"/>
        <v>1</v>
      </c>
      <c r="J98" s="77">
        <f t="shared" si="0"/>
        <v>0.99999999999999989</v>
      </c>
      <c r="K98" s="77">
        <f t="shared" si="0"/>
        <v>1</v>
      </c>
      <c r="L98" s="77">
        <f t="shared" si="0"/>
        <v>0.99999999999999989</v>
      </c>
      <c r="M98" s="77">
        <f t="shared" si="0"/>
        <v>0.99999999999999978</v>
      </c>
      <c r="N98" s="77">
        <f t="shared" si="0"/>
        <v>1</v>
      </c>
      <c r="O98" s="77">
        <f t="shared" si="0"/>
        <v>1</v>
      </c>
      <c r="P98" s="77">
        <f t="shared" si="0"/>
        <v>1</v>
      </c>
      <c r="Q98" s="77">
        <f t="shared" si="0"/>
        <v>1</v>
      </c>
    </row>
    <row r="99" spans="1:17" x14ac:dyDescent="0.25">
      <c r="A99" s="132" t="s">
        <v>83</v>
      </c>
      <c r="B99" s="146">
        <f t="shared" ref="B99:Q99" si="1">IF(B$6=0,0,B$6/B$5)</f>
        <v>0</v>
      </c>
      <c r="C99" s="146">
        <f t="shared" si="1"/>
        <v>0</v>
      </c>
      <c r="D99" s="146">
        <f t="shared" si="1"/>
        <v>0</v>
      </c>
      <c r="E99" s="146">
        <f t="shared" si="1"/>
        <v>0</v>
      </c>
      <c r="F99" s="146">
        <f t="shared" si="1"/>
        <v>0</v>
      </c>
      <c r="G99" s="146">
        <f t="shared" si="1"/>
        <v>0</v>
      </c>
      <c r="H99" s="146">
        <f t="shared" si="1"/>
        <v>0</v>
      </c>
      <c r="I99" s="146">
        <f t="shared" si="1"/>
        <v>0</v>
      </c>
      <c r="J99" s="146">
        <f t="shared" si="1"/>
        <v>0</v>
      </c>
      <c r="K99" s="146">
        <f t="shared" si="1"/>
        <v>0</v>
      </c>
      <c r="L99" s="146">
        <f t="shared" si="1"/>
        <v>0</v>
      </c>
      <c r="M99" s="146">
        <f t="shared" si="1"/>
        <v>0</v>
      </c>
      <c r="N99" s="146">
        <f t="shared" si="1"/>
        <v>0</v>
      </c>
      <c r="O99" s="146">
        <f t="shared" si="1"/>
        <v>0</v>
      </c>
      <c r="P99" s="146">
        <f t="shared" si="1"/>
        <v>0</v>
      </c>
      <c r="Q99" s="146">
        <f t="shared" si="1"/>
        <v>0</v>
      </c>
    </row>
    <row r="100" spans="1:17" x14ac:dyDescent="0.25">
      <c r="A100" s="76" t="s">
        <v>82</v>
      </c>
      <c r="B100" s="145">
        <f t="shared" ref="B100:Q100" si="2">IF(B$7=0,0,B$7/B$5)</f>
        <v>0</v>
      </c>
      <c r="C100" s="145">
        <f t="shared" si="2"/>
        <v>0</v>
      </c>
      <c r="D100" s="145">
        <f t="shared" si="2"/>
        <v>0</v>
      </c>
      <c r="E100" s="145">
        <f t="shared" si="2"/>
        <v>0</v>
      </c>
      <c r="F100" s="145">
        <f t="shared" si="2"/>
        <v>0</v>
      </c>
      <c r="G100" s="145">
        <f t="shared" si="2"/>
        <v>0</v>
      </c>
      <c r="H100" s="145">
        <f t="shared" si="2"/>
        <v>0</v>
      </c>
      <c r="I100" s="145">
        <f t="shared" si="2"/>
        <v>0</v>
      </c>
      <c r="J100" s="145">
        <f t="shared" si="2"/>
        <v>0</v>
      </c>
      <c r="K100" s="145">
        <f t="shared" si="2"/>
        <v>0</v>
      </c>
      <c r="L100" s="145">
        <f t="shared" si="2"/>
        <v>0</v>
      </c>
      <c r="M100" s="145">
        <f t="shared" si="2"/>
        <v>0</v>
      </c>
      <c r="N100" s="145">
        <f t="shared" si="2"/>
        <v>0</v>
      </c>
      <c r="O100" s="145">
        <f t="shared" si="2"/>
        <v>0</v>
      </c>
      <c r="P100" s="145">
        <f t="shared" si="2"/>
        <v>0</v>
      </c>
      <c r="Q100" s="145">
        <f t="shared" si="2"/>
        <v>0</v>
      </c>
    </row>
    <row r="101" spans="1:17" x14ac:dyDescent="0.25">
      <c r="A101" s="76" t="s">
        <v>81</v>
      </c>
      <c r="B101" s="145">
        <f t="shared" ref="B101:Q101" si="3">IF(B$8=0,0,B$8/B$5)</f>
        <v>0</v>
      </c>
      <c r="C101" s="145">
        <f t="shared" si="3"/>
        <v>0</v>
      </c>
      <c r="D101" s="145">
        <f t="shared" si="3"/>
        <v>0</v>
      </c>
      <c r="E101" s="145">
        <f t="shared" si="3"/>
        <v>0</v>
      </c>
      <c r="F101" s="145">
        <f t="shared" si="3"/>
        <v>0</v>
      </c>
      <c r="G101" s="145">
        <f t="shared" si="3"/>
        <v>0</v>
      </c>
      <c r="H101" s="145">
        <f t="shared" si="3"/>
        <v>0</v>
      </c>
      <c r="I101" s="145">
        <f t="shared" si="3"/>
        <v>0</v>
      </c>
      <c r="J101" s="145">
        <f t="shared" si="3"/>
        <v>0</v>
      </c>
      <c r="K101" s="145">
        <f t="shared" si="3"/>
        <v>0</v>
      </c>
      <c r="L101" s="145">
        <f t="shared" si="3"/>
        <v>0</v>
      </c>
      <c r="M101" s="145">
        <f t="shared" si="3"/>
        <v>0</v>
      </c>
      <c r="N101" s="145">
        <f t="shared" si="3"/>
        <v>0</v>
      </c>
      <c r="O101" s="145">
        <f t="shared" si="3"/>
        <v>0</v>
      </c>
      <c r="P101" s="145">
        <f t="shared" si="3"/>
        <v>0</v>
      </c>
      <c r="Q101" s="145">
        <f t="shared" si="3"/>
        <v>0</v>
      </c>
    </row>
    <row r="102" spans="1:17" x14ac:dyDescent="0.25">
      <c r="A102" s="76" t="s">
        <v>80</v>
      </c>
      <c r="B102" s="145">
        <f t="shared" ref="B102:Q102" si="4">IF(B$9=0,0,B$9/B$5)</f>
        <v>0</v>
      </c>
      <c r="C102" s="145">
        <f t="shared" si="4"/>
        <v>0</v>
      </c>
      <c r="D102" s="145">
        <f t="shared" si="4"/>
        <v>0</v>
      </c>
      <c r="E102" s="145">
        <f t="shared" si="4"/>
        <v>0</v>
      </c>
      <c r="F102" s="145">
        <f t="shared" si="4"/>
        <v>0</v>
      </c>
      <c r="G102" s="145">
        <f t="shared" si="4"/>
        <v>0</v>
      </c>
      <c r="H102" s="145">
        <f t="shared" si="4"/>
        <v>0</v>
      </c>
      <c r="I102" s="145">
        <f t="shared" si="4"/>
        <v>0</v>
      </c>
      <c r="J102" s="145">
        <f t="shared" si="4"/>
        <v>0</v>
      </c>
      <c r="K102" s="145">
        <f t="shared" si="4"/>
        <v>0</v>
      </c>
      <c r="L102" s="145">
        <f t="shared" si="4"/>
        <v>0</v>
      </c>
      <c r="M102" s="145">
        <f t="shared" si="4"/>
        <v>0</v>
      </c>
      <c r="N102" s="145">
        <f t="shared" si="4"/>
        <v>0</v>
      </c>
      <c r="O102" s="145">
        <f t="shared" si="4"/>
        <v>0</v>
      </c>
      <c r="P102" s="145">
        <f t="shared" si="4"/>
        <v>0</v>
      </c>
      <c r="Q102" s="145">
        <f t="shared" si="4"/>
        <v>0</v>
      </c>
    </row>
    <row r="103" spans="1:17" x14ac:dyDescent="0.25">
      <c r="A103" s="76" t="s">
        <v>79</v>
      </c>
      <c r="B103" s="145">
        <f t="shared" ref="B103:Q103" si="5">IF(B$10=0,0,B$10/B$5)</f>
        <v>1.4816960799797033E-4</v>
      </c>
      <c r="C103" s="145">
        <f t="shared" si="5"/>
        <v>1.5395576924130699E-4</v>
      </c>
      <c r="D103" s="145">
        <f t="shared" si="5"/>
        <v>1.4742627239311626E-4</v>
      </c>
      <c r="E103" s="145">
        <f t="shared" si="5"/>
        <v>1.4959925428338383E-4</v>
      </c>
      <c r="F103" s="145">
        <f t="shared" si="5"/>
        <v>1.5486879736737204E-4</v>
      </c>
      <c r="G103" s="145">
        <f t="shared" si="5"/>
        <v>1.5459414544289414E-4</v>
      </c>
      <c r="H103" s="145">
        <f t="shared" si="5"/>
        <v>1.5355525907491453E-4</v>
      </c>
      <c r="I103" s="145">
        <f t="shared" si="5"/>
        <v>1.5228772258040816E-4</v>
      </c>
      <c r="J103" s="145">
        <f t="shared" si="5"/>
        <v>1.4959877370082278E-4</v>
      </c>
      <c r="K103" s="145">
        <f t="shared" si="5"/>
        <v>1.4958630365636118E-4</v>
      </c>
      <c r="L103" s="145">
        <f t="shared" si="5"/>
        <v>1.4898106045612325E-4</v>
      </c>
      <c r="M103" s="145">
        <f t="shared" si="5"/>
        <v>1.49040610066069E-4</v>
      </c>
      <c r="N103" s="145">
        <f t="shared" si="5"/>
        <v>1.5143832094164766E-4</v>
      </c>
      <c r="O103" s="145">
        <f t="shared" si="5"/>
        <v>1.5436829080396595E-4</v>
      </c>
      <c r="P103" s="145">
        <f t="shared" si="5"/>
        <v>1.5263136116099545E-4</v>
      </c>
      <c r="Q103" s="145">
        <f t="shared" si="5"/>
        <v>1.4947056102739825E-4</v>
      </c>
    </row>
    <row r="104" spans="1:17" x14ac:dyDescent="0.25">
      <c r="A104" s="175" t="s">
        <v>117</v>
      </c>
      <c r="B104" s="174">
        <f t="shared" ref="B104:Q104" si="6">IF(B$15=0,0,B$15/B$5)</f>
        <v>6.0008963461828338E-2</v>
      </c>
      <c r="C104" s="174">
        <f t="shared" si="6"/>
        <v>5.7228137705037381E-2</v>
      </c>
      <c r="D104" s="174">
        <f t="shared" si="6"/>
        <v>7.3095035230154232E-2</v>
      </c>
      <c r="E104" s="174">
        <f t="shared" si="6"/>
        <v>7.696419225645626E-2</v>
      </c>
      <c r="F104" s="174">
        <f t="shared" si="6"/>
        <v>5.0769780687973935E-2</v>
      </c>
      <c r="G104" s="174">
        <f t="shared" si="6"/>
        <v>6.0918684265053834E-2</v>
      </c>
      <c r="H104" s="174">
        <f t="shared" si="6"/>
        <v>6.564609035031517E-2</v>
      </c>
      <c r="I104" s="174">
        <f t="shared" si="6"/>
        <v>6.2247337527304686E-2</v>
      </c>
      <c r="J104" s="174">
        <f t="shared" si="6"/>
        <v>5.9559069242644362E-2</v>
      </c>
      <c r="K104" s="174">
        <f t="shared" si="6"/>
        <v>5.9833142989970833E-2</v>
      </c>
      <c r="L104" s="174">
        <f t="shared" si="6"/>
        <v>5.8016483106834292E-2</v>
      </c>
      <c r="M104" s="174">
        <f t="shared" si="6"/>
        <v>5.0805300692608607E-2</v>
      </c>
      <c r="N104" s="174">
        <f t="shared" si="6"/>
        <v>4.8506476870280056E-2</v>
      </c>
      <c r="O104" s="174">
        <f t="shared" si="6"/>
        <v>4.8582094017705607E-2</v>
      </c>
      <c r="P104" s="174">
        <f t="shared" si="6"/>
        <v>4.8709831257693459E-2</v>
      </c>
      <c r="Q104" s="174">
        <f t="shared" si="6"/>
        <v>6.767361860332588E-2</v>
      </c>
    </row>
    <row r="105" spans="1:17" x14ac:dyDescent="0.25">
      <c r="A105" s="127" t="s">
        <v>116</v>
      </c>
      <c r="B105" s="143">
        <f t="shared" ref="B105:Q105" si="7">IF(B$21=0,0,B$21/B$5)</f>
        <v>0.76255736691943921</v>
      </c>
      <c r="C105" s="143">
        <f t="shared" si="7"/>
        <v>0.76253812892226547</v>
      </c>
      <c r="D105" s="143">
        <f t="shared" si="7"/>
        <v>0.74585166698834748</v>
      </c>
      <c r="E105" s="143">
        <f t="shared" si="7"/>
        <v>0.73806951954763744</v>
      </c>
      <c r="F105" s="143">
        <f t="shared" si="7"/>
        <v>0.74827900996042129</v>
      </c>
      <c r="G105" s="143">
        <f t="shared" si="7"/>
        <v>0.74782569099115703</v>
      </c>
      <c r="H105" s="143">
        <f t="shared" si="7"/>
        <v>0.73682699485992054</v>
      </c>
      <c r="I105" s="143">
        <f t="shared" si="7"/>
        <v>0.73240841268285273</v>
      </c>
      <c r="J105" s="143">
        <f t="shared" si="7"/>
        <v>0.73058713440119649</v>
      </c>
      <c r="K105" s="143">
        <f t="shared" si="7"/>
        <v>0.73053766201447401</v>
      </c>
      <c r="L105" s="143">
        <f t="shared" si="7"/>
        <v>0.73120042779110528</v>
      </c>
      <c r="M105" s="143">
        <f t="shared" si="7"/>
        <v>0.73663658689221456</v>
      </c>
      <c r="N105" s="143">
        <f t="shared" si="7"/>
        <v>0.74365162095615689</v>
      </c>
      <c r="O105" s="143">
        <f t="shared" si="7"/>
        <v>0.7486990371270138</v>
      </c>
      <c r="P105" s="143">
        <f t="shared" si="7"/>
        <v>0.74596586270358134</v>
      </c>
      <c r="Q105" s="143">
        <f t="shared" si="7"/>
        <v>0.7305543618870024</v>
      </c>
    </row>
    <row r="106" spans="1:17" x14ac:dyDescent="0.25">
      <c r="A106" s="127" t="s">
        <v>113</v>
      </c>
      <c r="B106" s="143">
        <f t="shared" ref="B106:Q106" si="8">IF(B$27=0,0,B$27/B$5)</f>
        <v>5.4654960543176472E-2</v>
      </c>
      <c r="C106" s="143">
        <f t="shared" si="8"/>
        <v>5.6740375695376995E-2</v>
      </c>
      <c r="D106" s="143">
        <f t="shared" si="8"/>
        <v>5.4333930609922421E-2</v>
      </c>
      <c r="E106" s="143">
        <f t="shared" si="8"/>
        <v>5.5134782760125255E-2</v>
      </c>
      <c r="F106" s="143">
        <f t="shared" si="8"/>
        <v>5.7076872074490775E-2</v>
      </c>
      <c r="G106" s="143">
        <f t="shared" si="8"/>
        <v>5.6975649148860052E-2</v>
      </c>
      <c r="H106" s="143">
        <f t="shared" si="8"/>
        <v>5.6592767733538912E-2</v>
      </c>
      <c r="I106" s="143">
        <f t="shared" si="8"/>
        <v>5.6125617348332046E-2</v>
      </c>
      <c r="J106" s="143">
        <f t="shared" si="8"/>
        <v>5.5134605641494368E-2</v>
      </c>
      <c r="K106" s="143">
        <f t="shared" si="8"/>
        <v>5.5882299787155962E-2</v>
      </c>
      <c r="L106" s="143">
        <f t="shared" si="8"/>
        <v>5.7020260443874787E-2</v>
      </c>
      <c r="M106" s="143">
        <f t="shared" si="8"/>
        <v>5.7752017603375123E-2</v>
      </c>
      <c r="N106" s="143">
        <f t="shared" si="8"/>
        <v>5.7172818981656888E-2</v>
      </c>
      <c r="O106" s="143">
        <f t="shared" si="8"/>
        <v>5.9347141663306388E-2</v>
      </c>
      <c r="P106" s="143">
        <f t="shared" si="8"/>
        <v>5.7790594015394617E-2</v>
      </c>
      <c r="Q106" s="143">
        <f t="shared" si="8"/>
        <v>4.9020714995450881E-2</v>
      </c>
    </row>
    <row r="107" spans="1:17" x14ac:dyDescent="0.25">
      <c r="A107" s="142" t="s">
        <v>123</v>
      </c>
      <c r="B107" s="141">
        <f t="shared" ref="B107:Q107" si="9">IF(B$28=0,0,B$28/B$5)</f>
        <v>5.4654960543176472E-2</v>
      </c>
      <c r="C107" s="141">
        <f t="shared" si="9"/>
        <v>5.6740375695376995E-2</v>
      </c>
      <c r="D107" s="141">
        <f t="shared" si="9"/>
        <v>5.4333930609922421E-2</v>
      </c>
      <c r="E107" s="141">
        <f t="shared" si="9"/>
        <v>5.5134782760125255E-2</v>
      </c>
      <c r="F107" s="141">
        <f t="shared" si="9"/>
        <v>5.7076872074490775E-2</v>
      </c>
      <c r="G107" s="141">
        <f t="shared" si="9"/>
        <v>5.6975649148860052E-2</v>
      </c>
      <c r="H107" s="141">
        <f t="shared" si="9"/>
        <v>5.6592767733538912E-2</v>
      </c>
      <c r="I107" s="141">
        <f t="shared" si="9"/>
        <v>5.6125617348332046E-2</v>
      </c>
      <c r="J107" s="141">
        <f t="shared" si="9"/>
        <v>5.5134605641494368E-2</v>
      </c>
      <c r="K107" s="141">
        <f t="shared" si="9"/>
        <v>5.5882299787155962E-2</v>
      </c>
      <c r="L107" s="141">
        <f t="shared" si="9"/>
        <v>5.7020260443874787E-2</v>
      </c>
      <c r="M107" s="141">
        <f t="shared" si="9"/>
        <v>5.7752017603375123E-2</v>
      </c>
      <c r="N107" s="141">
        <f t="shared" si="9"/>
        <v>5.7172818981656888E-2</v>
      </c>
      <c r="O107" s="141">
        <f t="shared" si="9"/>
        <v>5.9347141663306388E-2</v>
      </c>
      <c r="P107" s="141">
        <f t="shared" si="9"/>
        <v>5.7790594015394617E-2</v>
      </c>
      <c r="Q107" s="141">
        <f t="shared" si="9"/>
        <v>4.9020714995450881E-2</v>
      </c>
    </row>
    <row r="108" spans="1:17" x14ac:dyDescent="0.25">
      <c r="A108" s="142" t="s">
        <v>122</v>
      </c>
      <c r="B108" s="141">
        <f t="shared" ref="B108:Q108" si="10">IF(B$33=0,0,B$33/B$5)</f>
        <v>0</v>
      </c>
      <c r="C108" s="141">
        <f t="shared" si="10"/>
        <v>0</v>
      </c>
      <c r="D108" s="141">
        <f t="shared" si="10"/>
        <v>0</v>
      </c>
      <c r="E108" s="141">
        <f t="shared" si="10"/>
        <v>0</v>
      </c>
      <c r="F108" s="141">
        <f t="shared" si="10"/>
        <v>0</v>
      </c>
      <c r="G108" s="141">
        <f t="shared" si="10"/>
        <v>0</v>
      </c>
      <c r="H108" s="141">
        <f t="shared" si="10"/>
        <v>0</v>
      </c>
      <c r="I108" s="141">
        <f t="shared" si="10"/>
        <v>0</v>
      </c>
      <c r="J108" s="141">
        <f t="shared" si="10"/>
        <v>0</v>
      </c>
      <c r="K108" s="141">
        <f t="shared" si="10"/>
        <v>0</v>
      </c>
      <c r="L108" s="141">
        <f t="shared" si="10"/>
        <v>0</v>
      </c>
      <c r="M108" s="141">
        <f t="shared" si="10"/>
        <v>0</v>
      </c>
      <c r="N108" s="141">
        <f t="shared" si="10"/>
        <v>0</v>
      </c>
      <c r="O108" s="141">
        <f t="shared" si="10"/>
        <v>0</v>
      </c>
      <c r="P108" s="141">
        <f t="shared" si="10"/>
        <v>0</v>
      </c>
      <c r="Q108" s="141">
        <f t="shared" si="10"/>
        <v>0</v>
      </c>
    </row>
    <row r="109" spans="1:17" x14ac:dyDescent="0.25">
      <c r="A109" s="127" t="s">
        <v>112</v>
      </c>
      <c r="B109" s="143">
        <f t="shared" ref="B109:Q109" si="11">IF(B$34=0,0,B$34/B$5)</f>
        <v>2.5193211948079008E-2</v>
      </c>
      <c r="C109" s="143">
        <f t="shared" si="11"/>
        <v>2.0351194141608537E-2</v>
      </c>
      <c r="D109" s="143">
        <f t="shared" si="11"/>
        <v>2.3778273478209759E-2</v>
      </c>
      <c r="E109" s="143">
        <f t="shared" si="11"/>
        <v>2.3842007064729821E-2</v>
      </c>
      <c r="F109" s="143">
        <f t="shared" si="11"/>
        <v>2.1921434313540523E-2</v>
      </c>
      <c r="G109" s="143">
        <f t="shared" si="11"/>
        <v>3.1041579239853331E-2</v>
      </c>
      <c r="H109" s="143">
        <f t="shared" si="11"/>
        <v>3.5958122542875302E-2</v>
      </c>
      <c r="I109" s="143">
        <f t="shared" si="11"/>
        <v>4.3254306528898293E-2</v>
      </c>
      <c r="J109" s="143">
        <f t="shared" si="11"/>
        <v>5.4600481873358697E-2</v>
      </c>
      <c r="K109" s="143">
        <f t="shared" si="11"/>
        <v>4.6912821682596424E-2</v>
      </c>
      <c r="L109" s="143">
        <f t="shared" si="11"/>
        <v>4.9176138368285618E-2</v>
      </c>
      <c r="M109" s="143">
        <f t="shared" si="11"/>
        <v>5.2182861809591106E-2</v>
      </c>
      <c r="N109" s="143">
        <f t="shared" si="11"/>
        <v>4.8508561602736464E-2</v>
      </c>
      <c r="O109" s="143">
        <f t="shared" si="11"/>
        <v>4.3619333370323886E-2</v>
      </c>
      <c r="P109" s="143">
        <f t="shared" si="11"/>
        <v>4.7541099057579826E-2</v>
      </c>
      <c r="Q109" s="143">
        <f t="shared" si="11"/>
        <v>4.5562446323822704E-2</v>
      </c>
    </row>
    <row r="110" spans="1:17" x14ac:dyDescent="0.25">
      <c r="A110" s="142" t="s">
        <v>121</v>
      </c>
      <c r="B110" s="141">
        <f t="shared" ref="B110:Q110" si="12">IF(B$35=0,0,B$35/B$5)</f>
        <v>1.5367297030073189E-2</v>
      </c>
      <c r="C110" s="141">
        <f t="shared" si="12"/>
        <v>1.2248765151365729E-2</v>
      </c>
      <c r="D110" s="141">
        <f t="shared" si="12"/>
        <v>1.4009344486257952E-2</v>
      </c>
      <c r="E110" s="141">
        <f t="shared" si="12"/>
        <v>1.4139805127595049E-2</v>
      </c>
      <c r="F110" s="141">
        <f t="shared" si="12"/>
        <v>1.2066301616021938E-2</v>
      </c>
      <c r="G110" s="141">
        <f t="shared" si="12"/>
        <v>1.9582072413745381E-2</v>
      </c>
      <c r="H110" s="141">
        <f t="shared" si="12"/>
        <v>1.7744458803254853E-2</v>
      </c>
      <c r="I110" s="141">
        <f t="shared" si="12"/>
        <v>2.1920442626324834E-2</v>
      </c>
      <c r="J110" s="141">
        <f t="shared" si="12"/>
        <v>1.434016252118708E-2</v>
      </c>
      <c r="K110" s="141">
        <f t="shared" si="12"/>
        <v>2.2886573131738166E-2</v>
      </c>
      <c r="L110" s="141">
        <f t="shared" si="12"/>
        <v>2.2584381692425423E-2</v>
      </c>
      <c r="M110" s="141">
        <f t="shared" si="12"/>
        <v>2.0511943056121366E-2</v>
      </c>
      <c r="N110" s="141">
        <f t="shared" si="12"/>
        <v>2.3032985909237087E-2</v>
      </c>
      <c r="O110" s="141">
        <f t="shared" si="12"/>
        <v>2.3784554618949866E-2</v>
      </c>
      <c r="P110" s="141">
        <f t="shared" si="12"/>
        <v>2.3224717561935154E-2</v>
      </c>
      <c r="Q110" s="141">
        <f t="shared" si="12"/>
        <v>2.2675788095195538E-2</v>
      </c>
    </row>
    <row r="111" spans="1:17" x14ac:dyDescent="0.25">
      <c r="A111" s="142" t="s">
        <v>120</v>
      </c>
      <c r="B111" s="141">
        <f t="shared" ref="B111:Q111" si="13">IF(B$39=0,0,B$39/B$5)</f>
        <v>9.8259149180058205E-3</v>
      </c>
      <c r="C111" s="141">
        <f t="shared" si="13"/>
        <v>8.1024289902428062E-3</v>
      </c>
      <c r="D111" s="141">
        <f t="shared" si="13"/>
        <v>9.7689289919518085E-3</v>
      </c>
      <c r="E111" s="141">
        <f t="shared" si="13"/>
        <v>9.7022019371347731E-3</v>
      </c>
      <c r="F111" s="141">
        <f t="shared" si="13"/>
        <v>9.8551326975185836E-3</v>
      </c>
      <c r="G111" s="141">
        <f t="shared" si="13"/>
        <v>1.1459506826107951E-2</v>
      </c>
      <c r="H111" s="141">
        <f t="shared" si="13"/>
        <v>1.8213663739620446E-2</v>
      </c>
      <c r="I111" s="141">
        <f t="shared" si="13"/>
        <v>2.1333863902573448E-2</v>
      </c>
      <c r="J111" s="141">
        <f t="shared" si="13"/>
        <v>4.0260319352171621E-2</v>
      </c>
      <c r="K111" s="141">
        <f t="shared" si="13"/>
        <v>2.4026248550858255E-2</v>
      </c>
      <c r="L111" s="141">
        <f t="shared" si="13"/>
        <v>2.6591756675860195E-2</v>
      </c>
      <c r="M111" s="141">
        <f t="shared" si="13"/>
        <v>3.1670918753469744E-2</v>
      </c>
      <c r="N111" s="141">
        <f t="shared" si="13"/>
        <v>2.5475575693499369E-2</v>
      </c>
      <c r="O111" s="141">
        <f t="shared" si="13"/>
        <v>1.9834778751374023E-2</v>
      </c>
      <c r="P111" s="141">
        <f t="shared" si="13"/>
        <v>2.4316381495644673E-2</v>
      </c>
      <c r="Q111" s="141">
        <f t="shared" si="13"/>
        <v>2.288665822862717E-2</v>
      </c>
    </row>
    <row r="112" spans="1:17" x14ac:dyDescent="0.25">
      <c r="A112" s="173" t="s">
        <v>119</v>
      </c>
      <c r="B112" s="172">
        <f t="shared" ref="B112:Q112" si="14">IF(B$50=0,0,B$50/B$5)</f>
        <v>0</v>
      </c>
      <c r="C112" s="172">
        <f t="shared" si="14"/>
        <v>0</v>
      </c>
      <c r="D112" s="172">
        <f t="shared" si="14"/>
        <v>0</v>
      </c>
      <c r="E112" s="172">
        <f t="shared" si="14"/>
        <v>0</v>
      </c>
      <c r="F112" s="172">
        <f t="shared" si="14"/>
        <v>0</v>
      </c>
      <c r="G112" s="172">
        <f t="shared" si="14"/>
        <v>0</v>
      </c>
      <c r="H112" s="172">
        <f t="shared" si="14"/>
        <v>0</v>
      </c>
      <c r="I112" s="172">
        <f t="shared" si="14"/>
        <v>0</v>
      </c>
      <c r="J112" s="172">
        <f t="shared" si="14"/>
        <v>0</v>
      </c>
      <c r="K112" s="172">
        <f t="shared" si="14"/>
        <v>0</v>
      </c>
      <c r="L112" s="172">
        <f t="shared" si="14"/>
        <v>0</v>
      </c>
      <c r="M112" s="172">
        <f t="shared" si="14"/>
        <v>0</v>
      </c>
      <c r="N112" s="172">
        <f t="shared" si="14"/>
        <v>0</v>
      </c>
      <c r="O112" s="172">
        <f t="shared" si="14"/>
        <v>0</v>
      </c>
      <c r="P112" s="172">
        <f t="shared" si="14"/>
        <v>0</v>
      </c>
      <c r="Q112" s="172">
        <f t="shared" si="14"/>
        <v>0</v>
      </c>
    </row>
    <row r="113" spans="1:17" x14ac:dyDescent="0.25">
      <c r="A113" s="119" t="s">
        <v>98</v>
      </c>
      <c r="B113" s="171">
        <f t="shared" ref="B113:Q113" si="15">IF(B$51=0,0,B$51/B$5)</f>
        <v>9.7437327519478992E-2</v>
      </c>
      <c r="C113" s="171">
        <f t="shared" si="15"/>
        <v>0.10298820776647025</v>
      </c>
      <c r="D113" s="171">
        <f t="shared" si="15"/>
        <v>0.10279366742097285</v>
      </c>
      <c r="E113" s="171">
        <f t="shared" si="15"/>
        <v>0.10583989911676796</v>
      </c>
      <c r="F113" s="171">
        <f t="shared" si="15"/>
        <v>0.12179803416620617</v>
      </c>
      <c r="G113" s="171">
        <f t="shared" si="15"/>
        <v>0.10308380220963297</v>
      </c>
      <c r="H113" s="171">
        <f t="shared" si="15"/>
        <v>0.10482246925427507</v>
      </c>
      <c r="I113" s="171">
        <f t="shared" si="15"/>
        <v>0.10581203819003192</v>
      </c>
      <c r="J113" s="171">
        <f t="shared" si="15"/>
        <v>9.9969110067605255E-2</v>
      </c>
      <c r="K113" s="171">
        <f t="shared" si="15"/>
        <v>0.10668448722214639</v>
      </c>
      <c r="L113" s="171">
        <f t="shared" si="15"/>
        <v>0.10443770922944387</v>
      </c>
      <c r="M113" s="171">
        <f t="shared" si="15"/>
        <v>0.10247419239214442</v>
      </c>
      <c r="N113" s="171">
        <f t="shared" si="15"/>
        <v>0.10200908326822795</v>
      </c>
      <c r="O113" s="171">
        <f t="shared" si="15"/>
        <v>9.9598025530846249E-2</v>
      </c>
      <c r="P113" s="171">
        <f t="shared" si="15"/>
        <v>9.9839981604589748E-2</v>
      </c>
      <c r="Q113" s="171">
        <f t="shared" si="15"/>
        <v>0.10703938762937074</v>
      </c>
    </row>
    <row r="114" spans="1:17" x14ac:dyDescent="0.25">
      <c r="B114" s="147"/>
      <c r="C114" s="147"/>
      <c r="D114" s="147"/>
      <c r="E114" s="147"/>
      <c r="F114" s="147"/>
      <c r="G114" s="147"/>
      <c r="H114" s="147"/>
      <c r="I114" s="147"/>
      <c r="J114" s="147"/>
      <c r="K114" s="147"/>
      <c r="L114" s="147"/>
      <c r="M114" s="147"/>
      <c r="N114" s="147"/>
      <c r="O114" s="147"/>
      <c r="P114" s="147"/>
      <c r="Q114" s="147"/>
    </row>
    <row r="115" spans="1:17" x14ac:dyDescent="0.25">
      <c r="A115" s="78" t="s">
        <v>45</v>
      </c>
      <c r="B115" s="77">
        <f t="shared" ref="B115:Q115" si="16">SUM(B$116:B$120,B$124:B$125,B$127:B$129,B$122,B$121,B130)</f>
        <v>1</v>
      </c>
      <c r="C115" s="77">
        <f t="shared" si="16"/>
        <v>0.99999999999999989</v>
      </c>
      <c r="D115" s="77">
        <f t="shared" si="16"/>
        <v>1</v>
      </c>
      <c r="E115" s="77">
        <f t="shared" si="16"/>
        <v>0.99999999999999978</v>
      </c>
      <c r="F115" s="77">
        <f t="shared" si="16"/>
        <v>1.0000000000000002</v>
      </c>
      <c r="G115" s="77">
        <f t="shared" si="16"/>
        <v>1</v>
      </c>
      <c r="H115" s="77">
        <f t="shared" si="16"/>
        <v>1</v>
      </c>
      <c r="I115" s="77">
        <f t="shared" si="16"/>
        <v>1</v>
      </c>
      <c r="J115" s="77">
        <f t="shared" si="16"/>
        <v>1</v>
      </c>
      <c r="K115" s="77">
        <f t="shared" si="16"/>
        <v>1</v>
      </c>
      <c r="L115" s="77">
        <f t="shared" si="16"/>
        <v>0.99999999999999989</v>
      </c>
      <c r="M115" s="77">
        <f t="shared" si="16"/>
        <v>1</v>
      </c>
      <c r="N115" s="77">
        <f t="shared" si="16"/>
        <v>1</v>
      </c>
      <c r="O115" s="77">
        <f t="shared" si="16"/>
        <v>0.99999999999999978</v>
      </c>
      <c r="P115" s="77">
        <f t="shared" si="16"/>
        <v>1</v>
      </c>
      <c r="Q115" s="77">
        <f t="shared" si="16"/>
        <v>1</v>
      </c>
    </row>
    <row r="116" spans="1:17" x14ac:dyDescent="0.25">
      <c r="A116" s="132" t="s">
        <v>83</v>
      </c>
      <c r="B116" s="146">
        <f t="shared" ref="B116:Q116" si="17">IF(B$54=0,0,B$54/B$53)</f>
        <v>0</v>
      </c>
      <c r="C116" s="146">
        <f t="shared" si="17"/>
        <v>0</v>
      </c>
      <c r="D116" s="146">
        <f t="shared" si="17"/>
        <v>0</v>
      </c>
      <c r="E116" s="146">
        <f t="shared" si="17"/>
        <v>0</v>
      </c>
      <c r="F116" s="146">
        <f t="shared" si="17"/>
        <v>0</v>
      </c>
      <c r="G116" s="146">
        <f t="shared" si="17"/>
        <v>0</v>
      </c>
      <c r="H116" s="146">
        <f t="shared" si="17"/>
        <v>0</v>
      </c>
      <c r="I116" s="146">
        <f t="shared" si="17"/>
        <v>0</v>
      </c>
      <c r="J116" s="146">
        <f t="shared" si="17"/>
        <v>0</v>
      </c>
      <c r="K116" s="146">
        <f t="shared" si="17"/>
        <v>0</v>
      </c>
      <c r="L116" s="146">
        <f t="shared" si="17"/>
        <v>0</v>
      </c>
      <c r="M116" s="146">
        <f t="shared" si="17"/>
        <v>0</v>
      </c>
      <c r="N116" s="146">
        <f t="shared" si="17"/>
        <v>0</v>
      </c>
      <c r="O116" s="146">
        <f t="shared" si="17"/>
        <v>0</v>
      </c>
      <c r="P116" s="146">
        <f t="shared" si="17"/>
        <v>0</v>
      </c>
      <c r="Q116" s="146">
        <f t="shared" si="17"/>
        <v>0</v>
      </c>
    </row>
    <row r="117" spans="1:17" x14ac:dyDescent="0.25">
      <c r="A117" s="76" t="s">
        <v>82</v>
      </c>
      <c r="B117" s="145">
        <f t="shared" ref="B117:Q117" si="18">IF(B$55=0,0,B$55/B$53)</f>
        <v>0</v>
      </c>
      <c r="C117" s="145">
        <f t="shared" si="18"/>
        <v>0</v>
      </c>
      <c r="D117" s="145">
        <f t="shared" si="18"/>
        <v>0</v>
      </c>
      <c r="E117" s="145">
        <f t="shared" si="18"/>
        <v>0</v>
      </c>
      <c r="F117" s="145">
        <f t="shared" si="18"/>
        <v>0</v>
      </c>
      <c r="G117" s="145">
        <f t="shared" si="18"/>
        <v>0</v>
      </c>
      <c r="H117" s="145">
        <f t="shared" si="18"/>
        <v>0</v>
      </c>
      <c r="I117" s="145">
        <f t="shared" si="18"/>
        <v>0</v>
      </c>
      <c r="J117" s="145">
        <f t="shared" si="18"/>
        <v>0</v>
      </c>
      <c r="K117" s="145">
        <f t="shared" si="18"/>
        <v>0</v>
      </c>
      <c r="L117" s="145">
        <f t="shared" si="18"/>
        <v>0</v>
      </c>
      <c r="M117" s="145">
        <f t="shared" si="18"/>
        <v>0</v>
      </c>
      <c r="N117" s="145">
        <f t="shared" si="18"/>
        <v>0</v>
      </c>
      <c r="O117" s="145">
        <f t="shared" si="18"/>
        <v>0</v>
      </c>
      <c r="P117" s="145">
        <f t="shared" si="18"/>
        <v>0</v>
      </c>
      <c r="Q117" s="145">
        <f t="shared" si="18"/>
        <v>0</v>
      </c>
    </row>
    <row r="118" spans="1:17" x14ac:dyDescent="0.25">
      <c r="A118" s="76" t="s">
        <v>81</v>
      </c>
      <c r="B118" s="145">
        <f t="shared" ref="B118:Q118" si="19">IF(B$56=0,0,B$56/B$53)</f>
        <v>0</v>
      </c>
      <c r="C118" s="145">
        <f t="shared" si="19"/>
        <v>0</v>
      </c>
      <c r="D118" s="145">
        <f t="shared" si="19"/>
        <v>0</v>
      </c>
      <c r="E118" s="145">
        <f t="shared" si="19"/>
        <v>0</v>
      </c>
      <c r="F118" s="145">
        <f t="shared" si="19"/>
        <v>0</v>
      </c>
      <c r="G118" s="145">
        <f t="shared" si="19"/>
        <v>0</v>
      </c>
      <c r="H118" s="145">
        <f t="shared" si="19"/>
        <v>0</v>
      </c>
      <c r="I118" s="145">
        <f t="shared" si="19"/>
        <v>0</v>
      </c>
      <c r="J118" s="145">
        <f t="shared" si="19"/>
        <v>0</v>
      </c>
      <c r="K118" s="145">
        <f t="shared" si="19"/>
        <v>0</v>
      </c>
      <c r="L118" s="145">
        <f t="shared" si="19"/>
        <v>0</v>
      </c>
      <c r="M118" s="145">
        <f t="shared" si="19"/>
        <v>0</v>
      </c>
      <c r="N118" s="145">
        <f t="shared" si="19"/>
        <v>0</v>
      </c>
      <c r="O118" s="145">
        <f t="shared" si="19"/>
        <v>0</v>
      </c>
      <c r="P118" s="145">
        <f t="shared" si="19"/>
        <v>0</v>
      </c>
      <c r="Q118" s="145">
        <f t="shared" si="19"/>
        <v>0</v>
      </c>
    </row>
    <row r="119" spans="1:17" x14ac:dyDescent="0.25">
      <c r="A119" s="76" t="s">
        <v>80</v>
      </c>
      <c r="B119" s="145">
        <f t="shared" ref="B119:Q119" si="20">IF(B$57=0,0,B$57/B$53)</f>
        <v>0</v>
      </c>
      <c r="C119" s="145">
        <f t="shared" si="20"/>
        <v>0</v>
      </c>
      <c r="D119" s="145">
        <f t="shared" si="20"/>
        <v>0</v>
      </c>
      <c r="E119" s="145">
        <f t="shared" si="20"/>
        <v>0</v>
      </c>
      <c r="F119" s="145">
        <f t="shared" si="20"/>
        <v>0</v>
      </c>
      <c r="G119" s="145">
        <f t="shared" si="20"/>
        <v>0</v>
      </c>
      <c r="H119" s="145">
        <f t="shared" si="20"/>
        <v>0</v>
      </c>
      <c r="I119" s="145">
        <f t="shared" si="20"/>
        <v>0</v>
      </c>
      <c r="J119" s="145">
        <f t="shared" si="20"/>
        <v>0</v>
      </c>
      <c r="K119" s="145">
        <f t="shared" si="20"/>
        <v>0</v>
      </c>
      <c r="L119" s="145">
        <f t="shared" si="20"/>
        <v>0</v>
      </c>
      <c r="M119" s="145">
        <f t="shared" si="20"/>
        <v>0</v>
      </c>
      <c r="N119" s="145">
        <f t="shared" si="20"/>
        <v>0</v>
      </c>
      <c r="O119" s="145">
        <f t="shared" si="20"/>
        <v>0</v>
      </c>
      <c r="P119" s="145">
        <f t="shared" si="20"/>
        <v>0</v>
      </c>
      <c r="Q119" s="145">
        <f t="shared" si="20"/>
        <v>0</v>
      </c>
    </row>
    <row r="120" spans="1:17" x14ac:dyDescent="0.25">
      <c r="A120" s="76" t="s">
        <v>79</v>
      </c>
      <c r="B120" s="145">
        <f t="shared" ref="B120:Q120" si="21">IF(B$58=0,0,B$58/B$53)</f>
        <v>1.3296948531800238E-3</v>
      </c>
      <c r="C120" s="145">
        <f t="shared" si="21"/>
        <v>1.3921115110417516E-3</v>
      </c>
      <c r="D120" s="145">
        <f t="shared" si="21"/>
        <v>1.3440426688026412E-3</v>
      </c>
      <c r="E120" s="145">
        <f t="shared" si="21"/>
        <v>1.3472734059286179E-3</v>
      </c>
      <c r="F120" s="145">
        <f t="shared" si="21"/>
        <v>1.3876566422558541E-3</v>
      </c>
      <c r="G120" s="145">
        <f t="shared" si="21"/>
        <v>1.2902971248666816E-3</v>
      </c>
      <c r="H120" s="145">
        <f t="shared" si="21"/>
        <v>1.2444569028326085E-3</v>
      </c>
      <c r="I120" s="145">
        <f t="shared" si="21"/>
        <v>1.1827676729750456E-3</v>
      </c>
      <c r="J120" s="145">
        <f t="shared" si="21"/>
        <v>1.0977266682909066E-3</v>
      </c>
      <c r="K120" s="145">
        <f t="shared" si="21"/>
        <v>1.1380929193877311E-3</v>
      </c>
      <c r="L120" s="145">
        <f t="shared" si="21"/>
        <v>1.1165907184152227E-3</v>
      </c>
      <c r="M120" s="145">
        <f t="shared" si="21"/>
        <v>1.0943291847988453E-3</v>
      </c>
      <c r="N120" s="145">
        <f t="shared" si="21"/>
        <v>1.1366039454724036E-3</v>
      </c>
      <c r="O120" s="145">
        <f t="shared" si="21"/>
        <v>1.1748046777299865E-3</v>
      </c>
      <c r="P120" s="145">
        <f t="shared" si="21"/>
        <v>1.1485909036031174E-3</v>
      </c>
      <c r="Q120" s="145">
        <f t="shared" si="21"/>
        <v>1.2037043732305165E-3</v>
      </c>
    </row>
    <row r="121" spans="1:17" x14ac:dyDescent="0.25">
      <c r="A121" s="175" t="s">
        <v>115</v>
      </c>
      <c r="B121" s="174">
        <f t="shared" ref="B121:Q121" si="22">IF(B$63=0,0,B$63/B$53)</f>
        <v>0.32635722172925452</v>
      </c>
      <c r="C121" s="174">
        <f t="shared" si="22"/>
        <v>0.34019627995276064</v>
      </c>
      <c r="D121" s="174">
        <f t="shared" si="22"/>
        <v>0.32942892668703805</v>
      </c>
      <c r="E121" s="174">
        <f t="shared" si="22"/>
        <v>0.33019532397550777</v>
      </c>
      <c r="F121" s="174">
        <f t="shared" si="22"/>
        <v>0.32033625823785156</v>
      </c>
      <c r="G121" s="174">
        <f t="shared" si="22"/>
        <v>0.31804597550228092</v>
      </c>
      <c r="H121" s="174">
        <f t="shared" si="22"/>
        <v>0.30628642151962115</v>
      </c>
      <c r="I121" s="174">
        <f t="shared" si="22"/>
        <v>0.29261399982359482</v>
      </c>
      <c r="J121" s="174">
        <f t="shared" si="22"/>
        <v>0.27105399077342529</v>
      </c>
      <c r="K121" s="174">
        <f t="shared" si="22"/>
        <v>0.28204766572220008</v>
      </c>
      <c r="L121" s="174">
        <f t="shared" si="22"/>
        <v>0.27674048281050229</v>
      </c>
      <c r="M121" s="174">
        <f t="shared" si="22"/>
        <v>0.27123381582980632</v>
      </c>
      <c r="N121" s="174">
        <f t="shared" si="22"/>
        <v>0.28168792378911012</v>
      </c>
      <c r="O121" s="174">
        <f t="shared" si="22"/>
        <v>0.29117241778210923</v>
      </c>
      <c r="P121" s="174">
        <f t="shared" si="22"/>
        <v>0.28466100483667095</v>
      </c>
      <c r="Q121" s="174">
        <f t="shared" si="22"/>
        <v>0.29828143423215242</v>
      </c>
    </row>
    <row r="122" spans="1:17" x14ac:dyDescent="0.25">
      <c r="A122" s="127" t="s">
        <v>114</v>
      </c>
      <c r="B122" s="143">
        <f t="shared" ref="B122:Q122" si="23">IF(B$69=0,0,B$69/B$53)</f>
        <v>0</v>
      </c>
      <c r="C122" s="143">
        <f t="shared" si="23"/>
        <v>0</v>
      </c>
      <c r="D122" s="143">
        <f t="shared" si="23"/>
        <v>0</v>
      </c>
      <c r="E122" s="143">
        <f t="shared" si="23"/>
        <v>0</v>
      </c>
      <c r="F122" s="143">
        <f t="shared" si="23"/>
        <v>0</v>
      </c>
      <c r="G122" s="143">
        <f t="shared" si="23"/>
        <v>0</v>
      </c>
      <c r="H122" s="143">
        <f t="shared" si="23"/>
        <v>0</v>
      </c>
      <c r="I122" s="143">
        <f t="shared" si="23"/>
        <v>0</v>
      </c>
      <c r="J122" s="143">
        <f t="shared" si="23"/>
        <v>0</v>
      </c>
      <c r="K122" s="143">
        <f t="shared" si="23"/>
        <v>0</v>
      </c>
      <c r="L122" s="143">
        <f t="shared" si="23"/>
        <v>0</v>
      </c>
      <c r="M122" s="143">
        <f t="shared" si="23"/>
        <v>0</v>
      </c>
      <c r="N122" s="143">
        <f t="shared" si="23"/>
        <v>0</v>
      </c>
      <c r="O122" s="143">
        <f t="shared" si="23"/>
        <v>0</v>
      </c>
      <c r="P122" s="143">
        <f t="shared" si="23"/>
        <v>0</v>
      </c>
      <c r="Q122" s="143">
        <f t="shared" si="23"/>
        <v>0</v>
      </c>
    </row>
    <row r="123" spans="1:17" x14ac:dyDescent="0.25">
      <c r="A123" s="127" t="s">
        <v>113</v>
      </c>
      <c r="B123" s="143">
        <f t="shared" ref="B123:Q123" si="24">IF(B$70=0,0,B$70/B$53)</f>
        <v>0.3937146180908867</v>
      </c>
      <c r="C123" s="143">
        <f t="shared" si="24"/>
        <v>0.41184079399466073</v>
      </c>
      <c r="D123" s="143">
        <f t="shared" si="24"/>
        <v>0.39762015865249084</v>
      </c>
      <c r="E123" s="143">
        <f t="shared" si="24"/>
        <v>0.39857593649973866</v>
      </c>
      <c r="F123" s="143">
        <f t="shared" si="24"/>
        <v>0.41052287033454238</v>
      </c>
      <c r="G123" s="143">
        <f t="shared" si="24"/>
        <v>0.38172013389679221</v>
      </c>
      <c r="H123" s="143">
        <f t="shared" si="24"/>
        <v>0.36815881119407345</v>
      </c>
      <c r="I123" s="143">
        <f t="shared" si="24"/>
        <v>0.34990873481445606</v>
      </c>
      <c r="J123" s="143">
        <f t="shared" si="24"/>
        <v>0.3247502941195638</v>
      </c>
      <c r="K123" s="143">
        <f t="shared" si="24"/>
        <v>0.34128661853793157</v>
      </c>
      <c r="L123" s="143">
        <f t="shared" si="24"/>
        <v>0.34304512167041384</v>
      </c>
      <c r="M123" s="143">
        <f t="shared" si="24"/>
        <v>0.34038437978592839</v>
      </c>
      <c r="N123" s="143">
        <f t="shared" si="24"/>
        <v>0.34444673987888258</v>
      </c>
      <c r="O123" s="143">
        <f t="shared" si="24"/>
        <v>0.36254880439956166</v>
      </c>
      <c r="P123" s="143">
        <f t="shared" si="24"/>
        <v>0.34909035722659426</v>
      </c>
      <c r="Q123" s="143">
        <f t="shared" si="24"/>
        <v>0.31688589897789499</v>
      </c>
    </row>
    <row r="124" spans="1:17" x14ac:dyDescent="0.25">
      <c r="A124" s="142" t="s">
        <v>123</v>
      </c>
      <c r="B124" s="141">
        <f t="shared" ref="B124:Q124" si="25">IF(B$71=0,0,B$71/B$53)</f>
        <v>0.3937146180908867</v>
      </c>
      <c r="C124" s="141">
        <f t="shared" si="25"/>
        <v>0.41184079399466073</v>
      </c>
      <c r="D124" s="141">
        <f t="shared" si="25"/>
        <v>0.39762015865249084</v>
      </c>
      <c r="E124" s="141">
        <f t="shared" si="25"/>
        <v>0.39857593649973866</v>
      </c>
      <c r="F124" s="141">
        <f t="shared" si="25"/>
        <v>0.41052287033454238</v>
      </c>
      <c r="G124" s="141">
        <f t="shared" si="25"/>
        <v>0.38172013389679221</v>
      </c>
      <c r="H124" s="141">
        <f t="shared" si="25"/>
        <v>0.36815881119407345</v>
      </c>
      <c r="I124" s="141">
        <f t="shared" si="25"/>
        <v>0.34990873481445606</v>
      </c>
      <c r="J124" s="141">
        <f t="shared" si="25"/>
        <v>0.3247502941195638</v>
      </c>
      <c r="K124" s="141">
        <f t="shared" si="25"/>
        <v>0.34128661853793157</v>
      </c>
      <c r="L124" s="141">
        <f t="shared" si="25"/>
        <v>0.34304512167041384</v>
      </c>
      <c r="M124" s="141">
        <f t="shared" si="25"/>
        <v>0.34038437978592839</v>
      </c>
      <c r="N124" s="141">
        <f t="shared" si="25"/>
        <v>0.34444673987888258</v>
      </c>
      <c r="O124" s="141">
        <f t="shared" si="25"/>
        <v>0.36254880439956166</v>
      </c>
      <c r="P124" s="141">
        <f t="shared" si="25"/>
        <v>0.34909035722659426</v>
      </c>
      <c r="Q124" s="141">
        <f t="shared" si="25"/>
        <v>0.31688589897789499</v>
      </c>
    </row>
    <row r="125" spans="1:17" x14ac:dyDescent="0.25">
      <c r="A125" s="142" t="s">
        <v>122</v>
      </c>
      <c r="B125" s="141">
        <f t="shared" ref="B125:Q125" si="26">IF(B$76=0,0,B$76/B$53)</f>
        <v>0</v>
      </c>
      <c r="C125" s="141">
        <f t="shared" si="26"/>
        <v>0</v>
      </c>
      <c r="D125" s="141">
        <f t="shared" si="26"/>
        <v>0</v>
      </c>
      <c r="E125" s="141">
        <f t="shared" si="26"/>
        <v>0</v>
      </c>
      <c r="F125" s="141">
        <f t="shared" si="26"/>
        <v>0</v>
      </c>
      <c r="G125" s="141">
        <f t="shared" si="26"/>
        <v>0</v>
      </c>
      <c r="H125" s="141">
        <f t="shared" si="26"/>
        <v>0</v>
      </c>
      <c r="I125" s="141">
        <f t="shared" si="26"/>
        <v>0</v>
      </c>
      <c r="J125" s="141">
        <f t="shared" si="26"/>
        <v>0</v>
      </c>
      <c r="K125" s="141">
        <f t="shared" si="26"/>
        <v>0</v>
      </c>
      <c r="L125" s="141">
        <f t="shared" si="26"/>
        <v>0</v>
      </c>
      <c r="M125" s="141">
        <f t="shared" si="26"/>
        <v>0</v>
      </c>
      <c r="N125" s="141">
        <f t="shared" si="26"/>
        <v>0</v>
      </c>
      <c r="O125" s="141">
        <f t="shared" si="26"/>
        <v>0</v>
      </c>
      <c r="P125" s="141">
        <f t="shared" si="26"/>
        <v>0</v>
      </c>
      <c r="Q125" s="141">
        <f t="shared" si="26"/>
        <v>0</v>
      </c>
    </row>
    <row r="126" spans="1:17" x14ac:dyDescent="0.25">
      <c r="A126" s="127" t="s">
        <v>112</v>
      </c>
      <c r="B126" s="143">
        <f t="shared" ref="B126:Q126" si="27">IF(B$77=0,0,B$77/B$53)</f>
        <v>0.18592009642937557</v>
      </c>
      <c r="C126" s="143">
        <f t="shared" si="27"/>
        <v>0.15132751261378616</v>
      </c>
      <c r="D126" s="143">
        <f t="shared" si="27"/>
        <v>0.17826596275085596</v>
      </c>
      <c r="E126" s="143">
        <f t="shared" si="27"/>
        <v>0.1765708715366322</v>
      </c>
      <c r="F126" s="143">
        <f t="shared" si="27"/>
        <v>0.16152397704007207</v>
      </c>
      <c r="G126" s="143">
        <f t="shared" si="27"/>
        <v>0.21305436396812913</v>
      </c>
      <c r="H126" s="143">
        <f t="shared" si="27"/>
        <v>0.23964154662807566</v>
      </c>
      <c r="I126" s="143">
        <f t="shared" si="27"/>
        <v>0.27625735375101707</v>
      </c>
      <c r="J126" s="143">
        <f t="shared" si="27"/>
        <v>0.3294675124730671</v>
      </c>
      <c r="K126" s="143">
        <f t="shared" si="27"/>
        <v>0.2935130300647652</v>
      </c>
      <c r="L126" s="143">
        <f t="shared" si="27"/>
        <v>0.30308700351775703</v>
      </c>
      <c r="M126" s="143">
        <f t="shared" si="27"/>
        <v>0.31508025971039094</v>
      </c>
      <c r="N126" s="143">
        <f t="shared" si="27"/>
        <v>0.29939304696450719</v>
      </c>
      <c r="O126" s="143">
        <f t="shared" si="27"/>
        <v>0.27298358648481935</v>
      </c>
      <c r="P126" s="143">
        <f t="shared" si="27"/>
        <v>0.29419870217874289</v>
      </c>
      <c r="Q126" s="143">
        <f t="shared" si="27"/>
        <v>0.30173184444361689</v>
      </c>
    </row>
    <row r="127" spans="1:17" x14ac:dyDescent="0.25">
      <c r="A127" s="142" t="s">
        <v>121</v>
      </c>
      <c r="B127" s="141">
        <f t="shared" ref="B127:Q127" si="28">IF(B$78=0,0,B$78/B$53)</f>
        <v>0.11340710948561322</v>
      </c>
      <c r="C127" s="141">
        <f t="shared" si="28"/>
        <v>9.1079430034865461E-2</v>
      </c>
      <c r="D127" s="141">
        <f t="shared" si="28"/>
        <v>0.10502820083383067</v>
      </c>
      <c r="E127" s="141">
        <f t="shared" si="28"/>
        <v>0.10471759814344705</v>
      </c>
      <c r="F127" s="141">
        <f t="shared" si="28"/>
        <v>8.8908280238809409E-2</v>
      </c>
      <c r="G127" s="141">
        <f t="shared" si="28"/>
        <v>0.13440185987483563</v>
      </c>
      <c r="H127" s="141">
        <f t="shared" si="28"/>
        <v>0.11825727404482371</v>
      </c>
      <c r="I127" s="141">
        <f t="shared" si="28"/>
        <v>0.14000186244931909</v>
      </c>
      <c r="J127" s="141">
        <f t="shared" si="28"/>
        <v>8.6530695558207249E-2</v>
      </c>
      <c r="K127" s="141">
        <f t="shared" si="28"/>
        <v>0.14319128943351048</v>
      </c>
      <c r="L127" s="141">
        <f t="shared" si="28"/>
        <v>0.13919418646082576</v>
      </c>
      <c r="M127" s="141">
        <f t="shared" si="28"/>
        <v>0.12385116724471421</v>
      </c>
      <c r="N127" s="141">
        <f t="shared" si="28"/>
        <v>0.14215873660677811</v>
      </c>
      <c r="O127" s="141">
        <f t="shared" si="28"/>
        <v>0.14885126665512843</v>
      </c>
      <c r="P127" s="141">
        <f t="shared" si="28"/>
        <v>0.14372157776398309</v>
      </c>
      <c r="Q127" s="141">
        <f t="shared" si="28"/>
        <v>0.15016769111887129</v>
      </c>
    </row>
    <row r="128" spans="1:17" x14ac:dyDescent="0.25">
      <c r="A128" s="142" t="s">
        <v>120</v>
      </c>
      <c r="B128" s="141">
        <f t="shared" ref="B128:Q128" si="29">IF(B$82=0,0,B$82/B$53)</f>
        <v>7.2512986943762348E-2</v>
      </c>
      <c r="C128" s="141">
        <f t="shared" si="29"/>
        <v>6.0248082578920704E-2</v>
      </c>
      <c r="D128" s="141">
        <f t="shared" si="29"/>
        <v>7.3237761917025287E-2</v>
      </c>
      <c r="E128" s="141">
        <f t="shared" si="29"/>
        <v>7.1853273393185133E-2</v>
      </c>
      <c r="F128" s="141">
        <f t="shared" si="29"/>
        <v>7.2615696801262647E-2</v>
      </c>
      <c r="G128" s="141">
        <f t="shared" si="29"/>
        <v>7.865250409329351E-2</v>
      </c>
      <c r="H128" s="141">
        <f t="shared" si="29"/>
        <v>0.12138427258325196</v>
      </c>
      <c r="I128" s="141">
        <f t="shared" si="29"/>
        <v>0.13625549130169795</v>
      </c>
      <c r="J128" s="141">
        <f t="shared" si="29"/>
        <v>0.24293681691485985</v>
      </c>
      <c r="K128" s="141">
        <f t="shared" si="29"/>
        <v>0.1503217406312547</v>
      </c>
      <c r="L128" s="141">
        <f t="shared" si="29"/>
        <v>0.16389281705693123</v>
      </c>
      <c r="M128" s="141">
        <f t="shared" si="29"/>
        <v>0.19122909246567679</v>
      </c>
      <c r="N128" s="141">
        <f t="shared" si="29"/>
        <v>0.15723431035772908</v>
      </c>
      <c r="O128" s="141">
        <f t="shared" si="29"/>
        <v>0.12413231982969089</v>
      </c>
      <c r="P128" s="141">
        <f t="shared" si="29"/>
        <v>0.1504771244147598</v>
      </c>
      <c r="Q128" s="141">
        <f t="shared" si="29"/>
        <v>0.1515641533247456</v>
      </c>
    </row>
    <row r="129" spans="1:17" x14ac:dyDescent="0.25">
      <c r="A129" s="173" t="s">
        <v>119</v>
      </c>
      <c r="B129" s="172">
        <f t="shared" ref="B129:Q129" si="30">IF(B$93=0,0,B$93/B$53)</f>
        <v>0</v>
      </c>
      <c r="C129" s="172">
        <f t="shared" si="30"/>
        <v>0</v>
      </c>
      <c r="D129" s="172">
        <f t="shared" si="30"/>
        <v>0</v>
      </c>
      <c r="E129" s="172">
        <f t="shared" si="30"/>
        <v>0</v>
      </c>
      <c r="F129" s="172">
        <f t="shared" si="30"/>
        <v>0</v>
      </c>
      <c r="G129" s="172">
        <f t="shared" si="30"/>
        <v>0</v>
      </c>
      <c r="H129" s="172">
        <f t="shared" si="30"/>
        <v>0</v>
      </c>
      <c r="I129" s="172">
        <f t="shared" si="30"/>
        <v>0</v>
      </c>
      <c r="J129" s="172">
        <f t="shared" si="30"/>
        <v>0</v>
      </c>
      <c r="K129" s="172">
        <f t="shared" si="30"/>
        <v>0</v>
      </c>
      <c r="L129" s="172">
        <f t="shared" si="30"/>
        <v>0</v>
      </c>
      <c r="M129" s="172">
        <f t="shared" si="30"/>
        <v>0</v>
      </c>
      <c r="N129" s="172">
        <f t="shared" si="30"/>
        <v>0</v>
      </c>
      <c r="O129" s="172">
        <f t="shared" si="30"/>
        <v>0</v>
      </c>
      <c r="P129" s="172">
        <f t="shared" si="30"/>
        <v>0</v>
      </c>
      <c r="Q129" s="172">
        <f t="shared" si="30"/>
        <v>0</v>
      </c>
    </row>
    <row r="130" spans="1:17" x14ac:dyDescent="0.25">
      <c r="A130" s="119" t="s">
        <v>98</v>
      </c>
      <c r="B130" s="171">
        <f t="shared" ref="B130:Q130" si="31">IF(B$94=0,0,B$94/B$53)</f>
        <v>9.2678368897303201E-2</v>
      </c>
      <c r="C130" s="171">
        <f t="shared" si="31"/>
        <v>9.5243301927750629E-2</v>
      </c>
      <c r="D130" s="171">
        <f t="shared" si="31"/>
        <v>9.3340909240812661E-2</v>
      </c>
      <c r="E130" s="171">
        <f t="shared" si="31"/>
        <v>9.3310594582192652E-2</v>
      </c>
      <c r="F130" s="171">
        <f t="shared" si="31"/>
        <v>0.10622923774527825</v>
      </c>
      <c r="G130" s="171">
        <f t="shared" si="31"/>
        <v>8.588922950793107E-2</v>
      </c>
      <c r="H130" s="171">
        <f t="shared" si="31"/>
        <v>8.4668763755397058E-2</v>
      </c>
      <c r="I130" s="171">
        <f t="shared" si="31"/>
        <v>8.0037143937957078E-2</v>
      </c>
      <c r="J130" s="171">
        <f t="shared" si="31"/>
        <v>7.3630475965653086E-2</v>
      </c>
      <c r="K130" s="171">
        <f t="shared" si="31"/>
        <v>8.2014592755715432E-2</v>
      </c>
      <c r="L130" s="171">
        <f t="shared" si="31"/>
        <v>7.6010801282911641E-2</v>
      </c>
      <c r="M130" s="171">
        <f t="shared" si="31"/>
        <v>7.220721548907548E-2</v>
      </c>
      <c r="N130" s="171">
        <f t="shared" si="31"/>
        <v>7.333568542202773E-2</v>
      </c>
      <c r="O130" s="171">
        <f t="shared" si="31"/>
        <v>7.2120386655779606E-2</v>
      </c>
      <c r="P130" s="171">
        <f t="shared" si="31"/>
        <v>7.0901344854388801E-2</v>
      </c>
      <c r="Q130" s="171">
        <f t="shared" si="31"/>
        <v>8.1897117973105213E-2</v>
      </c>
    </row>
    <row r="131" spans="1:17" x14ac:dyDescent="0.25">
      <c r="A131" s="138"/>
    </row>
    <row r="132" spans="1:17" ht="12.75" x14ac:dyDescent="0.25">
      <c r="A132" s="137" t="s">
        <v>133</v>
      </c>
      <c r="B132" s="136"/>
      <c r="C132" s="136"/>
      <c r="D132" s="136"/>
      <c r="E132" s="136"/>
      <c r="F132" s="136"/>
      <c r="G132" s="136"/>
      <c r="H132" s="136"/>
      <c r="I132" s="136"/>
      <c r="J132" s="136"/>
      <c r="K132" s="136"/>
      <c r="L132" s="136"/>
      <c r="M132" s="136"/>
      <c r="N132" s="136"/>
      <c r="O132" s="136"/>
      <c r="P132" s="136"/>
      <c r="Q132" s="136"/>
    </row>
    <row r="134" spans="1:17" x14ac:dyDescent="0.25">
      <c r="A134" s="78" t="s">
        <v>132</v>
      </c>
      <c r="B134" s="133">
        <f>IF(B$5=0,0,(B$5-B$51)/ISI_fec!B$5)</f>
        <v>4.5951303225466003</v>
      </c>
      <c r="C134" s="133">
        <f>IF(C$5=0,0,(C$5-C$51)/ISI_fec!C$5)</f>
        <v>4.395231765555855</v>
      </c>
      <c r="D134" s="133">
        <f>IF(D$5=0,0,(D$5-D$51)/ISI_fec!D$5)</f>
        <v>4.5908916385640435</v>
      </c>
      <c r="E134" s="133">
        <f>IF(E$5=0,0,(E$5-E$51)/ISI_fec!E$5)</f>
        <v>4.5088465455583675</v>
      </c>
      <c r="F134" s="133">
        <f>IF(F$5=0,0,(F$5-F$51)/ISI_fec!F$5)</f>
        <v>4.2776975557011543</v>
      </c>
      <c r="G134" s="133">
        <f>IF(G$5=0,0,(G$5-G$51)/ISI_fec!G$5)</f>
        <v>4.3766157686023686</v>
      </c>
      <c r="H134" s="133">
        <f>IF(H$5=0,0,(H$5-H$51)/ISI_fec!H$5)</f>
        <v>4.3976845535770464</v>
      </c>
      <c r="I134" s="133">
        <f>IF(I$5=0,0,(I$5-I$51)/ISI_fec!I$5)</f>
        <v>4.429385945751422</v>
      </c>
      <c r="J134" s="133">
        <f>IF(J$5=0,0,(J$5-J$51)/ISI_fec!J$5)</f>
        <v>4.5384648694501815</v>
      </c>
      <c r="K134" s="133">
        <f>IF(K$5=0,0,(K$5-K$51)/ISI_fec!K$5)</f>
        <v>4.5049776587354149</v>
      </c>
      <c r="L134" s="133">
        <f>IF(L$5=0,0,(L$5-L$51)/ISI_fec!L$5)</f>
        <v>4.5346558622255744</v>
      </c>
      <c r="M134" s="133">
        <f>IF(M$5=0,0,(M$5-M$51)/ISI_fec!M$5)</f>
        <v>4.5394393560380255</v>
      </c>
      <c r="N134" s="133">
        <f>IF(N$5=0,0,(N$5-N$51)/ISI_fec!N$5)</f>
        <v>4.4705145045408479</v>
      </c>
      <c r="O134" s="133">
        <f>IF(O$5=0,0,(O$5-O$51)/ISI_fec!O$5)</f>
        <v>4.3965662896657633</v>
      </c>
      <c r="P134" s="133">
        <f>IF(P$5=0,0,(P$5-P$51)/ISI_fec!P$5)</f>
        <v>4.4423626405843812</v>
      </c>
      <c r="Q134" s="133">
        <f>IF(Q$5=0,0,(Q$5-Q$51)/ISI_fec!Q$5)</f>
        <v>4.4996597124341156</v>
      </c>
    </row>
    <row r="135" spans="1:17" x14ac:dyDescent="0.25">
      <c r="A135" s="132" t="s">
        <v>83</v>
      </c>
      <c r="B135" s="131">
        <f>IF(B$6=0,0,B$6/ISI_fec!B$6)</f>
        <v>0</v>
      </c>
      <c r="C135" s="131">
        <f>IF(C$6=0,0,C$6/ISI_fec!C$6)</f>
        <v>0</v>
      </c>
      <c r="D135" s="131">
        <f>IF(D$6=0,0,D$6/ISI_fec!D$6)</f>
        <v>0</v>
      </c>
      <c r="E135" s="131">
        <f>IF(E$6=0,0,E$6/ISI_fec!E$6)</f>
        <v>0</v>
      </c>
      <c r="F135" s="131">
        <f>IF(F$6=0,0,F$6/ISI_fec!F$6)</f>
        <v>0</v>
      </c>
      <c r="G135" s="131">
        <f>IF(G$6=0,0,G$6/ISI_fec!G$6)</f>
        <v>0</v>
      </c>
      <c r="H135" s="131">
        <f>IF(H$6=0,0,H$6/ISI_fec!H$6)</f>
        <v>0</v>
      </c>
      <c r="I135" s="131">
        <f>IF(I$6=0,0,I$6/ISI_fec!I$6)</f>
        <v>0</v>
      </c>
      <c r="J135" s="131">
        <f>IF(J$6=0,0,J$6/ISI_fec!J$6)</f>
        <v>0</v>
      </c>
      <c r="K135" s="131">
        <f>IF(K$6=0,0,K$6/ISI_fec!K$6)</f>
        <v>0</v>
      </c>
      <c r="L135" s="131">
        <f>IF(L$6=0,0,L$6/ISI_fec!L$6)</f>
        <v>0</v>
      </c>
      <c r="M135" s="131">
        <f>IF(M$6=0,0,M$6/ISI_fec!M$6)</f>
        <v>0</v>
      </c>
      <c r="N135" s="131">
        <f>IF(N$6=0,0,N$6/ISI_fec!N$6)</f>
        <v>0</v>
      </c>
      <c r="O135" s="131">
        <f>IF(O$6=0,0,O$6/ISI_fec!O$6)</f>
        <v>0</v>
      </c>
      <c r="P135" s="131">
        <f>IF(P$6=0,0,P$6/ISI_fec!P$6)</f>
        <v>0</v>
      </c>
      <c r="Q135" s="131">
        <f>IF(Q$6=0,0,Q$6/ISI_fec!Q$6)</f>
        <v>0</v>
      </c>
    </row>
    <row r="136" spans="1:17" x14ac:dyDescent="0.25">
      <c r="A136" s="76" t="s">
        <v>82</v>
      </c>
      <c r="B136" s="130">
        <f>IF(B$7=0,0,B$7/ISI_fec!B$7)</f>
        <v>0</v>
      </c>
      <c r="C136" s="130">
        <f>IF(C$7=0,0,C$7/ISI_fec!C$7)</f>
        <v>0</v>
      </c>
      <c r="D136" s="130">
        <f>IF(D$7=0,0,D$7/ISI_fec!D$7)</f>
        <v>0</v>
      </c>
      <c r="E136" s="130">
        <f>IF(E$7=0,0,E$7/ISI_fec!E$7)</f>
        <v>0</v>
      </c>
      <c r="F136" s="130">
        <f>IF(F$7=0,0,F$7/ISI_fec!F$7)</f>
        <v>0</v>
      </c>
      <c r="G136" s="130">
        <f>IF(G$7=0,0,G$7/ISI_fec!G$7)</f>
        <v>0</v>
      </c>
      <c r="H136" s="130">
        <f>IF(H$7=0,0,H$7/ISI_fec!H$7)</f>
        <v>0</v>
      </c>
      <c r="I136" s="130">
        <f>IF(I$7=0,0,I$7/ISI_fec!I$7)</f>
        <v>0</v>
      </c>
      <c r="J136" s="130">
        <f>IF(J$7=0,0,J$7/ISI_fec!J$7)</f>
        <v>0</v>
      </c>
      <c r="K136" s="130">
        <f>IF(K$7=0,0,K$7/ISI_fec!K$7)</f>
        <v>0</v>
      </c>
      <c r="L136" s="130">
        <f>IF(L$7=0,0,L$7/ISI_fec!L$7)</f>
        <v>0</v>
      </c>
      <c r="M136" s="130">
        <f>IF(M$7=0,0,M$7/ISI_fec!M$7)</f>
        <v>0</v>
      </c>
      <c r="N136" s="130">
        <f>IF(N$7=0,0,N$7/ISI_fec!N$7)</f>
        <v>0</v>
      </c>
      <c r="O136" s="130">
        <f>IF(O$7=0,0,O$7/ISI_fec!O$7)</f>
        <v>0</v>
      </c>
      <c r="P136" s="130">
        <f>IF(P$7=0,0,P$7/ISI_fec!P$7)</f>
        <v>0</v>
      </c>
      <c r="Q136" s="130">
        <f>IF(Q$7=0,0,Q$7/ISI_fec!Q$7)</f>
        <v>0</v>
      </c>
    </row>
    <row r="137" spans="1:17" x14ac:dyDescent="0.25">
      <c r="A137" s="76" t="s">
        <v>81</v>
      </c>
      <c r="B137" s="130">
        <f>IF(B$8=0,0,B$8/ISI_fec!B$8)</f>
        <v>0</v>
      </c>
      <c r="C137" s="130">
        <f>IF(C$8=0,0,C$8/ISI_fec!C$8)</f>
        <v>0</v>
      </c>
      <c r="D137" s="130">
        <f>IF(D$8=0,0,D$8/ISI_fec!D$8)</f>
        <v>0</v>
      </c>
      <c r="E137" s="130">
        <f>IF(E$8=0,0,E$8/ISI_fec!E$8)</f>
        <v>0</v>
      </c>
      <c r="F137" s="130">
        <f>IF(F$8=0,0,F$8/ISI_fec!F$8)</f>
        <v>0</v>
      </c>
      <c r="G137" s="130">
        <f>IF(G$8=0,0,G$8/ISI_fec!G$8)</f>
        <v>0</v>
      </c>
      <c r="H137" s="130">
        <f>IF(H$8=0,0,H$8/ISI_fec!H$8)</f>
        <v>0</v>
      </c>
      <c r="I137" s="130">
        <f>IF(I$8=0,0,I$8/ISI_fec!I$8)</f>
        <v>0</v>
      </c>
      <c r="J137" s="130">
        <f>IF(J$8=0,0,J$8/ISI_fec!J$8)</f>
        <v>0</v>
      </c>
      <c r="K137" s="130">
        <f>IF(K$8=0,0,K$8/ISI_fec!K$8)</f>
        <v>0</v>
      </c>
      <c r="L137" s="130">
        <f>IF(L$8=0,0,L$8/ISI_fec!L$8)</f>
        <v>0</v>
      </c>
      <c r="M137" s="130">
        <f>IF(M$8=0,0,M$8/ISI_fec!M$8)</f>
        <v>0</v>
      </c>
      <c r="N137" s="130">
        <f>IF(N$8=0,0,N$8/ISI_fec!N$8)</f>
        <v>0</v>
      </c>
      <c r="O137" s="130">
        <f>IF(O$8=0,0,O$8/ISI_fec!O$8)</f>
        <v>0</v>
      </c>
      <c r="P137" s="130">
        <f>IF(P$8=0,0,P$8/ISI_fec!P$8)</f>
        <v>0</v>
      </c>
      <c r="Q137" s="130">
        <f>IF(Q$8=0,0,Q$8/ISI_fec!Q$8)</f>
        <v>0</v>
      </c>
    </row>
    <row r="138" spans="1:17" x14ac:dyDescent="0.25">
      <c r="A138" s="76" t="s">
        <v>80</v>
      </c>
      <c r="B138" s="130">
        <f>IF(B$9=0,0,B$9/ISI_fec!B$9)</f>
        <v>0</v>
      </c>
      <c r="C138" s="130">
        <f>IF(C$9=0,0,C$9/ISI_fec!C$9)</f>
        <v>0</v>
      </c>
      <c r="D138" s="130">
        <f>IF(D$9=0,0,D$9/ISI_fec!D$9)</f>
        <v>0</v>
      </c>
      <c r="E138" s="130">
        <f>IF(E$9=0,0,E$9/ISI_fec!E$9)</f>
        <v>0</v>
      </c>
      <c r="F138" s="130">
        <f>IF(F$9=0,0,F$9/ISI_fec!F$9)</f>
        <v>0</v>
      </c>
      <c r="G138" s="130">
        <f>IF(G$9=0,0,G$9/ISI_fec!G$9)</f>
        <v>0</v>
      </c>
      <c r="H138" s="130">
        <f>IF(H$9=0,0,H$9/ISI_fec!H$9)</f>
        <v>0</v>
      </c>
      <c r="I138" s="130">
        <f>IF(I$9=0,0,I$9/ISI_fec!I$9)</f>
        <v>0</v>
      </c>
      <c r="J138" s="130">
        <f>IF(J$9=0,0,J$9/ISI_fec!J$9)</f>
        <v>0</v>
      </c>
      <c r="K138" s="130">
        <f>IF(K$9=0,0,K$9/ISI_fec!K$9)</f>
        <v>0</v>
      </c>
      <c r="L138" s="130">
        <f>IF(L$9=0,0,L$9/ISI_fec!L$9)</f>
        <v>0</v>
      </c>
      <c r="M138" s="130">
        <f>IF(M$9=0,0,M$9/ISI_fec!M$9)</f>
        <v>0</v>
      </c>
      <c r="N138" s="130">
        <f>IF(N$9=0,0,N$9/ISI_fec!N$9)</f>
        <v>0</v>
      </c>
      <c r="O138" s="130">
        <f>IF(O$9=0,0,O$9/ISI_fec!O$9)</f>
        <v>0</v>
      </c>
      <c r="P138" s="130">
        <f>IF(P$9=0,0,P$9/ISI_fec!P$9)</f>
        <v>0</v>
      </c>
      <c r="Q138" s="130">
        <f>IF(Q$9=0,0,Q$9/ISI_fec!Q$9)</f>
        <v>0</v>
      </c>
    </row>
    <row r="139" spans="1:17" x14ac:dyDescent="0.25">
      <c r="A139" s="129" t="s">
        <v>79</v>
      </c>
      <c r="B139" s="128">
        <f>IF(B$10=0,0,B$10/ISI_fec!B$10)</f>
        <v>0.7046384400000002</v>
      </c>
      <c r="C139" s="128">
        <f>IF(C$10=0,0,C$10/ISI_fec!C$10)</f>
        <v>0.70463844000000009</v>
      </c>
      <c r="D139" s="128">
        <f>IF(D$10=0,0,D$10/ISI_fec!D$10)</f>
        <v>0.70463844000000009</v>
      </c>
      <c r="E139" s="128">
        <f>IF(E$10=0,0,E$10/ISI_fec!E$10)</f>
        <v>0.70463844000000009</v>
      </c>
      <c r="F139" s="128">
        <f>IF(F$10=0,0,F$10/ISI_fec!F$10)</f>
        <v>0.70463844000000009</v>
      </c>
      <c r="G139" s="128">
        <f>IF(G$10=0,0,G$10/ISI_fec!G$10)</f>
        <v>0.70463844000000009</v>
      </c>
      <c r="H139" s="128">
        <f>IF(H$10=0,0,H$10/ISI_fec!H$10)</f>
        <v>0.70463844000000009</v>
      </c>
      <c r="I139" s="128">
        <f>IF(I$10=0,0,I$10/ISI_fec!I$10)</f>
        <v>0.70463844000000009</v>
      </c>
      <c r="J139" s="128">
        <f>IF(J$10=0,0,J$10/ISI_fec!J$10)</f>
        <v>0.70463844000000009</v>
      </c>
      <c r="K139" s="128">
        <f>IF(K$10=0,0,K$10/ISI_fec!K$10)</f>
        <v>0.70463844000000009</v>
      </c>
      <c r="L139" s="128">
        <f>IF(L$10=0,0,L$10/ISI_fec!L$10)</f>
        <v>0.70463843999999998</v>
      </c>
      <c r="M139" s="128">
        <f>IF(M$10=0,0,M$10/ISI_fec!M$10)</f>
        <v>0.70411991508549454</v>
      </c>
      <c r="N139" s="128">
        <f>IF(N$10=0,0,N$10/ISI_fec!N$10)</f>
        <v>0.70421956269240682</v>
      </c>
      <c r="O139" s="128">
        <f>IF(O$10=0,0,O$10/ISI_fec!O$10)</f>
        <v>0.70408001549008714</v>
      </c>
      <c r="P139" s="128">
        <f>IF(P$10=0,0,P$10/ISI_fec!P$10)</f>
        <v>0.70359833167534336</v>
      </c>
      <c r="Q139" s="128">
        <f>IF(Q$10=0,0,Q$10/ISI_fec!Q$10)</f>
        <v>0.70354157715726962</v>
      </c>
    </row>
    <row r="140" spans="1:17" x14ac:dyDescent="0.25">
      <c r="A140" s="127" t="s">
        <v>117</v>
      </c>
      <c r="B140" s="126">
        <f>IF(B$15=0,0,B$15/ISI_fec!B$15)</f>
        <v>3.0776582780316368</v>
      </c>
      <c r="C140" s="126">
        <f>IF(C$15=0,0,C$15/ISI_fec!C$15)</f>
        <v>2.8247306950896069</v>
      </c>
      <c r="D140" s="126">
        <f>IF(D$15=0,0,D$15/ISI_fec!D$15)</f>
        <v>3.7677007255422104</v>
      </c>
      <c r="E140" s="126">
        <f>IF(E$15=0,0,E$15/ISI_fec!E$15)</f>
        <v>3.9095132636142904</v>
      </c>
      <c r="F140" s="126">
        <f>IF(F$15=0,0,F$15/ISI_fec!F$15)</f>
        <v>2.4911780308031957</v>
      </c>
      <c r="G140" s="126">
        <f>IF(G$15=0,0,G$15/ISI_fec!G$15)</f>
        <v>2.9944762684341941</v>
      </c>
      <c r="H140" s="126">
        <f>IF(H$15=0,0,H$15/ISI_fec!H$15)</f>
        <v>3.2486847879302831</v>
      </c>
      <c r="I140" s="126">
        <f>IF(I$15=0,0,I$15/ISI_fec!I$15)</f>
        <v>3.1061275963801624</v>
      </c>
      <c r="J140" s="126">
        <f>IF(J$15=0,0,J$15/ISI_fec!J$15)</f>
        <v>3.0254032734106353</v>
      </c>
      <c r="K140" s="126">
        <f>IF(K$15=0,0,K$15/ISI_fec!K$15)</f>
        <v>3.0395786801240754</v>
      </c>
      <c r="L140" s="126">
        <f>IF(L$15=0,0,L$15/ISI_fec!L$15)</f>
        <v>2.9592642072552016</v>
      </c>
      <c r="M140" s="126">
        <f>IF(M$15=0,0,M$15/ISI_fec!M$15)</f>
        <v>2.5884996269717218</v>
      </c>
      <c r="N140" s="126">
        <f>IF(N$15=0,0,N$15/ISI_fec!N$15)</f>
        <v>2.4325910459074311</v>
      </c>
      <c r="O140" s="126">
        <f>IF(O$15=0,0,O$15/ISI_fec!O$15)</f>
        <v>2.3896661092693723</v>
      </c>
      <c r="P140" s="126">
        <f>IF(P$15=0,0,P$15/ISI_fec!P$15)</f>
        <v>2.4215571391286828</v>
      </c>
      <c r="Q140" s="126">
        <f>IF(Q$15=0,0,Q$15/ISI_fec!Q$15)</f>
        <v>3.4351885151772334</v>
      </c>
    </row>
    <row r="141" spans="1:17" x14ac:dyDescent="0.25">
      <c r="A141" s="127" t="s">
        <v>116</v>
      </c>
      <c r="B141" s="126">
        <f>IF(B$21=0,0,B$21/ISI_fec!B$21)</f>
        <v>5.9599218751375265</v>
      </c>
      <c r="C141" s="126">
        <f>IF(C$21=0,0,C$21/ISI_fec!C$21)</f>
        <v>5.7357838146213034</v>
      </c>
      <c r="D141" s="126">
        <f>IF(D$21=0,0,D$21/ISI_fec!D$21)</f>
        <v>5.8587471828789148</v>
      </c>
      <c r="E141" s="126">
        <f>IF(E$21=0,0,E$21/ISI_fec!E$21)</f>
        <v>5.7134051174249159</v>
      </c>
      <c r="F141" s="126">
        <f>IF(F$21=0,0,F$21/ISI_fec!F$21)</f>
        <v>5.5953442944137546</v>
      </c>
      <c r="G141" s="126">
        <f>IF(G$21=0,0,G$21/ISI_fec!G$21)</f>
        <v>5.6018892137204901</v>
      </c>
      <c r="H141" s="126">
        <f>IF(H$21=0,0,H$21/ISI_fec!H$21)</f>
        <v>5.5568415230638388</v>
      </c>
      <c r="I141" s="126">
        <f>IF(I$21=0,0,I$21/ISI_fec!I$21)</f>
        <v>5.5694923255785822</v>
      </c>
      <c r="J141" s="126">
        <f>IF(J$21=0,0,J$21/ISI_fec!J$21)</f>
        <v>5.6555020512145262</v>
      </c>
      <c r="K141" s="126">
        <f>IF(K$21=0,0,K$21/ISI_fec!K$21)</f>
        <v>5.6555905144082406</v>
      </c>
      <c r="L141" s="126">
        <f>IF(L$21=0,0,L$21/ISI_fec!L$21)</f>
        <v>5.6837184077229459</v>
      </c>
      <c r="M141" s="126">
        <f>IF(M$21=0,0,M$21/ISI_fec!M$21)</f>
        <v>5.7194746568422348</v>
      </c>
      <c r="N141" s="126">
        <f>IF(N$21=0,0,N$21/ISI_fec!N$21)</f>
        <v>5.6833273927952987</v>
      </c>
      <c r="O141" s="126">
        <f>IF(O$21=0,0,O$21/ISI_fec!O$21)</f>
        <v>5.6121858286234687</v>
      </c>
      <c r="P141" s="126">
        <f>IF(P$21=0,0,P$21/ISI_fec!P$21)</f>
        <v>5.6514621525726696</v>
      </c>
      <c r="Q141" s="126">
        <f>IF(Q$21=0,0,Q$21/ISI_fec!Q$21)</f>
        <v>5.6512886174271992</v>
      </c>
    </row>
    <row r="142" spans="1:17" x14ac:dyDescent="0.25">
      <c r="A142" s="127" t="s">
        <v>113</v>
      </c>
      <c r="B142" s="126">
        <f>IF(B$27=0,0,B$27/ISI_fec!B$27)</f>
        <v>1.8687129616138947</v>
      </c>
      <c r="C142" s="126">
        <f>IF(C$27=0,0,C$27/ISI_fec!C$27)</f>
        <v>1.8671034600000003</v>
      </c>
      <c r="D142" s="126">
        <f>IF(D$27=0,0,D$27/ISI_fec!D$27)</f>
        <v>1.8671034600000005</v>
      </c>
      <c r="E142" s="126">
        <f>IF(E$27=0,0,E$27/ISI_fec!E$27)</f>
        <v>1.86710346</v>
      </c>
      <c r="F142" s="126">
        <f>IF(F$27=0,0,F$27/ISI_fec!F$27)</f>
        <v>1.8671034600000003</v>
      </c>
      <c r="G142" s="126">
        <f>IF(G$27=0,0,G$27/ISI_fec!G$27)</f>
        <v>1.86710346</v>
      </c>
      <c r="H142" s="126">
        <f>IF(H$27=0,0,H$27/ISI_fec!H$27)</f>
        <v>1.8671034600000007</v>
      </c>
      <c r="I142" s="126">
        <f>IF(I$27=0,0,I$27/ISI_fec!I$27)</f>
        <v>1.8671034600000005</v>
      </c>
      <c r="J142" s="126">
        <f>IF(J$27=0,0,J$27/ISI_fec!J$27)</f>
        <v>1.8671034600000003</v>
      </c>
      <c r="K142" s="126">
        <f>IF(K$27=0,0,K$27/ISI_fec!K$27)</f>
        <v>1.8925814750955328</v>
      </c>
      <c r="L142" s="126">
        <f>IF(L$27=0,0,L$27/ISI_fec!L$27)</f>
        <v>1.9389663854575736</v>
      </c>
      <c r="M142" s="126">
        <f>IF(M$27=0,0,M$27/ISI_fec!M$27)</f>
        <v>1.9616204606638581</v>
      </c>
      <c r="N142" s="126">
        <f>IF(N$27=0,0,N$27/ISI_fec!N$27)</f>
        <v>1.9114710240448749</v>
      </c>
      <c r="O142" s="126">
        <f>IF(O$27=0,0,O$27/ISI_fec!O$27)</f>
        <v>1.9461196692911271</v>
      </c>
      <c r="P142" s="126">
        <f>IF(P$27=0,0,P$27/ISI_fec!P$27)</f>
        <v>1.9153316951850887</v>
      </c>
      <c r="Q142" s="126">
        <f>IF(Q$27=0,0,Q$27/ISI_fec!Q$27)</f>
        <v>1.6588975205164451</v>
      </c>
    </row>
    <row r="143" spans="1:17" x14ac:dyDescent="0.25">
      <c r="A143" s="72" t="s">
        <v>112</v>
      </c>
      <c r="B143" s="125">
        <f>IF(B$34=0,0,B$34/ISI_fec!B$34)</f>
        <v>1.7115622529329391</v>
      </c>
      <c r="C143" s="125">
        <f>IF(C$34=0,0,C$34/ISI_fec!C$34)</f>
        <v>1.3306450438654052</v>
      </c>
      <c r="D143" s="125">
        <f>IF(D$34=0,0,D$34/ISI_fec!D$34)</f>
        <v>1.6235801178640479</v>
      </c>
      <c r="E143" s="125">
        <f>IF(E$34=0,0,E$34/ISI_fec!E$34)</f>
        <v>1.6042855623117136</v>
      </c>
      <c r="F143" s="125">
        <f>IF(F$34=0,0,F$34/ISI_fec!F$34)</f>
        <v>1.42486373164485</v>
      </c>
      <c r="G143" s="125">
        <f>IF(G$34=0,0,G$34/ISI_fec!G$34)</f>
        <v>2.0212454551369974</v>
      </c>
      <c r="H143" s="125">
        <f>IF(H$34=0,0,H$34/ISI_fec!H$34)</f>
        <v>2.3572226447603812</v>
      </c>
      <c r="I143" s="125">
        <f>IF(I$34=0,0,I$34/ISI_fec!I$34)</f>
        <v>2.8591224332622782</v>
      </c>
      <c r="J143" s="125">
        <f>IF(J$34=0,0,J$34/ISI_fec!J$34)</f>
        <v>3.6739795405230993</v>
      </c>
      <c r="K143" s="125">
        <f>IF(K$34=0,0,K$34/ISI_fec!K$34)</f>
        <v>3.1569522723114054</v>
      </c>
      <c r="L143" s="125">
        <f>IF(L$34=0,0,L$34/ISI_fec!L$34)</f>
        <v>3.3227039846506612</v>
      </c>
      <c r="M143" s="125">
        <f>IF(M$34=0,0,M$34/ISI_fec!M$34)</f>
        <v>3.5218581614385305</v>
      </c>
      <c r="N143" s="125">
        <f>IF(N$34=0,0,N$34/ISI_fec!N$34)</f>
        <v>3.2224979994028233</v>
      </c>
      <c r="O143" s="125">
        <f>IF(O$34=0,0,O$34/ISI_fec!O$34)</f>
        <v>2.8421363291178765</v>
      </c>
      <c r="P143" s="125">
        <f>IF(P$34=0,0,P$34/ISI_fec!P$34)</f>
        <v>3.1307774804121991</v>
      </c>
      <c r="Q143" s="125">
        <f>IF(Q$34=0,0,Q$34/ISI_fec!Q$34)</f>
        <v>3.0636778550211266</v>
      </c>
    </row>
    <row r="144" spans="1:17" x14ac:dyDescent="0.25">
      <c r="A144" s="135"/>
      <c r="B144" s="147"/>
      <c r="C144" s="147"/>
      <c r="D144" s="147"/>
      <c r="E144" s="147"/>
      <c r="F144" s="147"/>
      <c r="G144" s="147"/>
      <c r="H144" s="147"/>
      <c r="I144" s="147"/>
      <c r="J144" s="147"/>
      <c r="K144" s="147"/>
      <c r="L144" s="147"/>
      <c r="M144" s="147"/>
      <c r="N144" s="147"/>
      <c r="O144" s="147"/>
      <c r="P144" s="147"/>
      <c r="Q144" s="147"/>
    </row>
    <row r="145" spans="1:17" x14ac:dyDescent="0.25">
      <c r="A145" s="78" t="s">
        <v>131</v>
      </c>
      <c r="B145" s="133">
        <f>IF(B$53=0,0,(B$53-B$94)/ISI_fec!B$53)</f>
        <v>1.001553486288191</v>
      </c>
      <c r="C145" s="133">
        <f>IF(C$53=0,0,(C$53-C$94)/ISI_fec!C$53)</f>
        <v>0.95394349814704082</v>
      </c>
      <c r="D145" s="133">
        <f>IF(D$53=0,0,(D$53-D$94)/ISI_fec!D$53)</f>
        <v>0.99013824083411606</v>
      </c>
      <c r="E145" s="133">
        <f>IF(E$53=0,0,(E$53-E$94)/ISI_fec!E$53)</f>
        <v>0.98779693378314781</v>
      </c>
      <c r="F145" s="133">
        <f>IF(F$53=0,0,(F$53-F$94)/ISI_fec!F$53)</f>
        <v>0.94538562557267702</v>
      </c>
      <c r="G145" s="133">
        <f>IF(G$53=0,0,(G$53-G$94)/ISI_fec!G$53)</f>
        <v>1.0398578301388282</v>
      </c>
      <c r="H145" s="133">
        <f>IF(H$53=0,0,(H$53-H$94)/ISI_fec!H$53)</f>
        <v>1.079601034609218</v>
      </c>
      <c r="I145" s="133">
        <f>IF(I$53=0,0,(I$53-I$94)/ISI_fec!I$53)</f>
        <v>1.1416571916262506</v>
      </c>
      <c r="J145" s="133">
        <f>IF(J$53=0,0,(J$53-J$94)/ISI_fec!J$53)</f>
        <v>1.2386679879473421</v>
      </c>
      <c r="K145" s="133">
        <f>IF(K$53=0,0,(K$53-K$94)/ISI_fec!K$53)</f>
        <v>1.1839215506951024</v>
      </c>
      <c r="L145" s="133">
        <f>IF(L$53=0,0,(L$53-L$94)/ISI_fec!L$53)</f>
        <v>1.2146125127657554</v>
      </c>
      <c r="M145" s="133">
        <f>IF(M$53=0,0,(M$53-M$94)/ISI_fec!M$53)</f>
        <v>1.2435068312105362</v>
      </c>
      <c r="N145" s="133">
        <f>IF(N$53=0,0,(N$53-N$94)/ISI_fec!N$53)</f>
        <v>1.1959689465858458</v>
      </c>
      <c r="O145" s="133">
        <f>IF(O$53=0,0,(O$53-O$94)/ISI_fec!O$53)</f>
        <v>1.1583679203507908</v>
      </c>
      <c r="P145" s="133">
        <f>IF(P$53=0,0,(P$53-P$94)/ISI_fec!P$53)</f>
        <v>1.185549791252767</v>
      </c>
      <c r="Q145" s="133">
        <f>IF(Q$53=0,0,(Q$53-Q$94)/ISI_fec!Q$53)</f>
        <v>1.1177889672832642</v>
      </c>
    </row>
    <row r="146" spans="1:17" x14ac:dyDescent="0.25">
      <c r="A146" s="132" t="s">
        <v>83</v>
      </c>
      <c r="B146" s="131">
        <f>IF(B$54=0,0,B$54/ISI_fec!B$54)</f>
        <v>0</v>
      </c>
      <c r="C146" s="131">
        <f>IF(C$54=0,0,C$54/ISI_fec!C$54)</f>
        <v>0</v>
      </c>
      <c r="D146" s="131">
        <f>IF(D$54=0,0,D$54/ISI_fec!D$54)</f>
        <v>0</v>
      </c>
      <c r="E146" s="131">
        <f>IF(E$54=0,0,E$54/ISI_fec!E$54)</f>
        <v>0</v>
      </c>
      <c r="F146" s="131">
        <f>IF(F$54=0,0,F$54/ISI_fec!F$54)</f>
        <v>0</v>
      </c>
      <c r="G146" s="131">
        <f>IF(G$54=0,0,G$54/ISI_fec!G$54)</f>
        <v>0</v>
      </c>
      <c r="H146" s="131">
        <f>IF(H$54=0,0,H$54/ISI_fec!H$54)</f>
        <v>0</v>
      </c>
      <c r="I146" s="131">
        <f>IF(I$54=0,0,I$54/ISI_fec!I$54)</f>
        <v>0</v>
      </c>
      <c r="J146" s="131">
        <f>IF(J$54=0,0,J$54/ISI_fec!J$54)</f>
        <v>0</v>
      </c>
      <c r="K146" s="131">
        <f>IF(K$54=0,0,K$54/ISI_fec!K$54)</f>
        <v>0</v>
      </c>
      <c r="L146" s="131">
        <f>IF(L$54=0,0,L$54/ISI_fec!L$54)</f>
        <v>0</v>
      </c>
      <c r="M146" s="131">
        <f>IF(M$54=0,0,M$54/ISI_fec!M$54)</f>
        <v>0</v>
      </c>
      <c r="N146" s="131">
        <f>IF(N$54=0,0,N$54/ISI_fec!N$54)</f>
        <v>0</v>
      </c>
      <c r="O146" s="131">
        <f>IF(O$54=0,0,O$54/ISI_fec!O$54)</f>
        <v>0</v>
      </c>
      <c r="P146" s="131">
        <f>IF(P$54=0,0,P$54/ISI_fec!P$54)</f>
        <v>0</v>
      </c>
      <c r="Q146" s="131">
        <f>IF(Q$54=0,0,Q$54/ISI_fec!Q$54)</f>
        <v>0</v>
      </c>
    </row>
    <row r="147" spans="1:17" x14ac:dyDescent="0.25">
      <c r="A147" s="76" t="s">
        <v>82</v>
      </c>
      <c r="B147" s="130">
        <f>IF(B$55=0,0,B$55/ISI_fec!B$55)</f>
        <v>0</v>
      </c>
      <c r="C147" s="130">
        <f>IF(C$55=0,0,C$55/ISI_fec!C$55)</f>
        <v>0</v>
      </c>
      <c r="D147" s="130">
        <f>IF(D$55=0,0,D$55/ISI_fec!D$55)</f>
        <v>0</v>
      </c>
      <c r="E147" s="130">
        <f>IF(E$55=0,0,E$55/ISI_fec!E$55)</f>
        <v>0</v>
      </c>
      <c r="F147" s="130">
        <f>IF(F$55=0,0,F$55/ISI_fec!F$55)</f>
        <v>0</v>
      </c>
      <c r="G147" s="130">
        <f>IF(G$55=0,0,G$55/ISI_fec!G$55)</f>
        <v>0</v>
      </c>
      <c r="H147" s="130">
        <f>IF(H$55=0,0,H$55/ISI_fec!H$55)</f>
        <v>0</v>
      </c>
      <c r="I147" s="130">
        <f>IF(I$55=0,0,I$55/ISI_fec!I$55)</f>
        <v>0</v>
      </c>
      <c r="J147" s="130">
        <f>IF(J$55=0,0,J$55/ISI_fec!J$55)</f>
        <v>0</v>
      </c>
      <c r="K147" s="130">
        <f>IF(K$55=0,0,K$55/ISI_fec!K$55)</f>
        <v>0</v>
      </c>
      <c r="L147" s="130">
        <f>IF(L$55=0,0,L$55/ISI_fec!L$55)</f>
        <v>0</v>
      </c>
      <c r="M147" s="130">
        <f>IF(M$55=0,0,M$55/ISI_fec!M$55)</f>
        <v>0</v>
      </c>
      <c r="N147" s="130">
        <f>IF(N$55=0,0,N$55/ISI_fec!N$55)</f>
        <v>0</v>
      </c>
      <c r="O147" s="130">
        <f>IF(O$55=0,0,O$55/ISI_fec!O$55)</f>
        <v>0</v>
      </c>
      <c r="P147" s="130">
        <f>IF(P$55=0,0,P$55/ISI_fec!P$55)</f>
        <v>0</v>
      </c>
      <c r="Q147" s="130">
        <f>IF(Q$55=0,0,Q$55/ISI_fec!Q$55)</f>
        <v>0</v>
      </c>
    </row>
    <row r="148" spans="1:17" x14ac:dyDescent="0.25">
      <c r="A148" s="76" t="s">
        <v>81</v>
      </c>
      <c r="B148" s="130">
        <f>IF(B$56=0,0,B$56/ISI_fec!B$56)</f>
        <v>0</v>
      </c>
      <c r="C148" s="130">
        <f>IF(C$56=0,0,C$56/ISI_fec!C$56)</f>
        <v>0</v>
      </c>
      <c r="D148" s="130">
        <f>IF(D$56=0,0,D$56/ISI_fec!D$56)</f>
        <v>0</v>
      </c>
      <c r="E148" s="130">
        <f>IF(E$56=0,0,E$56/ISI_fec!E$56)</f>
        <v>0</v>
      </c>
      <c r="F148" s="130">
        <f>IF(F$56=0,0,F$56/ISI_fec!F$56)</f>
        <v>0</v>
      </c>
      <c r="G148" s="130">
        <f>IF(G$56=0,0,G$56/ISI_fec!G$56)</f>
        <v>0</v>
      </c>
      <c r="H148" s="130">
        <f>IF(H$56=0,0,H$56/ISI_fec!H$56)</f>
        <v>0</v>
      </c>
      <c r="I148" s="130">
        <f>IF(I$56=0,0,I$56/ISI_fec!I$56)</f>
        <v>0</v>
      </c>
      <c r="J148" s="130">
        <f>IF(J$56=0,0,J$56/ISI_fec!J$56)</f>
        <v>0</v>
      </c>
      <c r="K148" s="130">
        <f>IF(K$56=0,0,K$56/ISI_fec!K$56)</f>
        <v>0</v>
      </c>
      <c r="L148" s="130">
        <f>IF(L$56=0,0,L$56/ISI_fec!L$56)</f>
        <v>0</v>
      </c>
      <c r="M148" s="130">
        <f>IF(M$56=0,0,M$56/ISI_fec!M$56)</f>
        <v>0</v>
      </c>
      <c r="N148" s="130">
        <f>IF(N$56=0,0,N$56/ISI_fec!N$56)</f>
        <v>0</v>
      </c>
      <c r="O148" s="130">
        <f>IF(O$56=0,0,O$56/ISI_fec!O$56)</f>
        <v>0</v>
      </c>
      <c r="P148" s="130">
        <f>IF(P$56=0,0,P$56/ISI_fec!P$56)</f>
        <v>0</v>
      </c>
      <c r="Q148" s="130">
        <f>IF(Q$56=0,0,Q$56/ISI_fec!Q$56)</f>
        <v>0</v>
      </c>
    </row>
    <row r="149" spans="1:17" x14ac:dyDescent="0.25">
      <c r="A149" s="76" t="s">
        <v>80</v>
      </c>
      <c r="B149" s="130">
        <f>IF(B$57=0,0,B$57/ISI_fec!B$57)</f>
        <v>0</v>
      </c>
      <c r="C149" s="130">
        <f>IF(C$57=0,0,C$57/ISI_fec!C$57)</f>
        <v>0</v>
      </c>
      <c r="D149" s="130">
        <f>IF(D$57=0,0,D$57/ISI_fec!D$57)</f>
        <v>0</v>
      </c>
      <c r="E149" s="130">
        <f>IF(E$57=0,0,E$57/ISI_fec!E$57)</f>
        <v>0</v>
      </c>
      <c r="F149" s="130">
        <f>IF(F$57=0,0,F$57/ISI_fec!F$57)</f>
        <v>0</v>
      </c>
      <c r="G149" s="130">
        <f>IF(G$57=0,0,G$57/ISI_fec!G$57)</f>
        <v>0</v>
      </c>
      <c r="H149" s="130">
        <f>IF(H$57=0,0,H$57/ISI_fec!H$57)</f>
        <v>0</v>
      </c>
      <c r="I149" s="130">
        <f>IF(I$57=0,0,I$57/ISI_fec!I$57)</f>
        <v>0</v>
      </c>
      <c r="J149" s="130">
        <f>IF(J$57=0,0,J$57/ISI_fec!J$57)</f>
        <v>0</v>
      </c>
      <c r="K149" s="130">
        <f>IF(K$57=0,0,K$57/ISI_fec!K$57)</f>
        <v>0</v>
      </c>
      <c r="L149" s="130">
        <f>IF(L$57=0,0,L$57/ISI_fec!L$57)</f>
        <v>0</v>
      </c>
      <c r="M149" s="130">
        <f>IF(M$57=0,0,M$57/ISI_fec!M$57)</f>
        <v>0</v>
      </c>
      <c r="N149" s="130">
        <f>IF(N$57=0,0,N$57/ISI_fec!N$57)</f>
        <v>0</v>
      </c>
      <c r="O149" s="130">
        <f>IF(O$57=0,0,O$57/ISI_fec!O$57)</f>
        <v>0</v>
      </c>
      <c r="P149" s="130">
        <f>IF(P$57=0,0,P$57/ISI_fec!P$57)</f>
        <v>0</v>
      </c>
      <c r="Q149" s="130">
        <f>IF(Q$57=0,0,Q$57/ISI_fec!Q$57)</f>
        <v>0</v>
      </c>
    </row>
    <row r="150" spans="1:17" x14ac:dyDescent="0.25">
      <c r="A150" s="129" t="s">
        <v>79</v>
      </c>
      <c r="B150" s="128">
        <f>IF(B$58=0,0,B$58/ISI_fec!B$58)</f>
        <v>0.70463843999999898</v>
      </c>
      <c r="C150" s="128">
        <f>IF(C$58=0,0,C$58/ISI_fec!C$58)</f>
        <v>0.70463844000000031</v>
      </c>
      <c r="D150" s="128">
        <f>IF(D$58=0,0,D$58/ISI_fec!D$58)</f>
        <v>0.70463843999999987</v>
      </c>
      <c r="E150" s="128">
        <f>IF(E$58=0,0,E$58/ISI_fec!E$58)</f>
        <v>0.70463844000000031</v>
      </c>
      <c r="F150" s="128">
        <f>IF(F$58=0,0,F$58/ISI_fec!F$58)</f>
        <v>0.70463843999999953</v>
      </c>
      <c r="G150" s="128">
        <f>IF(G$58=0,0,G$58/ISI_fec!G$58)</f>
        <v>0.70463843999999953</v>
      </c>
      <c r="H150" s="128">
        <f>IF(H$58=0,0,H$58/ISI_fec!H$58)</f>
        <v>0.70463844000000009</v>
      </c>
      <c r="I150" s="128">
        <f>IF(I$58=0,0,I$58/ISI_fec!I$58)</f>
        <v>0.70463844000000075</v>
      </c>
      <c r="J150" s="128">
        <f>IF(J$58=0,0,J$58/ISI_fec!J$58)</f>
        <v>0.7046384399999992</v>
      </c>
      <c r="K150" s="128">
        <f>IF(K$58=0,0,K$58/ISI_fec!K$58)</f>
        <v>0.70463844000000031</v>
      </c>
      <c r="L150" s="128">
        <f>IF(L$58=0,0,L$58/ISI_fec!L$58)</f>
        <v>0.70463843999999987</v>
      </c>
      <c r="M150" s="128">
        <f>IF(M$58=0,0,M$58/ISI_fec!M$58)</f>
        <v>0.70411991508549365</v>
      </c>
      <c r="N150" s="128">
        <f>IF(N$58=0,0,N$58/ISI_fec!N$58)</f>
        <v>0.70421956269240693</v>
      </c>
      <c r="O150" s="128">
        <f>IF(O$58=0,0,O$58/ISI_fec!O$58)</f>
        <v>0.70408001549008881</v>
      </c>
      <c r="P150" s="128">
        <f>IF(P$58=0,0,P$58/ISI_fec!P$58)</f>
        <v>0.70359833167534336</v>
      </c>
      <c r="Q150" s="128">
        <f>IF(Q$58=0,0,Q$58/ISI_fec!Q$58)</f>
        <v>0.70354157715726784</v>
      </c>
    </row>
    <row r="151" spans="1:17" x14ac:dyDescent="0.25">
      <c r="A151" s="127" t="s">
        <v>115</v>
      </c>
      <c r="B151" s="126">
        <f>IF(B$63=0,0,B$63/ISI_fec!B$63)</f>
        <v>2.3235153420985206</v>
      </c>
      <c r="C151" s="126">
        <f>IF(C$63=0,0,C$63/ISI_fec!C$63)</f>
        <v>2.3134485241905018</v>
      </c>
      <c r="D151" s="126">
        <f>IF(D$63=0,0,D$63/ISI_fec!D$63)</f>
        <v>2.3203472288449207</v>
      </c>
      <c r="E151" s="126">
        <f>IF(E$63=0,0,E$63/ISI_fec!E$63)</f>
        <v>2.3201682869440976</v>
      </c>
      <c r="F151" s="126">
        <f>IF(F$63=0,0,F$63/ISI_fec!F$63)</f>
        <v>2.1853871465137078</v>
      </c>
      <c r="G151" s="126">
        <f>IF(G$63=0,0,G$63/ISI_fec!G$63)</f>
        <v>2.3334821321997854</v>
      </c>
      <c r="H151" s="126">
        <f>IF(H$63=0,0,H$63/ISI_fec!H$63)</f>
        <v>2.3299799705276394</v>
      </c>
      <c r="I151" s="126">
        <f>IF(I$63=0,0,I$63/ISI_fec!I$63)</f>
        <v>2.3420704764834395</v>
      </c>
      <c r="J151" s="126">
        <f>IF(J$63=0,0,J$63/ISI_fec!J$63)</f>
        <v>2.3375768391153859</v>
      </c>
      <c r="K151" s="126">
        <f>IF(K$63=0,0,K$63/ISI_fec!K$63)</f>
        <v>2.3461139035859042</v>
      </c>
      <c r="L151" s="126">
        <f>IF(L$63=0,0,L$63/ISI_fec!L$63)</f>
        <v>2.3462970019162785</v>
      </c>
      <c r="M151" s="126">
        <f>IF(M$63=0,0,M$63/ISI_fec!M$63)</f>
        <v>2.3446631265378524</v>
      </c>
      <c r="N151" s="126">
        <f>IF(N$63=0,0,N$63/ISI_fec!N$63)</f>
        <v>2.344796343560585</v>
      </c>
      <c r="O151" s="126">
        <f>IF(O$63=0,0,O$63/ISI_fec!O$63)</f>
        <v>2.3444693342981391</v>
      </c>
      <c r="P151" s="126">
        <f>IF(P$63=0,0,P$63/ISI_fec!P$63)</f>
        <v>2.3427469435642911</v>
      </c>
      <c r="Q151" s="126">
        <f>IF(Q$63=0,0,Q$63/ISI_fec!Q$63)</f>
        <v>2.3422547355049259</v>
      </c>
    </row>
    <row r="152" spans="1:17" x14ac:dyDescent="0.25">
      <c r="A152" s="127" t="s">
        <v>114</v>
      </c>
      <c r="B152" s="126">
        <f>IF(B$69=0,0,B$69/ISI_fec!B$69)</f>
        <v>0</v>
      </c>
      <c r="C152" s="126">
        <f>IF(C$69=0,0,C$69/ISI_fec!C$69)</f>
        <v>0</v>
      </c>
      <c r="D152" s="126">
        <f>IF(D$69=0,0,D$69/ISI_fec!D$69)</f>
        <v>0</v>
      </c>
      <c r="E152" s="126">
        <f>IF(E$69=0,0,E$69/ISI_fec!E$69)</f>
        <v>0</v>
      </c>
      <c r="F152" s="126">
        <f>IF(F$69=0,0,F$69/ISI_fec!F$69)</f>
        <v>0</v>
      </c>
      <c r="G152" s="126">
        <f>IF(G$69=0,0,G$69/ISI_fec!G$69)</f>
        <v>0</v>
      </c>
      <c r="H152" s="126">
        <f>IF(H$69=0,0,H$69/ISI_fec!H$69)</f>
        <v>0</v>
      </c>
      <c r="I152" s="126">
        <f>IF(I$69=0,0,I$69/ISI_fec!I$69)</f>
        <v>0</v>
      </c>
      <c r="J152" s="126">
        <f>IF(J$69=0,0,J$69/ISI_fec!J$69)</f>
        <v>0</v>
      </c>
      <c r="K152" s="126">
        <f>IF(K$69=0,0,K$69/ISI_fec!K$69)</f>
        <v>0</v>
      </c>
      <c r="L152" s="126">
        <f>IF(L$69=0,0,L$69/ISI_fec!L$69)</f>
        <v>0</v>
      </c>
      <c r="M152" s="126">
        <f>IF(M$69=0,0,M$69/ISI_fec!M$69)</f>
        <v>0</v>
      </c>
      <c r="N152" s="126">
        <f>IF(N$69=0,0,N$69/ISI_fec!N$69)</f>
        <v>0</v>
      </c>
      <c r="O152" s="126">
        <f>IF(O$69=0,0,O$69/ISI_fec!O$69)</f>
        <v>0</v>
      </c>
      <c r="P152" s="126">
        <f>IF(P$69=0,0,P$69/ISI_fec!P$69)</f>
        <v>0</v>
      </c>
      <c r="Q152" s="126">
        <f>IF(Q$69=0,0,Q$69/ISI_fec!Q$69)</f>
        <v>0</v>
      </c>
    </row>
    <row r="153" spans="1:17" x14ac:dyDescent="0.25">
      <c r="A153" s="127" t="s">
        <v>113</v>
      </c>
      <c r="B153" s="126">
        <f>IF(B$70=0,0,B$70/ISI_fec!B$70)</f>
        <v>1.868712961613894</v>
      </c>
      <c r="C153" s="126">
        <f>IF(C$70=0,0,C$70/ISI_fec!C$70)</f>
        <v>1.8671034600000014</v>
      </c>
      <c r="D153" s="126">
        <f>IF(D$70=0,0,D$70/ISI_fec!D$70)</f>
        <v>1.8671034600000003</v>
      </c>
      <c r="E153" s="126">
        <f>IF(E$70=0,0,E$70/ISI_fec!E$70)</f>
        <v>1.8671034599999992</v>
      </c>
      <c r="F153" s="126">
        <f>IF(F$70=0,0,F$70/ISI_fec!F$70)</f>
        <v>1.8671034600000003</v>
      </c>
      <c r="G153" s="126">
        <f>IF(G$70=0,0,G$70/ISI_fec!G$70)</f>
        <v>1.8671034600000009</v>
      </c>
      <c r="H153" s="126">
        <f>IF(H$70=0,0,H$70/ISI_fec!H$70)</f>
        <v>1.8671034599999983</v>
      </c>
      <c r="I153" s="126">
        <f>IF(I$70=0,0,I$70/ISI_fec!I$70)</f>
        <v>1.8671034599999989</v>
      </c>
      <c r="J153" s="126">
        <f>IF(J$70=0,0,J$70/ISI_fec!J$70)</f>
        <v>1.8671034599999996</v>
      </c>
      <c r="K153" s="126">
        <f>IF(K$70=0,0,K$70/ISI_fec!K$70)</f>
        <v>1.8925814750955319</v>
      </c>
      <c r="L153" s="126">
        <f>IF(L$70=0,0,L$70/ISI_fec!L$70)</f>
        <v>1.9389663854575736</v>
      </c>
      <c r="M153" s="126">
        <f>IF(M$70=0,0,M$70/ISI_fec!M$70)</f>
        <v>1.9616204606638603</v>
      </c>
      <c r="N153" s="126">
        <f>IF(N$70=0,0,N$70/ISI_fec!N$70)</f>
        <v>1.9114710240448753</v>
      </c>
      <c r="O153" s="126">
        <f>IF(O$70=0,0,O$70/ISI_fec!O$70)</f>
        <v>1.9461196692911256</v>
      </c>
      <c r="P153" s="126">
        <f>IF(P$70=0,0,P$70/ISI_fec!P$70)</f>
        <v>1.9153316951850878</v>
      </c>
      <c r="Q153" s="126">
        <f>IF(Q$70=0,0,Q$70/ISI_fec!Q$70)</f>
        <v>1.6588975205164449</v>
      </c>
    </row>
    <row r="154" spans="1:17" x14ac:dyDescent="0.25">
      <c r="A154" s="72" t="s">
        <v>112</v>
      </c>
      <c r="B154" s="125">
        <f>IF(B$77=0,0,B$77/ISI_fec!B$77)</f>
        <v>1.7115622529329413</v>
      </c>
      <c r="C154" s="125">
        <f>IF(C$77=0,0,C$77/ISI_fec!C$77)</f>
        <v>1.3306450438654052</v>
      </c>
      <c r="D154" s="125">
        <f>IF(D$77=0,0,D$77/ISI_fec!D$77)</f>
        <v>1.6235801178640492</v>
      </c>
      <c r="E154" s="125">
        <f>IF(E$77=0,0,E$77/ISI_fec!E$77)</f>
        <v>1.6042855623117123</v>
      </c>
      <c r="F154" s="125">
        <f>IF(F$77=0,0,F$77/ISI_fec!F$77)</f>
        <v>1.4248637316448496</v>
      </c>
      <c r="G154" s="125">
        <f>IF(G$77=0,0,G$77/ISI_fec!G$77)</f>
        <v>2.0212454551369969</v>
      </c>
      <c r="H154" s="125">
        <f>IF(H$77=0,0,H$77/ISI_fec!H$77)</f>
        <v>2.3572226447603826</v>
      </c>
      <c r="I154" s="125">
        <f>IF(I$77=0,0,I$77/ISI_fec!I$77)</f>
        <v>2.8591224332622769</v>
      </c>
      <c r="J154" s="125">
        <f>IF(J$77=0,0,J$77/ISI_fec!J$77)</f>
        <v>3.6739795405230997</v>
      </c>
      <c r="K154" s="125">
        <f>IF(K$77=0,0,K$77/ISI_fec!K$77)</f>
        <v>3.1569522723114019</v>
      </c>
      <c r="L154" s="125">
        <f>IF(L$77=0,0,L$77/ISI_fec!L$77)</f>
        <v>3.3227039846506599</v>
      </c>
      <c r="M154" s="125">
        <f>IF(M$77=0,0,M$77/ISI_fec!M$77)</f>
        <v>3.5218581614385296</v>
      </c>
      <c r="N154" s="125">
        <f>IF(N$77=0,0,N$77/ISI_fec!N$77)</f>
        <v>3.222497999402818</v>
      </c>
      <c r="O154" s="125">
        <f>IF(O$77=0,0,O$77/ISI_fec!O$77)</f>
        <v>2.8421363291178747</v>
      </c>
      <c r="P154" s="125">
        <f>IF(P$77=0,0,P$77/ISI_fec!P$77)</f>
        <v>3.1307774804121986</v>
      </c>
      <c r="Q154" s="125">
        <f>IF(Q$77=0,0,Q$77/ISI_fec!Q$77)</f>
        <v>3.0636778550211257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4" tint="0.79998168889431442"/>
    <pageSetUpPr fitToPage="1"/>
  </sheetPr>
  <dimension ref="A1:Q100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359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B2" s="13"/>
    </row>
    <row r="3" spans="1:17" x14ac:dyDescent="0.25">
      <c r="A3" s="31" t="s">
        <v>78</v>
      </c>
      <c r="B3" s="46">
        <f>SUM(B4:B8)</f>
        <v>934.38673204750808</v>
      </c>
      <c r="C3" s="46">
        <f t="shared" ref="C3:Q3" si="0">SUM(C4:C8)</f>
        <v>1017.5604416507606</v>
      </c>
      <c r="D3" s="46">
        <f t="shared" si="0"/>
        <v>888.62107458076525</v>
      </c>
      <c r="E3" s="46">
        <f t="shared" si="0"/>
        <v>913.01048645637968</v>
      </c>
      <c r="F3" s="46">
        <f t="shared" si="0"/>
        <v>1049.354041949663</v>
      </c>
      <c r="G3" s="46">
        <f t="shared" si="0"/>
        <v>1248.9007258834858</v>
      </c>
      <c r="H3" s="46">
        <f t="shared" si="0"/>
        <v>1304.3634913312553</v>
      </c>
      <c r="I3" s="46">
        <f t="shared" si="0"/>
        <v>1404.4632208119092</v>
      </c>
      <c r="J3" s="46">
        <f t="shared" si="0"/>
        <v>1404.838744696975</v>
      </c>
      <c r="K3" s="46">
        <f t="shared" si="0"/>
        <v>1137.2667882240867</v>
      </c>
      <c r="L3" s="46">
        <f t="shared" si="0"/>
        <v>1804.8129484415301</v>
      </c>
      <c r="M3" s="46">
        <f t="shared" si="0"/>
        <v>1777.8523027671888</v>
      </c>
      <c r="N3" s="46">
        <f t="shared" si="0"/>
        <v>1790.4160095791544</v>
      </c>
      <c r="O3" s="46">
        <f t="shared" si="0"/>
        <v>1636.2586762494971</v>
      </c>
      <c r="P3" s="46">
        <f t="shared" si="0"/>
        <v>1768.1234452943293</v>
      </c>
      <c r="Q3" s="46">
        <f t="shared" si="0"/>
        <v>1814.9493833842034</v>
      </c>
    </row>
    <row r="4" spans="1:17" x14ac:dyDescent="0.25">
      <c r="A4" s="110" t="s">
        <v>44</v>
      </c>
      <c r="B4" s="120">
        <v>0</v>
      </c>
      <c r="C4" s="120">
        <v>0</v>
      </c>
      <c r="D4" s="120">
        <v>0</v>
      </c>
      <c r="E4" s="120">
        <v>0</v>
      </c>
      <c r="F4" s="120">
        <v>0</v>
      </c>
      <c r="G4" s="120">
        <v>0</v>
      </c>
      <c r="H4" s="120">
        <v>0</v>
      </c>
      <c r="I4" s="120">
        <v>0</v>
      </c>
      <c r="J4" s="120">
        <v>0</v>
      </c>
      <c r="K4" s="120">
        <v>0</v>
      </c>
      <c r="L4" s="120">
        <v>0</v>
      </c>
      <c r="M4" s="120">
        <v>0</v>
      </c>
      <c r="N4" s="120">
        <v>0</v>
      </c>
      <c r="O4" s="120">
        <v>0</v>
      </c>
      <c r="P4" s="120">
        <v>0</v>
      </c>
      <c r="Q4" s="120">
        <v>0</v>
      </c>
    </row>
    <row r="5" spans="1:17" x14ac:dyDescent="0.25">
      <c r="A5" s="180" t="s">
        <v>59</v>
      </c>
      <c r="B5" s="189">
        <f>SUM(B6:B7)</f>
        <v>261.97120320210593</v>
      </c>
      <c r="C5" s="189">
        <f t="shared" ref="C5:Q5" si="1">SUM(C6:C7)</f>
        <v>285.2903664909515</v>
      </c>
      <c r="D5" s="189">
        <f t="shared" si="1"/>
        <v>249.14002319848353</v>
      </c>
      <c r="E5" s="189">
        <f t="shared" si="1"/>
        <v>255.97800939339197</v>
      </c>
      <c r="F5" s="189">
        <f t="shared" si="1"/>
        <v>294.20424276804619</v>
      </c>
      <c r="G5" s="189">
        <f t="shared" si="1"/>
        <v>350.15054753907333</v>
      </c>
      <c r="H5" s="189">
        <f t="shared" si="1"/>
        <v>365.70047659835024</v>
      </c>
      <c r="I5" s="189">
        <f t="shared" si="1"/>
        <v>393.76513727133471</v>
      </c>
      <c r="J5" s="189">
        <f t="shared" si="1"/>
        <v>393.87042177573505</v>
      </c>
      <c r="K5" s="189">
        <f t="shared" si="1"/>
        <v>392.8212465322826</v>
      </c>
      <c r="L5" s="189">
        <f t="shared" si="1"/>
        <v>690.70681274016601</v>
      </c>
      <c r="M5" s="189">
        <f t="shared" si="1"/>
        <v>651.06429289465655</v>
      </c>
      <c r="N5" s="189">
        <f t="shared" si="1"/>
        <v>637.42395769518509</v>
      </c>
      <c r="O5" s="189">
        <f t="shared" si="1"/>
        <v>654.4595623560208</v>
      </c>
      <c r="P5" s="189">
        <f t="shared" si="1"/>
        <v>675.13048115678225</v>
      </c>
      <c r="Q5" s="189">
        <f t="shared" si="1"/>
        <v>716.12264019816814</v>
      </c>
    </row>
    <row r="6" spans="1:17" x14ac:dyDescent="0.25">
      <c r="A6" s="179" t="s">
        <v>43</v>
      </c>
      <c r="B6" s="189">
        <v>0</v>
      </c>
      <c r="C6" s="189">
        <v>0</v>
      </c>
      <c r="D6" s="189">
        <v>0</v>
      </c>
      <c r="E6" s="189">
        <v>0</v>
      </c>
      <c r="F6" s="189">
        <v>0</v>
      </c>
      <c r="G6" s="189">
        <v>0</v>
      </c>
      <c r="H6" s="189">
        <v>0</v>
      </c>
      <c r="I6" s="189">
        <v>0</v>
      </c>
      <c r="J6" s="189">
        <v>0</v>
      </c>
      <c r="K6" s="189">
        <v>0</v>
      </c>
      <c r="L6" s="189">
        <v>0</v>
      </c>
      <c r="M6" s="189">
        <v>0</v>
      </c>
      <c r="N6" s="189">
        <v>0</v>
      </c>
      <c r="O6" s="189">
        <v>0</v>
      </c>
      <c r="P6" s="189">
        <v>0</v>
      </c>
      <c r="Q6" s="189">
        <v>0</v>
      </c>
    </row>
    <row r="7" spans="1:17" x14ac:dyDescent="0.25">
      <c r="A7" s="179" t="s">
        <v>344</v>
      </c>
      <c r="B7" s="189">
        <v>261.97120320210593</v>
      </c>
      <c r="C7" s="189">
        <v>285.2903664909515</v>
      </c>
      <c r="D7" s="189">
        <v>249.14002319848353</v>
      </c>
      <c r="E7" s="189">
        <v>255.97800939339197</v>
      </c>
      <c r="F7" s="189">
        <v>294.20424276804619</v>
      </c>
      <c r="G7" s="189">
        <v>350.15054753907333</v>
      </c>
      <c r="H7" s="189">
        <v>365.70047659835024</v>
      </c>
      <c r="I7" s="189">
        <v>393.76513727133471</v>
      </c>
      <c r="J7" s="189">
        <v>393.87042177573505</v>
      </c>
      <c r="K7" s="189">
        <v>392.8212465322826</v>
      </c>
      <c r="L7" s="189">
        <v>690.70681274016601</v>
      </c>
      <c r="M7" s="189">
        <v>651.06429289465655</v>
      </c>
      <c r="N7" s="189">
        <v>637.42395769518509</v>
      </c>
      <c r="O7" s="189">
        <v>654.4595623560208</v>
      </c>
      <c r="P7" s="189">
        <v>675.13048115678225</v>
      </c>
      <c r="Q7" s="189">
        <v>716.12264019816814</v>
      </c>
    </row>
    <row r="8" spans="1:17" x14ac:dyDescent="0.25">
      <c r="A8" s="108" t="s">
        <v>42</v>
      </c>
      <c r="B8" s="118">
        <v>410.44432564329622</v>
      </c>
      <c r="C8" s="118">
        <v>446.97970866885754</v>
      </c>
      <c r="D8" s="118">
        <v>390.34102818379824</v>
      </c>
      <c r="E8" s="118">
        <v>401.05446766959574</v>
      </c>
      <c r="F8" s="118">
        <v>460.94555641357061</v>
      </c>
      <c r="G8" s="118">
        <v>548.5996308053393</v>
      </c>
      <c r="H8" s="118">
        <v>572.96253813455496</v>
      </c>
      <c r="I8" s="118">
        <v>616.93294626923966</v>
      </c>
      <c r="J8" s="118">
        <v>617.09790114550503</v>
      </c>
      <c r="K8" s="118">
        <v>351.62429515952141</v>
      </c>
      <c r="L8" s="118">
        <v>423.3993229611981</v>
      </c>
      <c r="M8" s="118">
        <v>475.72371697787571</v>
      </c>
      <c r="N8" s="118">
        <v>515.56809418878436</v>
      </c>
      <c r="O8" s="118">
        <v>327.33955153745546</v>
      </c>
      <c r="P8" s="118">
        <v>417.86248298076475</v>
      </c>
      <c r="Q8" s="118">
        <v>382.70410298786726</v>
      </c>
    </row>
    <row r="9" spans="1:17" x14ac:dyDescent="0.25">
      <c r="A9" s="123"/>
      <c r="B9" s="122"/>
      <c r="C9" s="122"/>
      <c r="D9" s="122"/>
      <c r="E9" s="122"/>
      <c r="F9" s="122"/>
      <c r="G9" s="122"/>
      <c r="H9" s="122"/>
      <c r="I9" s="122"/>
      <c r="J9" s="122"/>
      <c r="K9" s="122"/>
      <c r="L9" s="122"/>
      <c r="M9" s="122"/>
      <c r="N9" s="122"/>
      <c r="O9" s="122"/>
      <c r="P9" s="122"/>
      <c r="Q9" s="122"/>
    </row>
    <row r="10" spans="1:17" x14ac:dyDescent="0.25">
      <c r="A10" s="31" t="s">
        <v>143</v>
      </c>
      <c r="B10" s="70"/>
      <c r="C10" s="70"/>
      <c r="D10" s="70"/>
      <c r="E10" s="70"/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70"/>
      <c r="Q10" s="70"/>
    </row>
    <row r="11" spans="1:17" x14ac:dyDescent="0.25">
      <c r="A11" s="110" t="s">
        <v>137</v>
      </c>
      <c r="B11" s="120">
        <v>0</v>
      </c>
      <c r="C11" s="120">
        <v>0</v>
      </c>
      <c r="D11" s="120">
        <v>0</v>
      </c>
      <c r="E11" s="120">
        <v>0</v>
      </c>
      <c r="F11" s="120">
        <v>0</v>
      </c>
      <c r="G11" s="120">
        <v>0</v>
      </c>
      <c r="H11" s="120">
        <v>0</v>
      </c>
      <c r="I11" s="120">
        <v>0</v>
      </c>
      <c r="J11" s="120">
        <v>0</v>
      </c>
      <c r="K11" s="120">
        <v>0</v>
      </c>
      <c r="L11" s="120">
        <v>0</v>
      </c>
      <c r="M11" s="120">
        <v>0</v>
      </c>
      <c r="N11" s="120">
        <v>0</v>
      </c>
      <c r="O11" s="120">
        <v>0</v>
      </c>
      <c r="P11" s="120">
        <v>0</v>
      </c>
      <c r="Q11" s="120">
        <v>0</v>
      </c>
    </row>
    <row r="12" spans="1:17" x14ac:dyDescent="0.25">
      <c r="A12" s="180" t="s">
        <v>136</v>
      </c>
      <c r="B12" s="189">
        <f>SUM(B13:B14)</f>
        <v>158.1</v>
      </c>
      <c r="C12" s="189">
        <f t="shared" ref="C12:Q12" si="2">SUM(C13:C14)</f>
        <v>149.9</v>
      </c>
      <c r="D12" s="189">
        <f t="shared" si="2"/>
        <v>151.1</v>
      </c>
      <c r="E12" s="189">
        <f t="shared" si="2"/>
        <v>155</v>
      </c>
      <c r="F12" s="189">
        <f t="shared" si="2"/>
        <v>150</v>
      </c>
      <c r="G12" s="189">
        <f t="shared" si="2"/>
        <v>150</v>
      </c>
      <c r="H12" s="189">
        <f t="shared" si="2"/>
        <v>150</v>
      </c>
      <c r="I12" s="189">
        <f t="shared" si="2"/>
        <v>150</v>
      </c>
      <c r="J12" s="189">
        <f t="shared" si="2"/>
        <v>158.958</v>
      </c>
      <c r="K12" s="189">
        <f t="shared" si="2"/>
        <v>282.94400000000002</v>
      </c>
      <c r="L12" s="189">
        <f t="shared" si="2"/>
        <v>374.83699999999999</v>
      </c>
      <c r="M12" s="189">
        <f t="shared" si="2"/>
        <v>385.55099999999999</v>
      </c>
      <c r="N12" s="189">
        <f t="shared" si="2"/>
        <v>383.24400000000003</v>
      </c>
      <c r="O12" s="189">
        <f t="shared" si="2"/>
        <v>387.41500000000002</v>
      </c>
      <c r="P12" s="189">
        <f t="shared" si="2"/>
        <v>373.39441523544878</v>
      </c>
      <c r="Q12" s="189">
        <f t="shared" si="2"/>
        <v>401.06242130728702</v>
      </c>
    </row>
    <row r="13" spans="1:17" x14ac:dyDescent="0.25">
      <c r="A13" s="179" t="s">
        <v>43</v>
      </c>
      <c r="B13" s="189">
        <v>0</v>
      </c>
      <c r="C13" s="189">
        <v>0</v>
      </c>
      <c r="D13" s="189">
        <v>0</v>
      </c>
      <c r="E13" s="189">
        <v>0</v>
      </c>
      <c r="F13" s="189">
        <v>0</v>
      </c>
      <c r="G13" s="189">
        <v>0</v>
      </c>
      <c r="H13" s="189">
        <v>0</v>
      </c>
      <c r="I13" s="189">
        <v>0</v>
      </c>
      <c r="J13" s="189">
        <v>0</v>
      </c>
      <c r="K13" s="189">
        <v>0</v>
      </c>
      <c r="L13" s="189">
        <v>0</v>
      </c>
      <c r="M13" s="189">
        <v>0</v>
      </c>
      <c r="N13" s="189">
        <v>0</v>
      </c>
      <c r="O13" s="189">
        <v>0</v>
      </c>
      <c r="P13" s="189">
        <v>0</v>
      </c>
      <c r="Q13" s="189">
        <v>0</v>
      </c>
    </row>
    <row r="14" spans="1:17" x14ac:dyDescent="0.25">
      <c r="A14" s="179" t="s">
        <v>344</v>
      </c>
      <c r="B14" s="189">
        <v>158.1</v>
      </c>
      <c r="C14" s="189">
        <v>149.9</v>
      </c>
      <c r="D14" s="189">
        <v>151.1</v>
      </c>
      <c r="E14" s="189">
        <v>155</v>
      </c>
      <c r="F14" s="189">
        <v>150</v>
      </c>
      <c r="G14" s="189">
        <v>150</v>
      </c>
      <c r="H14" s="189">
        <v>150</v>
      </c>
      <c r="I14" s="189">
        <v>150</v>
      </c>
      <c r="J14" s="189">
        <v>158.958</v>
      </c>
      <c r="K14" s="189">
        <v>282.94400000000002</v>
      </c>
      <c r="L14" s="189">
        <v>374.83699999999999</v>
      </c>
      <c r="M14" s="189">
        <v>385.55099999999999</v>
      </c>
      <c r="N14" s="189">
        <v>383.24400000000003</v>
      </c>
      <c r="O14" s="189">
        <v>387.41500000000002</v>
      </c>
      <c r="P14" s="189">
        <v>373.39441523544878</v>
      </c>
      <c r="Q14" s="189">
        <v>401.06242130728702</v>
      </c>
    </row>
    <row r="15" spans="1:17" x14ac:dyDescent="0.25">
      <c r="A15" s="108" t="s">
        <v>139</v>
      </c>
      <c r="B15" s="118">
        <v>271.76666666666671</v>
      </c>
      <c r="C15" s="118">
        <v>239.13333333333335</v>
      </c>
      <c r="D15" s="118">
        <v>225.5</v>
      </c>
      <c r="E15" s="118">
        <v>222.8</v>
      </c>
      <c r="F15" s="118">
        <v>250.83333333333334</v>
      </c>
      <c r="G15" s="118">
        <v>247.59033333333335</v>
      </c>
      <c r="H15" s="118">
        <v>251.62</v>
      </c>
      <c r="I15" s="118">
        <v>278.464</v>
      </c>
      <c r="J15" s="118">
        <v>350.1686666666667</v>
      </c>
      <c r="K15" s="118">
        <v>313.96366666666671</v>
      </c>
      <c r="L15" s="118">
        <v>370.399</v>
      </c>
      <c r="M15" s="118">
        <v>368.14133333333331</v>
      </c>
      <c r="N15" s="118">
        <v>370.37066666666669</v>
      </c>
      <c r="O15" s="118">
        <v>315.13333333333333</v>
      </c>
      <c r="P15" s="118">
        <v>313.43333333333334</v>
      </c>
      <c r="Q15" s="118">
        <v>311.74250405472111</v>
      </c>
    </row>
    <row r="16" spans="1:17" x14ac:dyDescent="0.25">
      <c r="A16" s="123"/>
      <c r="B16" s="122"/>
      <c r="C16" s="122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</row>
    <row r="17" spans="1:17" x14ac:dyDescent="0.25">
      <c r="A17" s="31" t="s">
        <v>142</v>
      </c>
      <c r="B17" s="70"/>
      <c r="C17" s="70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70"/>
      <c r="P17" s="70"/>
      <c r="Q17" s="70"/>
    </row>
    <row r="18" spans="1:17" x14ac:dyDescent="0.25">
      <c r="A18" s="110" t="s">
        <v>137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</row>
    <row r="19" spans="1:17" x14ac:dyDescent="0.25">
      <c r="A19" s="180" t="s">
        <v>136</v>
      </c>
      <c r="B19" s="189">
        <f t="shared" ref="B19" si="3">SUM(B20:B21)</f>
        <v>181.72413793103448</v>
      </c>
      <c r="C19" s="189">
        <f t="shared" ref="C19" si="4">SUM(C20:C21)</f>
        <v>181.72413793103448</v>
      </c>
      <c r="D19" s="189">
        <f t="shared" ref="D19" si="5">SUM(D20:D21)</f>
        <v>166.87772124040177</v>
      </c>
      <c r="E19" s="189">
        <f t="shared" ref="E19" si="6">SUM(E20:E21)</f>
        <v>166.87772124040177</v>
      </c>
      <c r="F19" s="189">
        <f t="shared" ref="F19" si="7">SUM(F20:F21)</f>
        <v>166.87772124040177</v>
      </c>
      <c r="G19" s="189">
        <f t="shared" ref="G19" si="8">SUM(G20:G21)</f>
        <v>166.87772124040177</v>
      </c>
      <c r="H19" s="189">
        <f t="shared" ref="H19" si="9">SUM(H20:H21)</f>
        <v>166.87772124040177</v>
      </c>
      <c r="I19" s="189">
        <f t="shared" ref="I19" si="10">SUM(I20:I21)</f>
        <v>166.87772124040177</v>
      </c>
      <c r="J19" s="189">
        <f t="shared" ref="J19" si="11">SUM(J20:J21)</f>
        <v>181.72413793103448</v>
      </c>
      <c r="K19" s="189">
        <f t="shared" ref="K19" si="12">SUM(K20:K21)</f>
        <v>300.49547145609608</v>
      </c>
      <c r="L19" s="189">
        <f t="shared" ref="L19" si="13">SUM(L20:L21)</f>
        <v>404.42038829052501</v>
      </c>
      <c r="M19" s="189">
        <f t="shared" ref="M19" si="14">SUM(M20:M21)</f>
        <v>419.26680498115763</v>
      </c>
      <c r="N19" s="189">
        <f t="shared" ref="N19" si="15">SUM(N20:N21)</f>
        <v>404.42038829052501</v>
      </c>
      <c r="O19" s="189">
        <f t="shared" ref="O19" si="16">SUM(O20:O21)</f>
        <v>419.26680498115769</v>
      </c>
      <c r="P19" s="189">
        <f t="shared" ref="P19" si="17">SUM(P20:P21)</f>
        <v>404.42038829052501</v>
      </c>
      <c r="Q19" s="189">
        <f t="shared" ref="Q19" si="18">SUM(Q20:Q21)</f>
        <v>434.11322167179043</v>
      </c>
    </row>
    <row r="20" spans="1:17" x14ac:dyDescent="0.25">
      <c r="A20" s="179" t="s">
        <v>43</v>
      </c>
      <c r="B20" s="189">
        <v>0</v>
      </c>
      <c r="C20" s="189">
        <v>0</v>
      </c>
      <c r="D20" s="189">
        <v>0</v>
      </c>
      <c r="E20" s="189">
        <v>0</v>
      </c>
      <c r="F20" s="189">
        <v>0</v>
      </c>
      <c r="G20" s="189">
        <v>0</v>
      </c>
      <c r="H20" s="189">
        <v>0</v>
      </c>
      <c r="I20" s="189">
        <v>0</v>
      </c>
      <c r="J20" s="189">
        <v>0</v>
      </c>
      <c r="K20" s="189">
        <v>0</v>
      </c>
      <c r="L20" s="189">
        <v>0</v>
      </c>
      <c r="M20" s="189">
        <v>0</v>
      </c>
      <c r="N20" s="189">
        <v>0</v>
      </c>
      <c r="O20" s="189">
        <v>0</v>
      </c>
      <c r="P20" s="189">
        <v>0</v>
      </c>
      <c r="Q20" s="189">
        <v>0</v>
      </c>
    </row>
    <row r="21" spans="1:17" x14ac:dyDescent="0.25">
      <c r="A21" s="179" t="s">
        <v>344</v>
      </c>
      <c r="B21" s="189">
        <v>181.72413793103448</v>
      </c>
      <c r="C21" s="189">
        <v>181.72413793103448</v>
      </c>
      <c r="D21" s="189">
        <v>166.87772124040177</v>
      </c>
      <c r="E21" s="189">
        <v>166.87772124040177</v>
      </c>
      <c r="F21" s="189">
        <v>166.87772124040177</v>
      </c>
      <c r="G21" s="189">
        <v>166.87772124040177</v>
      </c>
      <c r="H21" s="189">
        <v>166.87772124040177</v>
      </c>
      <c r="I21" s="189">
        <v>166.87772124040177</v>
      </c>
      <c r="J21" s="189">
        <v>181.72413793103448</v>
      </c>
      <c r="K21" s="189">
        <v>300.49547145609608</v>
      </c>
      <c r="L21" s="189">
        <v>404.42038829052501</v>
      </c>
      <c r="M21" s="189">
        <v>419.26680498115763</v>
      </c>
      <c r="N21" s="189">
        <v>404.42038829052501</v>
      </c>
      <c r="O21" s="189">
        <v>419.26680498115769</v>
      </c>
      <c r="P21" s="189">
        <v>404.42038829052501</v>
      </c>
      <c r="Q21" s="189">
        <v>434.11322167179043</v>
      </c>
    </row>
    <row r="22" spans="1:17" x14ac:dyDescent="0.25">
      <c r="A22" s="108" t="s">
        <v>139</v>
      </c>
      <c r="B22" s="118">
        <v>312.37547892720312</v>
      </c>
      <c r="C22" s="118">
        <v>281.7416732808361</v>
      </c>
      <c r="D22" s="118">
        <v>281.7416732808361</v>
      </c>
      <c r="E22" s="118">
        <v>281.7416732808361</v>
      </c>
      <c r="F22" s="118">
        <v>281.7416732808361</v>
      </c>
      <c r="G22" s="118">
        <v>281.7416732808361</v>
      </c>
      <c r="H22" s="118">
        <v>281.7416732808361</v>
      </c>
      <c r="I22" s="118">
        <v>312.37547892720312</v>
      </c>
      <c r="J22" s="118">
        <v>373.64309021993722</v>
      </c>
      <c r="K22" s="118">
        <v>373.64309021993722</v>
      </c>
      <c r="L22" s="118">
        <v>404.27689586630424</v>
      </c>
      <c r="M22" s="118">
        <v>404.27689586630424</v>
      </c>
      <c r="N22" s="118">
        <v>404.27689586630424</v>
      </c>
      <c r="O22" s="118">
        <v>373.64309021993722</v>
      </c>
      <c r="P22" s="118">
        <v>373.64309021993722</v>
      </c>
      <c r="Q22" s="118">
        <v>373.64309021993722</v>
      </c>
    </row>
    <row r="23" spans="1:17" x14ac:dyDescent="0.25">
      <c r="A23" s="124" t="s">
        <v>141</v>
      </c>
      <c r="B23" s="193"/>
      <c r="C23" s="193"/>
      <c r="D23" s="193"/>
      <c r="E23" s="193"/>
      <c r="F23" s="193"/>
      <c r="G23" s="193"/>
      <c r="H23" s="193"/>
      <c r="I23" s="193"/>
      <c r="J23" s="193"/>
      <c r="K23" s="193"/>
      <c r="L23" s="193"/>
      <c r="M23" s="193"/>
      <c r="N23" s="193"/>
      <c r="O23" s="193"/>
      <c r="P23" s="193"/>
      <c r="Q23" s="193"/>
    </row>
    <row r="24" spans="1:17" x14ac:dyDescent="0.25">
      <c r="A24" s="121" t="s">
        <v>137</v>
      </c>
      <c r="B24" s="120"/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</row>
    <row r="25" spans="1:17" x14ac:dyDescent="0.25">
      <c r="A25" s="179" t="s">
        <v>136</v>
      </c>
      <c r="B25" s="189"/>
      <c r="C25" s="189">
        <f t="shared" ref="C25" si="19">SUM(C26:C27)</f>
        <v>0</v>
      </c>
      <c r="D25" s="189">
        <f t="shared" ref="D25" si="20">SUM(D26:D27)</f>
        <v>0</v>
      </c>
      <c r="E25" s="189">
        <f t="shared" ref="E25" si="21">SUM(E26:E27)</f>
        <v>0</v>
      </c>
      <c r="F25" s="189">
        <f t="shared" ref="F25" si="22">SUM(F26:F27)</f>
        <v>14.846416690632704</v>
      </c>
      <c r="G25" s="189">
        <f t="shared" ref="G25" si="23">SUM(G26:G27)</f>
        <v>0</v>
      </c>
      <c r="H25" s="189">
        <f t="shared" ref="H25" si="24">SUM(H26:H27)</f>
        <v>0</v>
      </c>
      <c r="I25" s="189">
        <f t="shared" ref="I25" si="25">SUM(I26:I27)</f>
        <v>14.846416690632704</v>
      </c>
      <c r="J25" s="189">
        <f t="shared" ref="J25" si="26">SUM(J26:J27)</f>
        <v>14.846416690632708</v>
      </c>
      <c r="K25" s="189">
        <f t="shared" ref="K25" si="27">SUM(K26:K27)</f>
        <v>133.61775021569434</v>
      </c>
      <c r="L25" s="189">
        <f t="shared" ref="L25" si="28">SUM(L26:L27)</f>
        <v>103.92491683442893</v>
      </c>
      <c r="M25" s="189">
        <f t="shared" ref="M25" si="29">SUM(M26:M27)</f>
        <v>14.846416690632703</v>
      </c>
      <c r="N25" s="189">
        <f t="shared" ref="N25" si="30">SUM(N26:N27)</f>
        <v>0</v>
      </c>
      <c r="O25" s="189">
        <f t="shared" ref="O25" si="31">SUM(O26:O27)</f>
        <v>14.846416690632704</v>
      </c>
      <c r="P25" s="189">
        <f t="shared" ref="P25" si="32">SUM(P26:P27)</f>
        <v>0</v>
      </c>
      <c r="Q25" s="189">
        <f t="shared" ref="Q25" si="33">SUM(Q26:Q27)</f>
        <v>29.692833381265416</v>
      </c>
    </row>
    <row r="26" spans="1:17" x14ac:dyDescent="0.25">
      <c r="A26" s="102" t="s">
        <v>43</v>
      </c>
      <c r="B26" s="189"/>
      <c r="C26" s="189">
        <v>0</v>
      </c>
      <c r="D26" s="189">
        <v>0</v>
      </c>
      <c r="E26" s="189">
        <v>0</v>
      </c>
      <c r="F26" s="189">
        <v>0</v>
      </c>
      <c r="G26" s="189">
        <v>0</v>
      </c>
      <c r="H26" s="189">
        <v>0</v>
      </c>
      <c r="I26" s="189">
        <v>0</v>
      </c>
      <c r="J26" s="189">
        <v>0</v>
      </c>
      <c r="K26" s="189">
        <v>0</v>
      </c>
      <c r="L26" s="189">
        <v>0</v>
      </c>
      <c r="M26" s="189">
        <v>0</v>
      </c>
      <c r="N26" s="189">
        <v>0</v>
      </c>
      <c r="O26" s="189">
        <v>0</v>
      </c>
      <c r="P26" s="189">
        <v>0</v>
      </c>
      <c r="Q26" s="189">
        <v>0</v>
      </c>
    </row>
    <row r="27" spans="1:17" x14ac:dyDescent="0.25">
      <c r="A27" s="102" t="s">
        <v>344</v>
      </c>
      <c r="B27" s="189"/>
      <c r="C27" s="189">
        <v>0</v>
      </c>
      <c r="D27" s="189">
        <v>0</v>
      </c>
      <c r="E27" s="189">
        <v>0</v>
      </c>
      <c r="F27" s="189">
        <v>14.846416690632704</v>
      </c>
      <c r="G27" s="189">
        <v>0</v>
      </c>
      <c r="H27" s="189">
        <v>0</v>
      </c>
      <c r="I27" s="189">
        <v>14.846416690632704</v>
      </c>
      <c r="J27" s="189">
        <v>14.846416690632708</v>
      </c>
      <c r="K27" s="189">
        <v>133.61775021569434</v>
      </c>
      <c r="L27" s="189">
        <v>103.92491683442893</v>
      </c>
      <c r="M27" s="189">
        <v>14.846416690632703</v>
      </c>
      <c r="N27" s="189">
        <v>0</v>
      </c>
      <c r="O27" s="189">
        <v>14.846416690632704</v>
      </c>
      <c r="P27" s="189">
        <v>0</v>
      </c>
      <c r="Q27" s="189">
        <v>29.692833381265416</v>
      </c>
    </row>
    <row r="28" spans="1:17" x14ac:dyDescent="0.25">
      <c r="A28" s="119" t="s">
        <v>139</v>
      </c>
      <c r="B28" s="118"/>
      <c r="C28" s="118">
        <v>0</v>
      </c>
      <c r="D28" s="118">
        <v>0</v>
      </c>
      <c r="E28" s="118">
        <v>0</v>
      </c>
      <c r="F28" s="118">
        <v>30.633805646367048</v>
      </c>
      <c r="G28" s="118">
        <v>0</v>
      </c>
      <c r="H28" s="118">
        <v>0</v>
      </c>
      <c r="I28" s="118">
        <v>61.267611292734095</v>
      </c>
      <c r="J28" s="118">
        <v>61.267611292734102</v>
      </c>
      <c r="K28" s="118">
        <v>0</v>
      </c>
      <c r="L28" s="118">
        <v>61.267611292734095</v>
      </c>
      <c r="M28" s="118">
        <v>0</v>
      </c>
      <c r="N28" s="118">
        <v>0</v>
      </c>
      <c r="O28" s="118">
        <v>0</v>
      </c>
      <c r="P28" s="118">
        <v>0</v>
      </c>
      <c r="Q28" s="118">
        <v>0</v>
      </c>
    </row>
    <row r="29" spans="1:17" x14ac:dyDescent="0.25">
      <c r="A29" s="124" t="s">
        <v>140</v>
      </c>
      <c r="B29" s="193"/>
      <c r="C29" s="193"/>
      <c r="D29" s="193"/>
      <c r="E29" s="193"/>
      <c r="F29" s="193"/>
      <c r="G29" s="193"/>
      <c r="H29" s="193"/>
      <c r="I29" s="193"/>
      <c r="J29" s="193"/>
      <c r="K29" s="193"/>
      <c r="L29" s="193"/>
      <c r="M29" s="193"/>
      <c r="N29" s="193"/>
      <c r="O29" s="193"/>
      <c r="P29" s="193"/>
      <c r="Q29" s="193"/>
    </row>
    <row r="30" spans="1:17" x14ac:dyDescent="0.25">
      <c r="A30" s="121" t="s">
        <v>137</v>
      </c>
      <c r="B30" s="120"/>
      <c r="C30" s="120">
        <f>B18+C24-C18</f>
        <v>0</v>
      </c>
      <c r="D30" s="120">
        <f t="shared" ref="D30:Q30" si="34">C18+D24-D18</f>
        <v>0</v>
      </c>
      <c r="E30" s="120">
        <f t="shared" si="34"/>
        <v>0</v>
      </c>
      <c r="F30" s="120">
        <f t="shared" si="34"/>
        <v>0</v>
      </c>
      <c r="G30" s="120">
        <f t="shared" si="34"/>
        <v>0</v>
      </c>
      <c r="H30" s="120">
        <f t="shared" si="34"/>
        <v>0</v>
      </c>
      <c r="I30" s="120">
        <f t="shared" si="34"/>
        <v>0</v>
      </c>
      <c r="J30" s="120">
        <f t="shared" si="34"/>
        <v>0</v>
      </c>
      <c r="K30" s="120">
        <f t="shared" si="34"/>
        <v>0</v>
      </c>
      <c r="L30" s="120">
        <f t="shared" si="34"/>
        <v>0</v>
      </c>
      <c r="M30" s="120">
        <f t="shared" si="34"/>
        <v>0</v>
      </c>
      <c r="N30" s="120">
        <f t="shared" si="34"/>
        <v>0</v>
      </c>
      <c r="O30" s="120">
        <f t="shared" si="34"/>
        <v>0</v>
      </c>
      <c r="P30" s="120">
        <f t="shared" si="34"/>
        <v>0</v>
      </c>
      <c r="Q30" s="120">
        <f t="shared" si="34"/>
        <v>0</v>
      </c>
    </row>
    <row r="31" spans="1:17" x14ac:dyDescent="0.25">
      <c r="A31" s="179" t="s">
        <v>136</v>
      </c>
      <c r="B31" s="189"/>
      <c r="C31" s="189">
        <f t="shared" ref="C31:Q31" si="35">SUM(C32:C33)</f>
        <v>0</v>
      </c>
      <c r="D31" s="189">
        <f t="shared" si="35"/>
        <v>14.846416690632708</v>
      </c>
      <c r="E31" s="189">
        <f t="shared" si="35"/>
        <v>0</v>
      </c>
      <c r="F31" s="189">
        <f t="shared" si="35"/>
        <v>14.846416690632708</v>
      </c>
      <c r="G31" s="189">
        <f t="shared" si="35"/>
        <v>0</v>
      </c>
      <c r="H31" s="189">
        <f t="shared" si="35"/>
        <v>0</v>
      </c>
      <c r="I31" s="189">
        <f t="shared" si="35"/>
        <v>14.846416690632708</v>
      </c>
      <c r="J31" s="189">
        <f t="shared" si="35"/>
        <v>0</v>
      </c>
      <c r="K31" s="189">
        <f t="shared" si="35"/>
        <v>14.846416690632736</v>
      </c>
      <c r="L31" s="189">
        <f t="shared" si="35"/>
        <v>0</v>
      </c>
      <c r="M31" s="189">
        <f t="shared" si="35"/>
        <v>0</v>
      </c>
      <c r="N31" s="189">
        <f t="shared" si="35"/>
        <v>14.846416690632623</v>
      </c>
      <c r="O31" s="189">
        <f t="shared" si="35"/>
        <v>0</v>
      </c>
      <c r="P31" s="189">
        <f t="shared" si="35"/>
        <v>14.84641669063268</v>
      </c>
      <c r="Q31" s="189">
        <f t="shared" si="35"/>
        <v>0</v>
      </c>
    </row>
    <row r="32" spans="1:17" x14ac:dyDescent="0.25">
      <c r="A32" s="102" t="s">
        <v>43</v>
      </c>
      <c r="B32" s="189"/>
      <c r="C32" s="189">
        <f t="shared" ref="C32:Q32" si="36">B20+C26-C20</f>
        <v>0</v>
      </c>
      <c r="D32" s="189">
        <f t="shared" si="36"/>
        <v>0</v>
      </c>
      <c r="E32" s="189">
        <f t="shared" si="36"/>
        <v>0</v>
      </c>
      <c r="F32" s="189">
        <f t="shared" si="36"/>
        <v>0</v>
      </c>
      <c r="G32" s="189">
        <f t="shared" si="36"/>
        <v>0</v>
      </c>
      <c r="H32" s="189">
        <f t="shared" si="36"/>
        <v>0</v>
      </c>
      <c r="I32" s="189">
        <f t="shared" si="36"/>
        <v>0</v>
      </c>
      <c r="J32" s="189">
        <f t="shared" si="36"/>
        <v>0</v>
      </c>
      <c r="K32" s="189">
        <f t="shared" si="36"/>
        <v>0</v>
      </c>
      <c r="L32" s="189">
        <f t="shared" si="36"/>
        <v>0</v>
      </c>
      <c r="M32" s="189">
        <f t="shared" si="36"/>
        <v>0</v>
      </c>
      <c r="N32" s="189">
        <f t="shared" si="36"/>
        <v>0</v>
      </c>
      <c r="O32" s="189">
        <f t="shared" si="36"/>
        <v>0</v>
      </c>
      <c r="P32" s="189">
        <f t="shared" si="36"/>
        <v>0</v>
      </c>
      <c r="Q32" s="189">
        <f t="shared" si="36"/>
        <v>0</v>
      </c>
    </row>
    <row r="33" spans="1:17" x14ac:dyDescent="0.25">
      <c r="A33" s="102" t="s">
        <v>344</v>
      </c>
      <c r="B33" s="189"/>
      <c r="C33" s="189">
        <f t="shared" ref="C33:Q33" si="37">B21+C27-C21</f>
        <v>0</v>
      </c>
      <c r="D33" s="189">
        <f t="shared" si="37"/>
        <v>14.846416690632708</v>
      </c>
      <c r="E33" s="189">
        <f t="shared" si="37"/>
        <v>0</v>
      </c>
      <c r="F33" s="189">
        <f t="shared" si="37"/>
        <v>14.846416690632708</v>
      </c>
      <c r="G33" s="189">
        <f t="shared" si="37"/>
        <v>0</v>
      </c>
      <c r="H33" s="189">
        <f t="shared" si="37"/>
        <v>0</v>
      </c>
      <c r="I33" s="189">
        <f t="shared" si="37"/>
        <v>14.846416690632708</v>
      </c>
      <c r="J33" s="189">
        <f t="shared" si="37"/>
        <v>0</v>
      </c>
      <c r="K33" s="189">
        <f t="shared" si="37"/>
        <v>14.846416690632736</v>
      </c>
      <c r="L33" s="189">
        <f t="shared" si="37"/>
        <v>0</v>
      </c>
      <c r="M33" s="189">
        <f t="shared" si="37"/>
        <v>0</v>
      </c>
      <c r="N33" s="189">
        <f t="shared" si="37"/>
        <v>14.846416690632623</v>
      </c>
      <c r="O33" s="189">
        <f t="shared" si="37"/>
        <v>0</v>
      </c>
      <c r="P33" s="189">
        <f t="shared" si="37"/>
        <v>14.84641669063268</v>
      </c>
      <c r="Q33" s="189">
        <f t="shared" si="37"/>
        <v>0</v>
      </c>
    </row>
    <row r="34" spans="1:17" x14ac:dyDescent="0.25">
      <c r="A34" s="119" t="s">
        <v>139</v>
      </c>
      <c r="B34" s="118"/>
      <c r="C34" s="118">
        <f t="shared" ref="C34:Q34" si="38">B22+C28-C22</f>
        <v>30.633805646367023</v>
      </c>
      <c r="D34" s="118">
        <f t="shared" si="38"/>
        <v>0</v>
      </c>
      <c r="E34" s="118">
        <f t="shared" si="38"/>
        <v>0</v>
      </c>
      <c r="F34" s="118">
        <f t="shared" si="38"/>
        <v>30.633805646367023</v>
      </c>
      <c r="G34" s="118">
        <f t="shared" si="38"/>
        <v>0</v>
      </c>
      <c r="H34" s="118">
        <f t="shared" si="38"/>
        <v>0</v>
      </c>
      <c r="I34" s="118">
        <f t="shared" si="38"/>
        <v>30.63380564636708</v>
      </c>
      <c r="J34" s="118">
        <f t="shared" si="38"/>
        <v>0</v>
      </c>
      <c r="K34" s="118">
        <f t="shared" si="38"/>
        <v>0</v>
      </c>
      <c r="L34" s="118">
        <f t="shared" si="38"/>
        <v>30.63380564636708</v>
      </c>
      <c r="M34" s="118">
        <f t="shared" si="38"/>
        <v>0</v>
      </c>
      <c r="N34" s="118">
        <f t="shared" si="38"/>
        <v>0</v>
      </c>
      <c r="O34" s="118">
        <f t="shared" si="38"/>
        <v>30.633805646367023</v>
      </c>
      <c r="P34" s="118">
        <f t="shared" si="38"/>
        <v>0</v>
      </c>
      <c r="Q34" s="118">
        <f t="shared" si="38"/>
        <v>0</v>
      </c>
    </row>
    <row r="35" spans="1:17" x14ac:dyDescent="0.25">
      <c r="A35" s="31" t="s">
        <v>138</v>
      </c>
      <c r="B35" s="70"/>
      <c r="C35" s="70"/>
      <c r="D35" s="70"/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</row>
    <row r="36" spans="1:17" x14ac:dyDescent="0.25">
      <c r="A36" s="110" t="s">
        <v>137</v>
      </c>
      <c r="B36" s="120">
        <f>B18-B11</f>
        <v>0</v>
      </c>
      <c r="C36" s="120">
        <f t="shared" ref="C36:Q36" si="39">C18-C11</f>
        <v>0</v>
      </c>
      <c r="D36" s="120">
        <f t="shared" si="39"/>
        <v>0</v>
      </c>
      <c r="E36" s="120">
        <f t="shared" si="39"/>
        <v>0</v>
      </c>
      <c r="F36" s="120">
        <f t="shared" si="39"/>
        <v>0</v>
      </c>
      <c r="G36" s="120">
        <f t="shared" si="39"/>
        <v>0</v>
      </c>
      <c r="H36" s="120">
        <f t="shared" si="39"/>
        <v>0</v>
      </c>
      <c r="I36" s="120">
        <f t="shared" si="39"/>
        <v>0</v>
      </c>
      <c r="J36" s="120">
        <f t="shared" si="39"/>
        <v>0</v>
      </c>
      <c r="K36" s="120">
        <f t="shared" si="39"/>
        <v>0</v>
      </c>
      <c r="L36" s="120">
        <f t="shared" si="39"/>
        <v>0</v>
      </c>
      <c r="M36" s="120">
        <f t="shared" si="39"/>
        <v>0</v>
      </c>
      <c r="N36" s="120">
        <f t="shared" si="39"/>
        <v>0</v>
      </c>
      <c r="O36" s="120">
        <f t="shared" si="39"/>
        <v>0</v>
      </c>
      <c r="P36" s="120">
        <f t="shared" si="39"/>
        <v>0</v>
      </c>
      <c r="Q36" s="120">
        <f t="shared" si="39"/>
        <v>0</v>
      </c>
    </row>
    <row r="37" spans="1:17" x14ac:dyDescent="0.25">
      <c r="A37" s="180" t="s">
        <v>136</v>
      </c>
      <c r="B37" s="189">
        <f>SUM(B38:B39)</f>
        <v>23.624137931034483</v>
      </c>
      <c r="C37" s="189">
        <f t="shared" ref="C37:Q37" si="40">SUM(C38:C39)</f>
        <v>31.824137931034471</v>
      </c>
      <c r="D37" s="189">
        <f t="shared" si="40"/>
        <v>15.777721240401775</v>
      </c>
      <c r="E37" s="189">
        <f t="shared" si="40"/>
        <v>11.877721240401769</v>
      </c>
      <c r="F37" s="189">
        <f t="shared" si="40"/>
        <v>16.877721240401769</v>
      </c>
      <c r="G37" s="189">
        <f t="shared" si="40"/>
        <v>16.877721240401769</v>
      </c>
      <c r="H37" s="189">
        <f t="shared" si="40"/>
        <v>16.877721240401769</v>
      </c>
      <c r="I37" s="189">
        <f t="shared" si="40"/>
        <v>16.877721240401769</v>
      </c>
      <c r="J37" s="189">
        <f t="shared" si="40"/>
        <v>22.766137931034478</v>
      </c>
      <c r="K37" s="189">
        <f t="shared" si="40"/>
        <v>17.551471456096067</v>
      </c>
      <c r="L37" s="189">
        <f t="shared" si="40"/>
        <v>29.583388290525022</v>
      </c>
      <c r="M37" s="189">
        <f t="shared" si="40"/>
        <v>33.715804981157646</v>
      </c>
      <c r="N37" s="189">
        <f t="shared" si="40"/>
        <v>21.176388290524983</v>
      </c>
      <c r="O37" s="189">
        <f t="shared" si="40"/>
        <v>31.85180498115767</v>
      </c>
      <c r="P37" s="189">
        <f t="shared" si="40"/>
        <v>31.025973055076236</v>
      </c>
      <c r="Q37" s="189">
        <f t="shared" si="40"/>
        <v>33.050800364503402</v>
      </c>
    </row>
    <row r="38" spans="1:17" x14ac:dyDescent="0.25">
      <c r="A38" s="179" t="s">
        <v>43</v>
      </c>
      <c r="B38" s="189">
        <f t="shared" ref="B38:Q38" si="41">B20-B13</f>
        <v>0</v>
      </c>
      <c r="C38" s="189">
        <f t="shared" si="41"/>
        <v>0</v>
      </c>
      <c r="D38" s="189">
        <f t="shared" si="41"/>
        <v>0</v>
      </c>
      <c r="E38" s="189">
        <f t="shared" si="41"/>
        <v>0</v>
      </c>
      <c r="F38" s="189">
        <f t="shared" si="41"/>
        <v>0</v>
      </c>
      <c r="G38" s="189">
        <f t="shared" si="41"/>
        <v>0</v>
      </c>
      <c r="H38" s="189">
        <f t="shared" si="41"/>
        <v>0</v>
      </c>
      <c r="I38" s="189">
        <f t="shared" si="41"/>
        <v>0</v>
      </c>
      <c r="J38" s="189">
        <f t="shared" si="41"/>
        <v>0</v>
      </c>
      <c r="K38" s="189">
        <f t="shared" si="41"/>
        <v>0</v>
      </c>
      <c r="L38" s="189">
        <f t="shared" si="41"/>
        <v>0</v>
      </c>
      <c r="M38" s="189">
        <f t="shared" si="41"/>
        <v>0</v>
      </c>
      <c r="N38" s="189">
        <f t="shared" si="41"/>
        <v>0</v>
      </c>
      <c r="O38" s="189">
        <f t="shared" si="41"/>
        <v>0</v>
      </c>
      <c r="P38" s="189">
        <f t="shared" si="41"/>
        <v>0</v>
      </c>
      <c r="Q38" s="189">
        <f t="shared" si="41"/>
        <v>0</v>
      </c>
    </row>
    <row r="39" spans="1:17" x14ac:dyDescent="0.25">
      <c r="A39" s="179" t="s">
        <v>344</v>
      </c>
      <c r="B39" s="189">
        <f t="shared" ref="B39:Q39" si="42">B21-B14</f>
        <v>23.624137931034483</v>
      </c>
      <c r="C39" s="189">
        <f t="shared" si="42"/>
        <v>31.824137931034471</v>
      </c>
      <c r="D39" s="189">
        <f t="shared" si="42"/>
        <v>15.777721240401775</v>
      </c>
      <c r="E39" s="189">
        <f t="shared" si="42"/>
        <v>11.877721240401769</v>
      </c>
      <c r="F39" s="189">
        <f t="shared" si="42"/>
        <v>16.877721240401769</v>
      </c>
      <c r="G39" s="189">
        <f t="shared" si="42"/>
        <v>16.877721240401769</v>
      </c>
      <c r="H39" s="189">
        <f t="shared" si="42"/>
        <v>16.877721240401769</v>
      </c>
      <c r="I39" s="189">
        <f t="shared" si="42"/>
        <v>16.877721240401769</v>
      </c>
      <c r="J39" s="189">
        <f t="shared" si="42"/>
        <v>22.766137931034478</v>
      </c>
      <c r="K39" s="189">
        <f t="shared" si="42"/>
        <v>17.551471456096067</v>
      </c>
      <c r="L39" s="189">
        <f t="shared" si="42"/>
        <v>29.583388290525022</v>
      </c>
      <c r="M39" s="189">
        <f t="shared" si="42"/>
        <v>33.715804981157646</v>
      </c>
      <c r="N39" s="189">
        <f t="shared" si="42"/>
        <v>21.176388290524983</v>
      </c>
      <c r="O39" s="189">
        <f t="shared" si="42"/>
        <v>31.85180498115767</v>
      </c>
      <c r="P39" s="189">
        <f t="shared" si="42"/>
        <v>31.025973055076236</v>
      </c>
      <c r="Q39" s="189">
        <f t="shared" si="42"/>
        <v>33.050800364503402</v>
      </c>
    </row>
    <row r="40" spans="1:17" x14ac:dyDescent="0.25">
      <c r="A40" s="108" t="s">
        <v>139</v>
      </c>
      <c r="B40" s="118">
        <f t="shared" ref="B40:Q40" si="43">B22-B15</f>
        <v>40.608812260536411</v>
      </c>
      <c r="C40" s="118">
        <f t="shared" si="43"/>
        <v>42.608339947502742</v>
      </c>
      <c r="D40" s="118">
        <f t="shared" si="43"/>
        <v>56.241673280836096</v>
      </c>
      <c r="E40" s="118">
        <f t="shared" si="43"/>
        <v>58.941673280836085</v>
      </c>
      <c r="F40" s="118">
        <f t="shared" si="43"/>
        <v>30.908339947502753</v>
      </c>
      <c r="G40" s="118">
        <f t="shared" si="43"/>
        <v>34.151339947502748</v>
      </c>
      <c r="H40" s="118">
        <f t="shared" si="43"/>
        <v>30.121673280836092</v>
      </c>
      <c r="I40" s="118">
        <f t="shared" si="43"/>
        <v>33.91147892720312</v>
      </c>
      <c r="J40" s="118">
        <f t="shared" si="43"/>
        <v>23.474423553270526</v>
      </c>
      <c r="K40" s="118">
        <f t="shared" si="43"/>
        <v>59.67942355327051</v>
      </c>
      <c r="L40" s="118">
        <f t="shared" si="43"/>
        <v>33.877895866304243</v>
      </c>
      <c r="M40" s="118">
        <f t="shared" si="43"/>
        <v>36.135562532970937</v>
      </c>
      <c r="N40" s="118">
        <f t="shared" si="43"/>
        <v>33.906229199637551</v>
      </c>
      <c r="O40" s="118">
        <f t="shared" si="43"/>
        <v>58.509756886603896</v>
      </c>
      <c r="P40" s="118">
        <f t="shared" si="43"/>
        <v>60.209756886603884</v>
      </c>
      <c r="Q40" s="118">
        <f t="shared" si="43"/>
        <v>61.900586165216112</v>
      </c>
    </row>
    <row r="41" spans="1:17" x14ac:dyDescent="0.25">
      <c r="A41" s="123"/>
      <c r="B41" s="122"/>
      <c r="C41" s="122"/>
      <c r="D41" s="122"/>
      <c r="E41" s="122"/>
      <c r="F41" s="122"/>
      <c r="G41" s="122"/>
      <c r="H41" s="122"/>
      <c r="I41" s="122"/>
      <c r="J41" s="122"/>
      <c r="K41" s="122"/>
      <c r="L41" s="122"/>
      <c r="M41" s="122"/>
      <c r="N41" s="122"/>
      <c r="O41" s="122"/>
      <c r="P41" s="122"/>
      <c r="Q41" s="122"/>
    </row>
    <row r="42" spans="1:17" x14ac:dyDescent="0.25">
      <c r="A42" s="31" t="s">
        <v>77</v>
      </c>
      <c r="B42" s="192"/>
      <c r="C42" s="192"/>
      <c r="D42" s="192"/>
      <c r="E42" s="192"/>
      <c r="F42" s="192"/>
      <c r="G42" s="192"/>
      <c r="H42" s="192"/>
      <c r="I42" s="192"/>
      <c r="J42" s="192"/>
      <c r="K42" s="192"/>
      <c r="L42" s="192"/>
      <c r="M42" s="192"/>
      <c r="N42" s="192"/>
      <c r="O42" s="192"/>
      <c r="P42" s="192"/>
      <c r="Q42" s="192"/>
    </row>
    <row r="43" spans="1:17" x14ac:dyDescent="0.25">
      <c r="A43" s="50" t="s">
        <v>69</v>
      </c>
      <c r="B43" s="38">
        <v>131.84381220484582</v>
      </c>
      <c r="C43" s="38">
        <v>136.59228000000297</v>
      </c>
      <c r="D43" s="38">
        <v>140.19587999999936</v>
      </c>
      <c r="E43" s="38">
        <v>146.30008000000007</v>
      </c>
      <c r="F43" s="38">
        <v>157.30445000000014</v>
      </c>
      <c r="G43" s="38">
        <v>159.18979815168325</v>
      </c>
      <c r="H43" s="38">
        <v>164.00088000000051</v>
      </c>
      <c r="I43" s="38">
        <v>180.90292999999991</v>
      </c>
      <c r="J43" s="38">
        <v>178.99865</v>
      </c>
      <c r="K43" s="38">
        <v>164.29669000000001</v>
      </c>
      <c r="L43" s="38">
        <v>174.02327609339244</v>
      </c>
      <c r="M43" s="38">
        <v>188.32773544719811</v>
      </c>
      <c r="N43" s="38">
        <v>188.26020077437659</v>
      </c>
      <c r="O43" s="38">
        <v>196.61917618865962</v>
      </c>
      <c r="P43" s="38">
        <v>201.22662966679388</v>
      </c>
      <c r="Q43" s="38">
        <v>208.75053471188809</v>
      </c>
    </row>
    <row r="44" spans="1:17" x14ac:dyDescent="0.25">
      <c r="A44" s="55" t="s">
        <v>33</v>
      </c>
      <c r="B44" s="54">
        <v>4.0841925548318603</v>
      </c>
      <c r="C44" s="54">
        <v>2.0003700000000002</v>
      </c>
      <c r="D44" s="54">
        <v>4.09945</v>
      </c>
      <c r="E44" s="54">
        <v>3.39988</v>
      </c>
      <c r="F44" s="54">
        <v>4.0997500000000002</v>
      </c>
      <c r="G44" s="54">
        <v>2.7228784788608262</v>
      </c>
      <c r="H44" s="54">
        <v>2.7018399999999998</v>
      </c>
      <c r="I44" s="54">
        <v>3.4004699999999999</v>
      </c>
      <c r="J44" s="54">
        <v>3.4001399999999999</v>
      </c>
      <c r="K44" s="54">
        <v>4.1024399999999996</v>
      </c>
      <c r="L44" s="54">
        <v>2.7228821250026591</v>
      </c>
      <c r="M44" s="54">
        <v>2.7225171073069503</v>
      </c>
      <c r="N44" s="54">
        <v>2.7231596542622594</v>
      </c>
      <c r="O44" s="54">
        <v>2.7228154406583385</v>
      </c>
      <c r="P44" s="54">
        <v>3.3915768787574603</v>
      </c>
      <c r="Q44" s="54">
        <v>2.722715350223698</v>
      </c>
    </row>
    <row r="45" spans="1:17" x14ac:dyDescent="0.25">
      <c r="A45" s="52" t="s">
        <v>32</v>
      </c>
      <c r="B45" s="51">
        <v>15.046841544874935</v>
      </c>
      <c r="C45" s="51">
        <v>16.191170000002955</v>
      </c>
      <c r="D45" s="51">
        <v>14.09562999999935</v>
      </c>
      <c r="E45" s="51">
        <v>13.188460000000063</v>
      </c>
      <c r="F45" s="51">
        <v>12.104590000000126</v>
      </c>
      <c r="G45" s="51">
        <v>11.154142423125396</v>
      </c>
      <c r="H45" s="51">
        <v>11.1014800000005</v>
      </c>
      <c r="I45" s="51">
        <v>10.198169999999919</v>
      </c>
      <c r="J45" s="51">
        <v>6.9962199999999957</v>
      </c>
      <c r="K45" s="51">
        <v>4.8989200000000004</v>
      </c>
      <c r="L45" s="51">
        <v>5.8757276741752644</v>
      </c>
      <c r="M45" s="51">
        <v>6.8301513079592988</v>
      </c>
      <c r="N45" s="51">
        <v>6.8327538342716823</v>
      </c>
      <c r="O45" s="51">
        <v>6.9032910864466137</v>
      </c>
      <c r="P45" s="51">
        <v>5.9462803666532489</v>
      </c>
      <c r="Q45" s="51">
        <v>3.9633872443620768</v>
      </c>
    </row>
    <row r="46" spans="1:17" x14ac:dyDescent="0.25">
      <c r="A46" s="53" t="s">
        <v>31</v>
      </c>
      <c r="B46" s="51">
        <v>0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</row>
    <row r="47" spans="1:17" x14ac:dyDescent="0.25">
      <c r="A47" s="53" t="s">
        <v>30</v>
      </c>
      <c r="B47" s="51">
        <v>4.3947638726278395</v>
      </c>
      <c r="C47" s="51">
        <v>4.3913800000021226</v>
      </c>
      <c r="D47" s="51">
        <v>4.3629999999985998</v>
      </c>
      <c r="E47" s="51">
        <v>5.4884999999999948</v>
      </c>
      <c r="F47" s="51">
        <v>4.4033400000000071</v>
      </c>
      <c r="G47" s="51">
        <v>4.3948038890975312</v>
      </c>
      <c r="H47" s="51">
        <v>4.3952599999999933</v>
      </c>
      <c r="I47" s="51">
        <v>4.3974500000000205</v>
      </c>
      <c r="J47" s="51">
        <v>2.1989699999999957</v>
      </c>
      <c r="K47" s="51">
        <v>1.0982300000000009</v>
      </c>
      <c r="L47" s="51">
        <v>1.0986695083994675</v>
      </c>
      <c r="M47" s="51">
        <v>1.0985610850135217</v>
      </c>
      <c r="N47" s="51">
        <v>1.0995902841954006</v>
      </c>
      <c r="O47" s="51">
        <v>1.0993553900199728</v>
      </c>
      <c r="P47" s="51">
        <v>1.1027183141252195</v>
      </c>
      <c r="Q47" s="51">
        <v>1.0982086164857918</v>
      </c>
    </row>
    <row r="48" spans="1:17" x14ac:dyDescent="0.25">
      <c r="A48" s="53" t="s">
        <v>76</v>
      </c>
      <c r="B48" s="51">
        <v>2.0538590705879187</v>
      </c>
      <c r="C48" s="51">
        <v>5.0974500000008334</v>
      </c>
      <c r="D48" s="51">
        <v>3.0792800000007503</v>
      </c>
      <c r="E48" s="51">
        <v>0.99995000000006939</v>
      </c>
      <c r="F48" s="51">
        <v>1.0001100000001202</v>
      </c>
      <c r="G48" s="51">
        <v>1.0270148521443048</v>
      </c>
      <c r="H48" s="51">
        <v>1.0006100000005063</v>
      </c>
      <c r="I48" s="51">
        <v>0.99994999999989886</v>
      </c>
      <c r="J48" s="51">
        <v>0</v>
      </c>
      <c r="K48" s="51">
        <v>0</v>
      </c>
      <c r="L48" s="51">
        <v>0</v>
      </c>
      <c r="M48" s="51">
        <v>0</v>
      </c>
      <c r="N48" s="51">
        <v>0</v>
      </c>
      <c r="O48" s="51">
        <v>1.0267879151270449</v>
      </c>
      <c r="P48" s="51">
        <v>1.007337906399755</v>
      </c>
      <c r="Q48" s="51">
        <v>0</v>
      </c>
    </row>
    <row r="49" spans="1:17" x14ac:dyDescent="0.25">
      <c r="A49" s="53" t="s">
        <v>29</v>
      </c>
      <c r="B49" s="51">
        <v>8.5982186016591768</v>
      </c>
      <c r="C49" s="51">
        <v>6.7023400000000004</v>
      </c>
      <c r="D49" s="51">
        <v>6.6533499999999997</v>
      </c>
      <c r="E49" s="51">
        <v>6.7000099999999998</v>
      </c>
      <c r="F49" s="51">
        <v>6.7011399999999997</v>
      </c>
      <c r="G49" s="51">
        <v>5.7323236818835595</v>
      </c>
      <c r="H49" s="51">
        <v>5.7056100000000001</v>
      </c>
      <c r="I49" s="51">
        <v>4.80077</v>
      </c>
      <c r="J49" s="51">
        <v>4.79725</v>
      </c>
      <c r="K49" s="51">
        <v>3.8006899999999999</v>
      </c>
      <c r="L49" s="51">
        <v>4.7770581657757969</v>
      </c>
      <c r="M49" s="51">
        <v>5.7315902229457771</v>
      </c>
      <c r="N49" s="51">
        <v>5.7331635500762816</v>
      </c>
      <c r="O49" s="51">
        <v>4.7771477812995959</v>
      </c>
      <c r="P49" s="51">
        <v>3.8362241461282744</v>
      </c>
      <c r="Q49" s="51">
        <v>2.865178627876285</v>
      </c>
    </row>
    <row r="50" spans="1:17" x14ac:dyDescent="0.25">
      <c r="A50" s="53" t="s">
        <v>28</v>
      </c>
      <c r="B50" s="51">
        <v>0</v>
      </c>
      <c r="C50" s="51">
        <v>0</v>
      </c>
      <c r="D50" s="51">
        <v>0</v>
      </c>
      <c r="E50" s="51">
        <v>0</v>
      </c>
      <c r="F50" s="51">
        <v>0</v>
      </c>
      <c r="G50" s="51">
        <v>0</v>
      </c>
      <c r="H50" s="51">
        <v>0</v>
      </c>
      <c r="I50" s="51">
        <v>0</v>
      </c>
      <c r="J50" s="51">
        <v>0</v>
      </c>
      <c r="K50" s="51">
        <v>0</v>
      </c>
      <c r="L50" s="51">
        <v>0</v>
      </c>
      <c r="M50" s="51">
        <v>0</v>
      </c>
      <c r="N50" s="51">
        <v>0</v>
      </c>
      <c r="O50" s="51">
        <v>0</v>
      </c>
      <c r="P50" s="51">
        <v>0</v>
      </c>
      <c r="Q50" s="51">
        <v>0</v>
      </c>
    </row>
    <row r="51" spans="1:17" x14ac:dyDescent="0.25">
      <c r="A51" s="52" t="s">
        <v>27</v>
      </c>
      <c r="B51" s="51">
        <v>55.126958851243401</v>
      </c>
      <c r="C51" s="51">
        <v>62.004519999999999</v>
      </c>
      <c r="D51" s="51">
        <v>63.69903</v>
      </c>
      <c r="E51" s="51">
        <v>67.408690000000007</v>
      </c>
      <c r="F51" s="51">
        <v>72.096239999999995</v>
      </c>
      <c r="G51" s="51">
        <v>74.066062590277852</v>
      </c>
      <c r="H51" s="51">
        <v>76.146129999999999</v>
      </c>
      <c r="I51" s="51">
        <v>89.402209999999997</v>
      </c>
      <c r="J51" s="51">
        <v>92.999750000000006</v>
      </c>
      <c r="K51" s="51">
        <v>86.053550000000001</v>
      </c>
      <c r="L51" s="51">
        <v>90.116627082713364</v>
      </c>
      <c r="M51" s="51">
        <v>94.044791505428663</v>
      </c>
      <c r="N51" s="51">
        <v>92.565475411208567</v>
      </c>
      <c r="O51" s="51">
        <v>96.326104344061406</v>
      </c>
      <c r="P51" s="51">
        <v>99.191605583439298</v>
      </c>
      <c r="Q51" s="51">
        <v>106.69359371946585</v>
      </c>
    </row>
    <row r="52" spans="1:17" x14ac:dyDescent="0.25">
      <c r="A52" s="53" t="s">
        <v>66</v>
      </c>
      <c r="B52" s="51">
        <v>55.126958851243401</v>
      </c>
      <c r="C52" s="51">
        <v>62.004519999999999</v>
      </c>
      <c r="D52" s="51">
        <v>63.69903</v>
      </c>
      <c r="E52" s="51">
        <v>67.408690000000007</v>
      </c>
      <c r="F52" s="51">
        <v>72.096239999999995</v>
      </c>
      <c r="G52" s="51">
        <v>74.066062590277852</v>
      </c>
      <c r="H52" s="51">
        <v>76.146129999999999</v>
      </c>
      <c r="I52" s="51">
        <v>89.402209999999997</v>
      </c>
      <c r="J52" s="51">
        <v>92.999750000000006</v>
      </c>
      <c r="K52" s="51">
        <v>86.053550000000001</v>
      </c>
      <c r="L52" s="51">
        <v>90.116627082713364</v>
      </c>
      <c r="M52" s="51">
        <v>94.044791505428663</v>
      </c>
      <c r="N52" s="51">
        <v>92.565475411208567</v>
      </c>
      <c r="O52" s="51">
        <v>96.326104344061406</v>
      </c>
      <c r="P52" s="51">
        <v>99.191605583439298</v>
      </c>
      <c r="Q52" s="51">
        <v>106.69359371946585</v>
      </c>
    </row>
    <row r="53" spans="1:17" x14ac:dyDescent="0.25">
      <c r="A53" s="53" t="s">
        <v>25</v>
      </c>
      <c r="B53" s="51">
        <v>0</v>
      </c>
      <c r="C53" s="51">
        <v>0</v>
      </c>
      <c r="D53" s="51">
        <v>0</v>
      </c>
      <c r="E53" s="51">
        <v>0</v>
      </c>
      <c r="F53" s="51">
        <v>0</v>
      </c>
      <c r="G53" s="51">
        <v>0</v>
      </c>
      <c r="H53" s="51">
        <v>0</v>
      </c>
      <c r="I53" s="51">
        <v>0</v>
      </c>
      <c r="J53" s="51">
        <v>0</v>
      </c>
      <c r="K53" s="51">
        <v>0</v>
      </c>
      <c r="L53" s="51">
        <v>0</v>
      </c>
      <c r="M53" s="51">
        <v>0</v>
      </c>
      <c r="N53" s="51">
        <v>0</v>
      </c>
      <c r="O53" s="51">
        <v>0</v>
      </c>
      <c r="P53" s="51">
        <v>0</v>
      </c>
      <c r="Q53" s="51">
        <v>0</v>
      </c>
    </row>
    <row r="54" spans="1:17" x14ac:dyDescent="0.25">
      <c r="A54" s="52" t="s">
        <v>24</v>
      </c>
      <c r="B54" s="51">
        <v>0</v>
      </c>
      <c r="C54" s="51">
        <v>0</v>
      </c>
      <c r="D54" s="51">
        <v>0</v>
      </c>
      <c r="E54" s="51">
        <v>0</v>
      </c>
      <c r="F54" s="51">
        <v>0</v>
      </c>
      <c r="G54" s="51">
        <v>0</v>
      </c>
      <c r="H54" s="51">
        <v>0</v>
      </c>
      <c r="I54" s="51">
        <v>0</v>
      </c>
      <c r="J54" s="51">
        <v>0</v>
      </c>
      <c r="K54" s="51">
        <v>0</v>
      </c>
      <c r="L54" s="51">
        <v>0</v>
      </c>
      <c r="M54" s="51">
        <v>7.1644315981242726E-2</v>
      </c>
      <c r="N54" s="51">
        <v>0.14332592207871034</v>
      </c>
      <c r="O54" s="51">
        <v>4.7052071816263261</v>
      </c>
      <c r="P54" s="51">
        <v>4.585867551874534</v>
      </c>
      <c r="Q54" s="51">
        <v>4.9202144676263115</v>
      </c>
    </row>
    <row r="55" spans="1:17" x14ac:dyDescent="0.25">
      <c r="A55" s="53" t="s">
        <v>23</v>
      </c>
      <c r="B55" s="51">
        <v>0</v>
      </c>
      <c r="C55" s="51">
        <v>0</v>
      </c>
      <c r="D55" s="51">
        <v>0</v>
      </c>
      <c r="E55" s="51">
        <v>0</v>
      </c>
      <c r="F55" s="51">
        <v>0</v>
      </c>
      <c r="G55" s="51">
        <v>0</v>
      </c>
      <c r="H55" s="51">
        <v>0</v>
      </c>
      <c r="I55" s="51">
        <v>0</v>
      </c>
      <c r="J55" s="51">
        <v>0</v>
      </c>
      <c r="K55" s="51">
        <v>0</v>
      </c>
      <c r="L55" s="51">
        <v>0</v>
      </c>
      <c r="M55" s="51">
        <v>0</v>
      </c>
      <c r="N55" s="51">
        <v>4.7775274108871064E-2</v>
      </c>
      <c r="O55" s="51">
        <v>4.5857839176651485</v>
      </c>
      <c r="P55" s="51">
        <v>4.3470228130374009</v>
      </c>
      <c r="Q55" s="51">
        <v>4.6574863293209603</v>
      </c>
    </row>
    <row r="56" spans="1:17" x14ac:dyDescent="0.25">
      <c r="A56" s="53" t="s">
        <v>74</v>
      </c>
      <c r="B56" s="51">
        <v>0</v>
      </c>
      <c r="C56" s="51">
        <v>0</v>
      </c>
      <c r="D56" s="51">
        <v>0</v>
      </c>
      <c r="E56" s="51">
        <v>0</v>
      </c>
      <c r="F56" s="51">
        <v>0</v>
      </c>
      <c r="G56" s="51">
        <v>0</v>
      </c>
      <c r="H56" s="51">
        <v>0</v>
      </c>
      <c r="I56" s="51">
        <v>0</v>
      </c>
      <c r="J56" s="51">
        <v>0</v>
      </c>
      <c r="K56" s="51">
        <v>0</v>
      </c>
      <c r="L56" s="51">
        <v>0</v>
      </c>
      <c r="M56" s="51">
        <v>7.1644315981242726E-2</v>
      </c>
      <c r="N56" s="51">
        <v>9.5550647969839267E-2</v>
      </c>
      <c r="O56" s="51">
        <v>0.11942326396117738</v>
      </c>
      <c r="P56" s="51">
        <v>0.23884473883713295</v>
      </c>
      <c r="Q56" s="51">
        <v>0.26272813830535124</v>
      </c>
    </row>
    <row r="57" spans="1:17" x14ac:dyDescent="0.25">
      <c r="A57" s="53" t="s">
        <v>73</v>
      </c>
      <c r="B57" s="51">
        <v>0</v>
      </c>
      <c r="C57" s="51">
        <v>0</v>
      </c>
      <c r="D57" s="51">
        <v>0</v>
      </c>
      <c r="E57" s="51">
        <v>0</v>
      </c>
      <c r="F57" s="51">
        <v>0</v>
      </c>
      <c r="G57" s="51">
        <v>0</v>
      </c>
      <c r="H57" s="51">
        <v>0</v>
      </c>
      <c r="I57" s="51">
        <v>0</v>
      </c>
      <c r="J57" s="51">
        <v>0</v>
      </c>
      <c r="K57" s="51">
        <v>0</v>
      </c>
      <c r="L57" s="51">
        <v>0</v>
      </c>
      <c r="M57" s="51">
        <v>0</v>
      </c>
      <c r="N57" s="51">
        <v>0</v>
      </c>
      <c r="O57" s="51">
        <v>0</v>
      </c>
      <c r="P57" s="51">
        <v>0</v>
      </c>
      <c r="Q57" s="51">
        <v>0</v>
      </c>
    </row>
    <row r="58" spans="1:17" x14ac:dyDescent="0.25">
      <c r="A58" s="53" t="s">
        <v>72</v>
      </c>
      <c r="B58" s="51">
        <v>0</v>
      </c>
      <c r="C58" s="51">
        <v>0</v>
      </c>
      <c r="D58" s="51">
        <v>0</v>
      </c>
      <c r="E58" s="51">
        <v>0</v>
      </c>
      <c r="F58" s="51">
        <v>0</v>
      </c>
      <c r="G58" s="51">
        <v>0</v>
      </c>
      <c r="H58" s="51">
        <v>0</v>
      </c>
      <c r="I58" s="51">
        <v>0</v>
      </c>
      <c r="J58" s="51">
        <v>0</v>
      </c>
      <c r="K58" s="51">
        <v>0</v>
      </c>
      <c r="L58" s="51">
        <v>0</v>
      </c>
      <c r="M58" s="51">
        <v>0</v>
      </c>
      <c r="N58" s="51">
        <v>0</v>
      </c>
      <c r="O58" s="51">
        <v>0</v>
      </c>
      <c r="P58" s="51">
        <v>0</v>
      </c>
      <c r="Q58" s="51">
        <v>0</v>
      </c>
    </row>
    <row r="59" spans="1:17" x14ac:dyDescent="0.25">
      <c r="A59" s="53" t="s">
        <v>71</v>
      </c>
      <c r="B59" s="51">
        <v>0</v>
      </c>
      <c r="C59" s="51">
        <v>0</v>
      </c>
      <c r="D59" s="51">
        <v>0</v>
      </c>
      <c r="E59" s="51">
        <v>0</v>
      </c>
      <c r="F59" s="51">
        <v>0</v>
      </c>
      <c r="G59" s="51">
        <v>0</v>
      </c>
      <c r="H59" s="51">
        <v>0</v>
      </c>
      <c r="I59" s="51">
        <v>0</v>
      </c>
      <c r="J59" s="51">
        <v>0</v>
      </c>
      <c r="K59" s="51">
        <v>0</v>
      </c>
      <c r="L59" s="51">
        <v>0</v>
      </c>
      <c r="M59" s="51">
        <v>0</v>
      </c>
      <c r="N59" s="51">
        <v>0</v>
      </c>
      <c r="O59" s="51">
        <v>0</v>
      </c>
      <c r="P59" s="51">
        <v>0</v>
      </c>
      <c r="Q59" s="51">
        <v>0</v>
      </c>
    </row>
    <row r="60" spans="1:17" x14ac:dyDescent="0.25">
      <c r="A60" s="52" t="s">
        <v>22</v>
      </c>
      <c r="B60" s="51">
        <v>1.3614198784698601</v>
      </c>
      <c r="C60" s="51">
        <v>1.19902</v>
      </c>
      <c r="D60" s="51">
        <v>1.4000300000000001</v>
      </c>
      <c r="E60" s="51">
        <v>1.7986899999999999</v>
      </c>
      <c r="F60" s="51">
        <v>2.29725</v>
      </c>
      <c r="G60" s="51">
        <v>2.6273104390526374</v>
      </c>
      <c r="H60" s="51">
        <v>2.7031000000000001</v>
      </c>
      <c r="I60" s="51">
        <v>1.9979899999999999</v>
      </c>
      <c r="J60" s="51">
        <v>1.5992900000000001</v>
      </c>
      <c r="K60" s="51">
        <v>2.00204</v>
      </c>
      <c r="L60" s="51">
        <v>2.054058968185291</v>
      </c>
      <c r="M60" s="51">
        <v>1.6000592730439129</v>
      </c>
      <c r="N60" s="51">
        <v>1.815485635334416</v>
      </c>
      <c r="O60" s="51">
        <v>2.2213055757607179</v>
      </c>
      <c r="P60" s="51">
        <v>1.2658891813656443</v>
      </c>
      <c r="Q60" s="51">
        <v>8.0729450414422477</v>
      </c>
    </row>
    <row r="61" spans="1:17" x14ac:dyDescent="0.25">
      <c r="A61" s="63" t="s">
        <v>21</v>
      </c>
      <c r="B61" s="62">
        <v>56.224399375425762</v>
      </c>
      <c r="C61" s="62">
        <v>55.197200000000002</v>
      </c>
      <c r="D61" s="62">
        <v>56.901739999999997</v>
      </c>
      <c r="E61" s="62">
        <v>60.504359999999998</v>
      </c>
      <c r="F61" s="62">
        <v>66.706620000000001</v>
      </c>
      <c r="G61" s="62">
        <v>68.619404220366519</v>
      </c>
      <c r="H61" s="62">
        <v>71.348330000000004</v>
      </c>
      <c r="I61" s="62">
        <v>75.904089999999997</v>
      </c>
      <c r="J61" s="62">
        <v>74.003249999999994</v>
      </c>
      <c r="K61" s="62">
        <v>67.239739999999998</v>
      </c>
      <c r="L61" s="62">
        <v>73.253980243315851</v>
      </c>
      <c r="M61" s="62">
        <v>83.058571937478021</v>
      </c>
      <c r="N61" s="62">
        <v>84.180000317220973</v>
      </c>
      <c r="O61" s="62">
        <v>83.740452560106206</v>
      </c>
      <c r="P61" s="62">
        <v>86.845410104703731</v>
      </c>
      <c r="Q61" s="62">
        <v>82.377678888767917</v>
      </c>
    </row>
    <row r="62" spans="1:17" x14ac:dyDescent="0.25">
      <c r="A62" s="191" t="s">
        <v>105</v>
      </c>
      <c r="B62" s="190">
        <f>SUM(B63:B64,B67)</f>
        <v>131.84381220484582</v>
      </c>
      <c r="C62" s="190">
        <f t="shared" ref="C62:Q62" si="44">SUM(C63:C64,C67)</f>
        <v>136.59228000000297</v>
      </c>
      <c r="D62" s="190">
        <f t="shared" si="44"/>
        <v>140.19587999999936</v>
      </c>
      <c r="E62" s="190">
        <f t="shared" si="44"/>
        <v>146.30008000000007</v>
      </c>
      <c r="F62" s="190">
        <f t="shared" si="44"/>
        <v>157.30445000000014</v>
      </c>
      <c r="G62" s="190">
        <f t="shared" si="44"/>
        <v>159.18979815168325</v>
      </c>
      <c r="H62" s="190">
        <f t="shared" si="44"/>
        <v>164.00088000000051</v>
      </c>
      <c r="I62" s="190">
        <f t="shared" si="44"/>
        <v>180.90292999999991</v>
      </c>
      <c r="J62" s="190">
        <f t="shared" si="44"/>
        <v>178.99865</v>
      </c>
      <c r="K62" s="190">
        <f t="shared" si="44"/>
        <v>164.29669000000001</v>
      </c>
      <c r="L62" s="190">
        <f t="shared" si="44"/>
        <v>174.02327609339244</v>
      </c>
      <c r="M62" s="190">
        <f t="shared" si="44"/>
        <v>188.32773544719811</v>
      </c>
      <c r="N62" s="190">
        <f t="shared" si="44"/>
        <v>188.26020077437659</v>
      </c>
      <c r="O62" s="190">
        <f t="shared" si="44"/>
        <v>196.61917618865965</v>
      </c>
      <c r="P62" s="190">
        <f t="shared" si="44"/>
        <v>201.22662966679388</v>
      </c>
      <c r="Q62" s="190">
        <f t="shared" si="44"/>
        <v>208.75053471188809</v>
      </c>
    </row>
    <row r="63" spans="1:17" x14ac:dyDescent="0.25">
      <c r="A63" s="121" t="s">
        <v>44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</v>
      </c>
      <c r="P63" s="120">
        <v>0</v>
      </c>
      <c r="Q63" s="120">
        <v>0</v>
      </c>
    </row>
    <row r="64" spans="1:17" x14ac:dyDescent="0.25">
      <c r="A64" s="179" t="s">
        <v>59</v>
      </c>
      <c r="B64" s="189">
        <f>SUM(B65:B66)</f>
        <v>26.21775332256712</v>
      </c>
      <c r="C64" s="189">
        <f t="shared" ref="C64:Q64" si="45">SUM(C65:C66)</f>
        <v>28.823315738481526</v>
      </c>
      <c r="D64" s="189">
        <f t="shared" si="45"/>
        <v>31.169968271403267</v>
      </c>
      <c r="E64" s="189">
        <f t="shared" si="45"/>
        <v>33.48631272727274</v>
      </c>
      <c r="F64" s="189">
        <f t="shared" si="45"/>
        <v>32.369094279937379</v>
      </c>
      <c r="G64" s="189">
        <f t="shared" si="45"/>
        <v>33.096903858811892</v>
      </c>
      <c r="H64" s="189">
        <f t="shared" si="45"/>
        <v>33.663192017481158</v>
      </c>
      <c r="I64" s="189">
        <f t="shared" si="45"/>
        <v>36.188108390762864</v>
      </c>
      <c r="J64" s="189">
        <f t="shared" si="45"/>
        <v>32.319506678403947</v>
      </c>
      <c r="K64" s="189">
        <f t="shared" si="45"/>
        <v>42.180603129258635</v>
      </c>
      <c r="L64" s="189">
        <f t="shared" si="45"/>
        <v>48.179951345144055</v>
      </c>
      <c r="M64" s="189">
        <f t="shared" si="45"/>
        <v>53.172222919762511</v>
      </c>
      <c r="N64" s="189">
        <f t="shared" si="45"/>
        <v>52.695121788153173</v>
      </c>
      <c r="O64" s="189">
        <f t="shared" si="45"/>
        <v>61.687778666702556</v>
      </c>
      <c r="P64" s="189">
        <f t="shared" si="45"/>
        <v>61.778696752499648</v>
      </c>
      <c r="Q64" s="189">
        <f t="shared" si="45"/>
        <v>66.184415844835542</v>
      </c>
    </row>
    <row r="65" spans="1:17" x14ac:dyDescent="0.25">
      <c r="A65" s="102" t="s">
        <v>43</v>
      </c>
      <c r="B65" s="189">
        <v>0</v>
      </c>
      <c r="C65" s="189">
        <v>0</v>
      </c>
      <c r="D65" s="189">
        <v>0</v>
      </c>
      <c r="E65" s="189">
        <v>0</v>
      </c>
      <c r="F65" s="189">
        <v>0</v>
      </c>
      <c r="G65" s="189">
        <v>0</v>
      </c>
      <c r="H65" s="189">
        <v>0</v>
      </c>
      <c r="I65" s="189">
        <v>0</v>
      </c>
      <c r="J65" s="189">
        <v>0</v>
      </c>
      <c r="K65" s="189">
        <v>0</v>
      </c>
      <c r="L65" s="189">
        <v>0</v>
      </c>
      <c r="M65" s="189">
        <v>0</v>
      </c>
      <c r="N65" s="189">
        <v>0</v>
      </c>
      <c r="O65" s="189">
        <v>0</v>
      </c>
      <c r="P65" s="189">
        <v>0</v>
      </c>
      <c r="Q65" s="189">
        <v>0</v>
      </c>
    </row>
    <row r="66" spans="1:17" x14ac:dyDescent="0.25">
      <c r="A66" s="102" t="s">
        <v>344</v>
      </c>
      <c r="B66" s="189">
        <v>26.21775332256712</v>
      </c>
      <c r="C66" s="189">
        <v>28.823315738481526</v>
      </c>
      <c r="D66" s="189">
        <v>31.169968271403267</v>
      </c>
      <c r="E66" s="189">
        <v>33.48631272727274</v>
      </c>
      <c r="F66" s="189">
        <v>32.369094279937379</v>
      </c>
      <c r="G66" s="189">
        <v>33.096903858811892</v>
      </c>
      <c r="H66" s="189">
        <v>33.663192017481158</v>
      </c>
      <c r="I66" s="189">
        <v>36.188108390762864</v>
      </c>
      <c r="J66" s="189">
        <v>32.319506678403947</v>
      </c>
      <c r="K66" s="189">
        <v>42.180603129258635</v>
      </c>
      <c r="L66" s="189">
        <v>48.179951345144055</v>
      </c>
      <c r="M66" s="189">
        <v>53.172222919762511</v>
      </c>
      <c r="N66" s="189">
        <v>52.695121788153173</v>
      </c>
      <c r="O66" s="189">
        <v>61.687778666702556</v>
      </c>
      <c r="P66" s="189">
        <v>61.778696752499648</v>
      </c>
      <c r="Q66" s="189">
        <v>66.184415844835542</v>
      </c>
    </row>
    <row r="67" spans="1:17" x14ac:dyDescent="0.25">
      <c r="A67" s="119" t="s">
        <v>42</v>
      </c>
      <c r="B67" s="118">
        <v>105.6260588822787</v>
      </c>
      <c r="C67" s="118">
        <v>107.76896426152145</v>
      </c>
      <c r="D67" s="118">
        <v>109.0259117285961</v>
      </c>
      <c r="E67" s="118">
        <v>112.81376727272732</v>
      </c>
      <c r="F67" s="118">
        <v>124.93535572006277</v>
      </c>
      <c r="G67" s="118">
        <v>126.09289429287136</v>
      </c>
      <c r="H67" s="118">
        <v>130.33768798251936</v>
      </c>
      <c r="I67" s="118">
        <v>144.71482160923705</v>
      </c>
      <c r="J67" s="118">
        <v>146.67914332159606</v>
      </c>
      <c r="K67" s="118">
        <v>122.11608687074138</v>
      </c>
      <c r="L67" s="118">
        <v>125.84332474824839</v>
      </c>
      <c r="M67" s="118">
        <v>135.1555125274356</v>
      </c>
      <c r="N67" s="118">
        <v>135.5650789862234</v>
      </c>
      <c r="O67" s="118">
        <v>134.93139752195708</v>
      </c>
      <c r="P67" s="118">
        <v>139.44793291429423</v>
      </c>
      <c r="Q67" s="118">
        <v>142.56611886705255</v>
      </c>
    </row>
    <row r="68" spans="1:17" x14ac:dyDescent="0.25">
      <c r="A68" s="123"/>
      <c r="B68" s="122"/>
      <c r="C68" s="122"/>
      <c r="D68" s="122"/>
      <c r="E68" s="122"/>
      <c r="F68" s="122"/>
      <c r="G68" s="122"/>
      <c r="H68" s="122"/>
      <c r="I68" s="122"/>
      <c r="J68" s="122"/>
      <c r="K68" s="122"/>
      <c r="L68" s="122"/>
      <c r="M68" s="122"/>
      <c r="N68" s="122"/>
      <c r="O68" s="122"/>
      <c r="P68" s="122"/>
      <c r="Q68" s="122"/>
    </row>
    <row r="69" spans="1:17" x14ac:dyDescent="0.25">
      <c r="A69" s="31" t="s">
        <v>63</v>
      </c>
      <c r="B69" s="70">
        <f t="shared" ref="B69:Q69" si="46">SUM(B70:B71)</f>
        <v>202.33174258698153</v>
      </c>
      <c r="C69" s="70">
        <f t="shared" si="46"/>
        <v>212.42730741707621</v>
      </c>
      <c r="D69" s="70">
        <f t="shared" si="46"/>
        <v>219.30309079382667</v>
      </c>
      <c r="E69" s="70">
        <f t="shared" si="46"/>
        <v>221.54306277238427</v>
      </c>
      <c r="F69" s="70">
        <f t="shared" si="46"/>
        <v>233.16553238194041</v>
      </c>
      <c r="G69" s="70">
        <f t="shared" si="46"/>
        <v>228.63436668886322</v>
      </c>
      <c r="H69" s="70">
        <f t="shared" si="46"/>
        <v>233.99383659559356</v>
      </c>
      <c r="I69" s="70">
        <f t="shared" si="46"/>
        <v>265.40250293581175</v>
      </c>
      <c r="J69" s="70">
        <f t="shared" si="46"/>
        <v>264.57947717321605</v>
      </c>
      <c r="K69" s="70">
        <f t="shared" si="46"/>
        <v>243.95111298520803</v>
      </c>
      <c r="L69" s="70">
        <f t="shared" si="46"/>
        <v>251.48619669857155</v>
      </c>
      <c r="M69" s="70">
        <f t="shared" si="46"/>
        <v>263.92851774192474</v>
      </c>
      <c r="N69" s="70">
        <f t="shared" si="46"/>
        <v>260.39258032190526</v>
      </c>
      <c r="O69" s="70">
        <f t="shared" si="46"/>
        <v>291.83758213993349</v>
      </c>
      <c r="P69" s="70">
        <f t="shared" si="46"/>
        <v>298.38844161417796</v>
      </c>
      <c r="Q69" s="70">
        <f t="shared" si="46"/>
        <v>308.527432538195</v>
      </c>
    </row>
    <row r="70" spans="1:17" x14ac:dyDescent="0.25">
      <c r="A70" s="55" t="s">
        <v>343</v>
      </c>
      <c r="B70" s="54">
        <v>193.62416258698153</v>
      </c>
      <c r="C70" s="54">
        <v>203.73267741707622</v>
      </c>
      <c r="D70" s="54">
        <v>210.62141079382667</v>
      </c>
      <c r="E70" s="54">
        <v>212.87433277238426</v>
      </c>
      <c r="F70" s="54">
        <v>224.15706238194042</v>
      </c>
      <c r="G70" s="54">
        <v>219.53694668886322</v>
      </c>
      <c r="H70" s="54">
        <v>224.16106659559355</v>
      </c>
      <c r="I70" s="54">
        <v>255.49818293581177</v>
      </c>
      <c r="J70" s="54">
        <v>255.02481717321604</v>
      </c>
      <c r="K70" s="54">
        <v>235.35470298520804</v>
      </c>
      <c r="L70" s="54">
        <v>242.24663669857154</v>
      </c>
      <c r="M70" s="54">
        <v>254.56440774192475</v>
      </c>
      <c r="N70" s="54">
        <v>251.38653032190527</v>
      </c>
      <c r="O70" s="54">
        <v>282.75538213993349</v>
      </c>
      <c r="P70" s="54">
        <v>288.38072161417796</v>
      </c>
      <c r="Q70" s="54">
        <v>298.72295253819499</v>
      </c>
    </row>
    <row r="71" spans="1:17" x14ac:dyDescent="0.25">
      <c r="A71" s="52" t="s">
        <v>106</v>
      </c>
      <c r="B71" s="51">
        <v>8.7075800000000001</v>
      </c>
      <c r="C71" s="51">
        <v>8.6946300000000001</v>
      </c>
      <c r="D71" s="51">
        <v>8.6816800000000001</v>
      </c>
      <c r="E71" s="51">
        <v>8.66873</v>
      </c>
      <c r="F71" s="51">
        <v>9.0084699999999991</v>
      </c>
      <c r="G71" s="51">
        <v>9.0974199999999996</v>
      </c>
      <c r="H71" s="51">
        <v>9.83277</v>
      </c>
      <c r="I71" s="51">
        <v>9.9043199999999985</v>
      </c>
      <c r="J71" s="51">
        <v>9.5546600000000002</v>
      </c>
      <c r="K71" s="51">
        <v>8.5964099999999988</v>
      </c>
      <c r="L71" s="51">
        <v>9.2395600000000009</v>
      </c>
      <c r="M71" s="51">
        <v>9.3641100000000002</v>
      </c>
      <c r="N71" s="51">
        <v>9.0060500000000001</v>
      </c>
      <c r="O71" s="51">
        <v>9.0822000000000003</v>
      </c>
      <c r="P71" s="51">
        <v>10.007719999999999</v>
      </c>
      <c r="Q71" s="51">
        <v>9.8044800000000016</v>
      </c>
    </row>
    <row r="72" spans="1:17" x14ac:dyDescent="0.25">
      <c r="A72" s="50" t="s">
        <v>105</v>
      </c>
      <c r="B72" s="38">
        <f t="shared" ref="B72:Q72" si="47">SUM(B73:B74,B77)</f>
        <v>202.33174258698153</v>
      </c>
      <c r="C72" s="38">
        <f t="shared" si="47"/>
        <v>212.42730741707618</v>
      </c>
      <c r="D72" s="38">
        <f t="shared" si="47"/>
        <v>219.30309079382664</v>
      </c>
      <c r="E72" s="38">
        <f t="shared" si="47"/>
        <v>221.54306277238425</v>
      </c>
      <c r="F72" s="38">
        <f t="shared" si="47"/>
        <v>233.16553238194038</v>
      </c>
      <c r="G72" s="38">
        <f t="shared" si="47"/>
        <v>228.63436668886325</v>
      </c>
      <c r="H72" s="38">
        <f t="shared" si="47"/>
        <v>233.99383659559356</v>
      </c>
      <c r="I72" s="38">
        <f t="shared" si="47"/>
        <v>265.40250293581175</v>
      </c>
      <c r="J72" s="38">
        <f t="shared" si="47"/>
        <v>264.57947717321611</v>
      </c>
      <c r="K72" s="38">
        <f t="shared" si="47"/>
        <v>243.95111298520797</v>
      </c>
      <c r="L72" s="38">
        <f t="shared" si="47"/>
        <v>251.48619669857152</v>
      </c>
      <c r="M72" s="38">
        <f t="shared" si="47"/>
        <v>263.92851774192479</v>
      </c>
      <c r="N72" s="38">
        <f t="shared" si="47"/>
        <v>260.39258032190514</v>
      </c>
      <c r="O72" s="38">
        <f t="shared" si="47"/>
        <v>291.83758213993337</v>
      </c>
      <c r="P72" s="38">
        <f t="shared" si="47"/>
        <v>298.38844161417802</v>
      </c>
      <c r="Q72" s="38">
        <f t="shared" si="47"/>
        <v>308.52743253819506</v>
      </c>
    </row>
    <row r="73" spans="1:17" x14ac:dyDescent="0.25">
      <c r="A73" s="121" t="s">
        <v>44</v>
      </c>
      <c r="B73" s="120">
        <f>NFM_emi!B$5</f>
        <v>0</v>
      </c>
      <c r="C73" s="120">
        <f>NFM_emi!C$5</f>
        <v>0</v>
      </c>
      <c r="D73" s="120">
        <f>NFM_emi!D$5</f>
        <v>0</v>
      </c>
      <c r="E73" s="120">
        <f>NFM_emi!E$5</f>
        <v>0</v>
      </c>
      <c r="F73" s="120">
        <f>NFM_emi!F$5</f>
        <v>0</v>
      </c>
      <c r="G73" s="120">
        <f>NFM_emi!G$5</f>
        <v>0</v>
      </c>
      <c r="H73" s="120">
        <f>NFM_emi!H$5</f>
        <v>0</v>
      </c>
      <c r="I73" s="120">
        <f>NFM_emi!I$5</f>
        <v>0</v>
      </c>
      <c r="J73" s="120">
        <f>NFM_emi!J$5</f>
        <v>0</v>
      </c>
      <c r="K73" s="120">
        <f>NFM_emi!K$5</f>
        <v>0</v>
      </c>
      <c r="L73" s="120">
        <f>NFM_emi!L$5</f>
        <v>0</v>
      </c>
      <c r="M73" s="120">
        <f>NFM_emi!M$5</f>
        <v>0</v>
      </c>
      <c r="N73" s="120">
        <f>NFM_emi!N$5</f>
        <v>0</v>
      </c>
      <c r="O73" s="120">
        <f>NFM_emi!O$5</f>
        <v>0</v>
      </c>
      <c r="P73" s="120">
        <f>NFM_emi!P$5</f>
        <v>0</v>
      </c>
      <c r="Q73" s="120">
        <f>NFM_emi!Q$5</f>
        <v>0</v>
      </c>
    </row>
    <row r="74" spans="1:17" x14ac:dyDescent="0.25">
      <c r="A74" s="179" t="s">
        <v>59</v>
      </c>
      <c r="B74" s="189">
        <f>SUM(B75:B76)</f>
        <v>40.286201052917257</v>
      </c>
      <c r="C74" s="189">
        <f t="shared" ref="C74:Q74" si="48">SUM(C75:C76)</f>
        <v>43.464952924709415</v>
      </c>
      <c r="D74" s="189">
        <f t="shared" si="48"/>
        <v>47.60343567777565</v>
      </c>
      <c r="E74" s="189">
        <f t="shared" si="48"/>
        <v>48.951014807822233</v>
      </c>
      <c r="F74" s="189">
        <f t="shared" si="48"/>
        <v>46.096527822526447</v>
      </c>
      <c r="G74" s="189">
        <f t="shared" si="48"/>
        <v>44.953457932615258</v>
      </c>
      <c r="H74" s="189">
        <f t="shared" si="48"/>
        <v>45.13277237516975</v>
      </c>
      <c r="I74" s="189">
        <f t="shared" si="48"/>
        <v>51.021274463389162</v>
      </c>
      <c r="J74" s="189">
        <f t="shared" si="48"/>
        <v>46.513645569994829</v>
      </c>
      <c r="K74" s="189">
        <f t="shared" si="48"/>
        <v>61.249222515047904</v>
      </c>
      <c r="L74" s="189">
        <f t="shared" si="48"/>
        <v>67.191223830523754</v>
      </c>
      <c r="M74" s="189">
        <f t="shared" si="48"/>
        <v>71.109620084369041</v>
      </c>
      <c r="N74" s="189">
        <f t="shared" si="48"/>
        <v>69.249381241338114</v>
      </c>
      <c r="O74" s="189">
        <f t="shared" si="48"/>
        <v>89.73805431372169</v>
      </c>
      <c r="P74" s="189">
        <f t="shared" si="48"/>
        <v>89.462936756972127</v>
      </c>
      <c r="Q74" s="189">
        <f t="shared" si="48"/>
        <v>96.088913022295074</v>
      </c>
    </row>
    <row r="75" spans="1:17" x14ac:dyDescent="0.25">
      <c r="A75" s="102" t="s">
        <v>43</v>
      </c>
      <c r="B75" s="189">
        <f>NFM_emi!B$33</f>
        <v>0</v>
      </c>
      <c r="C75" s="189">
        <f>NFM_emi!C$33</f>
        <v>0</v>
      </c>
      <c r="D75" s="189">
        <f>NFM_emi!D$33</f>
        <v>0</v>
      </c>
      <c r="E75" s="189">
        <f>NFM_emi!E$33</f>
        <v>0</v>
      </c>
      <c r="F75" s="189">
        <f>NFM_emi!F$33</f>
        <v>0</v>
      </c>
      <c r="G75" s="189">
        <f>NFM_emi!G$33</f>
        <v>0</v>
      </c>
      <c r="H75" s="189">
        <f>NFM_emi!H$33</f>
        <v>0</v>
      </c>
      <c r="I75" s="189">
        <f>NFM_emi!I$33</f>
        <v>0</v>
      </c>
      <c r="J75" s="189">
        <f>NFM_emi!J$33</f>
        <v>0</v>
      </c>
      <c r="K75" s="189">
        <f>NFM_emi!K$33</f>
        <v>0</v>
      </c>
      <c r="L75" s="189">
        <f>NFM_emi!L$33</f>
        <v>0</v>
      </c>
      <c r="M75" s="189">
        <f>NFM_emi!M$33</f>
        <v>0</v>
      </c>
      <c r="N75" s="189">
        <f>NFM_emi!N$33</f>
        <v>0</v>
      </c>
      <c r="O75" s="189">
        <f>NFM_emi!O$33</f>
        <v>0</v>
      </c>
      <c r="P75" s="189">
        <f>NFM_emi!P$33</f>
        <v>0</v>
      </c>
      <c r="Q75" s="189">
        <f>NFM_emi!Q$33</f>
        <v>0</v>
      </c>
    </row>
    <row r="76" spans="1:17" x14ac:dyDescent="0.25">
      <c r="A76" s="102" t="s">
        <v>344</v>
      </c>
      <c r="B76" s="189">
        <f>NFM_emi!B$70</f>
        <v>40.286201052917257</v>
      </c>
      <c r="C76" s="189">
        <f>NFM_emi!C$70</f>
        <v>43.464952924709415</v>
      </c>
      <c r="D76" s="189">
        <f>NFM_emi!D$70</f>
        <v>47.60343567777565</v>
      </c>
      <c r="E76" s="189">
        <f>NFM_emi!E$70</f>
        <v>48.951014807822233</v>
      </c>
      <c r="F76" s="189">
        <f>NFM_emi!F$70</f>
        <v>46.096527822526447</v>
      </c>
      <c r="G76" s="189">
        <f>NFM_emi!G$70</f>
        <v>44.953457932615258</v>
      </c>
      <c r="H76" s="189">
        <f>NFM_emi!H$70</f>
        <v>45.13277237516975</v>
      </c>
      <c r="I76" s="189">
        <f>NFM_emi!I$70</f>
        <v>51.021274463389162</v>
      </c>
      <c r="J76" s="189">
        <f>NFM_emi!J$70</f>
        <v>46.513645569994829</v>
      </c>
      <c r="K76" s="189">
        <f>NFM_emi!K$70</f>
        <v>61.249222515047904</v>
      </c>
      <c r="L76" s="189">
        <f>NFM_emi!L$70</f>
        <v>67.191223830523754</v>
      </c>
      <c r="M76" s="189">
        <f>NFM_emi!M$70</f>
        <v>71.109620084369041</v>
      </c>
      <c r="N76" s="189">
        <f>NFM_emi!N$70</f>
        <v>69.249381241338114</v>
      </c>
      <c r="O76" s="189">
        <f>NFM_emi!O$70</f>
        <v>89.73805431372169</v>
      </c>
      <c r="P76" s="189">
        <f>NFM_emi!P$70</f>
        <v>89.462936756972127</v>
      </c>
      <c r="Q76" s="189">
        <f>NFM_emi!Q$70</f>
        <v>96.088913022295074</v>
      </c>
    </row>
    <row r="77" spans="1:17" x14ac:dyDescent="0.25">
      <c r="A77" s="119" t="s">
        <v>42</v>
      </c>
      <c r="B77" s="118">
        <f>NFM_emi!B$112</f>
        <v>162.04554153406428</v>
      </c>
      <c r="C77" s="118">
        <f>NFM_emi!C$112</f>
        <v>168.96235449236676</v>
      </c>
      <c r="D77" s="118">
        <f>NFM_emi!D$112</f>
        <v>171.69965511605099</v>
      </c>
      <c r="E77" s="118">
        <f>NFM_emi!E$112</f>
        <v>172.592047964562</v>
      </c>
      <c r="F77" s="118">
        <f>NFM_emi!F$112</f>
        <v>187.06900455941394</v>
      </c>
      <c r="G77" s="118">
        <f>NFM_emi!G$112</f>
        <v>183.68090875624799</v>
      </c>
      <c r="H77" s="118">
        <f>NFM_emi!H$112</f>
        <v>188.86106422042383</v>
      </c>
      <c r="I77" s="118">
        <f>NFM_emi!I$112</f>
        <v>214.38122847242261</v>
      </c>
      <c r="J77" s="118">
        <f>NFM_emi!J$112</f>
        <v>218.06583160322126</v>
      </c>
      <c r="K77" s="118">
        <f>NFM_emi!K$112</f>
        <v>182.70189047016007</v>
      </c>
      <c r="L77" s="118">
        <f>NFM_emi!L$112</f>
        <v>184.29497286804778</v>
      </c>
      <c r="M77" s="118">
        <f>NFM_emi!M$112</f>
        <v>192.81889765755577</v>
      </c>
      <c r="N77" s="118">
        <f>NFM_emi!N$112</f>
        <v>191.14319908056706</v>
      </c>
      <c r="O77" s="118">
        <f>NFM_emi!O$112</f>
        <v>202.0995278262117</v>
      </c>
      <c r="P77" s="118">
        <f>NFM_emi!P$112</f>
        <v>208.92550485720588</v>
      </c>
      <c r="Q77" s="118">
        <f>NFM_emi!Q$112</f>
        <v>212.4385195159</v>
      </c>
    </row>
    <row r="78" spans="1:17" x14ac:dyDescent="0.25">
      <c r="A78" s="117"/>
      <c r="B78" s="116"/>
      <c r="C78" s="116"/>
      <c r="D78" s="116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</row>
    <row r="79" spans="1:17" x14ac:dyDescent="0.25">
      <c r="A79" s="39" t="s">
        <v>104</v>
      </c>
      <c r="B79" s="188"/>
      <c r="C79" s="188"/>
      <c r="D79" s="188"/>
      <c r="E79" s="188"/>
      <c r="F79" s="188"/>
      <c r="G79" s="188"/>
      <c r="H79" s="188"/>
      <c r="I79" s="188"/>
      <c r="J79" s="188"/>
      <c r="K79" s="188"/>
      <c r="L79" s="188"/>
      <c r="M79" s="188"/>
      <c r="N79" s="188"/>
      <c r="O79" s="188"/>
      <c r="P79" s="188"/>
      <c r="Q79" s="188"/>
    </row>
    <row r="80" spans="1:17" x14ac:dyDescent="0.25">
      <c r="A80" s="110" t="s">
        <v>44</v>
      </c>
      <c r="B80" s="187" t="str">
        <f t="shared" ref="B80:Q80" si="49">IF(B$4=0,"",B$4/B$11*1000)</f>
        <v/>
      </c>
      <c r="C80" s="187" t="str">
        <f t="shared" si="49"/>
        <v/>
      </c>
      <c r="D80" s="187" t="str">
        <f t="shared" si="49"/>
        <v/>
      </c>
      <c r="E80" s="187" t="str">
        <f t="shared" si="49"/>
        <v/>
      </c>
      <c r="F80" s="187" t="str">
        <f t="shared" si="49"/>
        <v/>
      </c>
      <c r="G80" s="187" t="str">
        <f t="shared" si="49"/>
        <v/>
      </c>
      <c r="H80" s="187" t="str">
        <f t="shared" si="49"/>
        <v/>
      </c>
      <c r="I80" s="187" t="str">
        <f t="shared" si="49"/>
        <v/>
      </c>
      <c r="J80" s="187" t="str">
        <f t="shared" si="49"/>
        <v/>
      </c>
      <c r="K80" s="187" t="str">
        <f t="shared" si="49"/>
        <v/>
      </c>
      <c r="L80" s="187" t="str">
        <f t="shared" si="49"/>
        <v/>
      </c>
      <c r="M80" s="187" t="str">
        <f t="shared" si="49"/>
        <v/>
      </c>
      <c r="N80" s="187" t="str">
        <f t="shared" si="49"/>
        <v/>
      </c>
      <c r="O80" s="187" t="str">
        <f t="shared" si="49"/>
        <v/>
      </c>
      <c r="P80" s="187" t="str">
        <f t="shared" si="49"/>
        <v/>
      </c>
      <c r="Q80" s="187" t="str">
        <f t="shared" si="49"/>
        <v/>
      </c>
    </row>
    <row r="81" spans="1:17" x14ac:dyDescent="0.25">
      <c r="A81" s="180" t="s">
        <v>59</v>
      </c>
      <c r="B81" s="186">
        <f t="shared" ref="B81:Q81" si="50">IF(B$5=0,"",B$5/B$12*1000)</f>
        <v>1656.9968576983299</v>
      </c>
      <c r="C81" s="186">
        <f t="shared" si="50"/>
        <v>1903.2045796594493</v>
      </c>
      <c r="D81" s="186">
        <f t="shared" si="50"/>
        <v>1648.8419801355626</v>
      </c>
      <c r="E81" s="186">
        <f t="shared" si="50"/>
        <v>1651.4710283444642</v>
      </c>
      <c r="F81" s="186">
        <f t="shared" si="50"/>
        <v>1961.3616184536413</v>
      </c>
      <c r="G81" s="186">
        <f t="shared" si="50"/>
        <v>2334.3369835938224</v>
      </c>
      <c r="H81" s="186">
        <f t="shared" si="50"/>
        <v>2438.0031773223345</v>
      </c>
      <c r="I81" s="186">
        <f t="shared" si="50"/>
        <v>2625.1009151422313</v>
      </c>
      <c r="J81" s="186">
        <f t="shared" si="50"/>
        <v>2477.8269843338185</v>
      </c>
      <c r="K81" s="186">
        <f t="shared" si="50"/>
        <v>1388.3356654754389</v>
      </c>
      <c r="L81" s="186">
        <f t="shared" si="50"/>
        <v>1842.6857880629875</v>
      </c>
      <c r="M81" s="186">
        <f t="shared" si="50"/>
        <v>1688.6593288427644</v>
      </c>
      <c r="N81" s="186">
        <f t="shared" si="50"/>
        <v>1663.2327125674115</v>
      </c>
      <c r="O81" s="186">
        <f t="shared" si="50"/>
        <v>1689.2984586451757</v>
      </c>
      <c r="P81" s="186">
        <f t="shared" si="50"/>
        <v>1808.0893918326813</v>
      </c>
      <c r="Q81" s="186">
        <f t="shared" si="50"/>
        <v>1785.5640472720515</v>
      </c>
    </row>
    <row r="82" spans="1:17" x14ac:dyDescent="0.25">
      <c r="A82" s="108" t="s">
        <v>42</v>
      </c>
      <c r="B82" s="185">
        <f t="shared" ref="B82:Q82" si="51">IF(B$8=0,"",B$8/B$15*1000)</f>
        <v>1510.2820764502496</v>
      </c>
      <c r="C82" s="185">
        <f t="shared" si="51"/>
        <v>1869.1652160671488</v>
      </c>
      <c r="D82" s="185">
        <f t="shared" si="51"/>
        <v>1731.0023422784843</v>
      </c>
      <c r="E82" s="185">
        <f t="shared" si="51"/>
        <v>1800.0649356804117</v>
      </c>
      <c r="F82" s="185">
        <f t="shared" si="51"/>
        <v>1837.6567033099161</v>
      </c>
      <c r="G82" s="185">
        <f t="shared" si="51"/>
        <v>2215.7554514325652</v>
      </c>
      <c r="H82" s="185">
        <f t="shared" si="51"/>
        <v>2277.0945796620099</v>
      </c>
      <c r="I82" s="185">
        <f t="shared" si="51"/>
        <v>2215.4854712610595</v>
      </c>
      <c r="J82" s="185">
        <f t="shared" si="51"/>
        <v>1762.2876056267314</v>
      </c>
      <c r="K82" s="185">
        <f t="shared" si="51"/>
        <v>1119.9521871199152</v>
      </c>
      <c r="L82" s="185">
        <f t="shared" si="51"/>
        <v>1143.0898111528327</v>
      </c>
      <c r="M82" s="185">
        <f t="shared" si="51"/>
        <v>1292.2312000949157</v>
      </c>
      <c r="N82" s="185">
        <f t="shared" si="51"/>
        <v>1392.0327406835252</v>
      </c>
      <c r="O82" s="185">
        <f t="shared" si="51"/>
        <v>1038.733503926768</v>
      </c>
      <c r="P82" s="185">
        <f t="shared" si="51"/>
        <v>1333.1781866875406</v>
      </c>
      <c r="Q82" s="185">
        <f t="shared" si="51"/>
        <v>1227.6288860523491</v>
      </c>
    </row>
    <row r="83" spans="1:17" x14ac:dyDescent="0.25">
      <c r="A83" s="184" t="s">
        <v>103</v>
      </c>
      <c r="B83" s="183"/>
      <c r="C83" s="183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3"/>
      <c r="O83" s="183"/>
      <c r="P83" s="183"/>
      <c r="Q83" s="183"/>
    </row>
    <row r="84" spans="1:17" x14ac:dyDescent="0.25">
      <c r="A84" s="110" t="s">
        <v>44</v>
      </c>
      <c r="B84" s="113" t="str">
        <f t="shared" ref="B84:Q84" si="52">IF(B$63=0,"",B$63/B$11)</f>
        <v/>
      </c>
      <c r="C84" s="113" t="str">
        <f t="shared" si="52"/>
        <v/>
      </c>
      <c r="D84" s="113" t="str">
        <f t="shared" si="52"/>
        <v/>
      </c>
      <c r="E84" s="113" t="str">
        <f t="shared" si="52"/>
        <v/>
      </c>
      <c r="F84" s="113" t="str">
        <f t="shared" si="52"/>
        <v/>
      </c>
      <c r="G84" s="113" t="str">
        <f t="shared" si="52"/>
        <v/>
      </c>
      <c r="H84" s="113" t="str">
        <f t="shared" si="52"/>
        <v/>
      </c>
      <c r="I84" s="113" t="str">
        <f t="shared" si="52"/>
        <v/>
      </c>
      <c r="J84" s="113" t="str">
        <f t="shared" si="52"/>
        <v/>
      </c>
      <c r="K84" s="113" t="str">
        <f t="shared" si="52"/>
        <v/>
      </c>
      <c r="L84" s="113" t="str">
        <f t="shared" si="52"/>
        <v/>
      </c>
      <c r="M84" s="113" t="str">
        <f t="shared" si="52"/>
        <v/>
      </c>
      <c r="N84" s="113" t="str">
        <f t="shared" si="52"/>
        <v/>
      </c>
      <c r="O84" s="113" t="str">
        <f t="shared" si="52"/>
        <v/>
      </c>
      <c r="P84" s="113" t="str">
        <f t="shared" si="52"/>
        <v/>
      </c>
      <c r="Q84" s="113" t="str">
        <f t="shared" si="52"/>
        <v/>
      </c>
    </row>
    <row r="85" spans="1:17" x14ac:dyDescent="0.25">
      <c r="A85" s="180" t="s">
        <v>59</v>
      </c>
      <c r="B85" s="182">
        <f t="shared" ref="B85:Q85" si="53">IF(B$64=0,"",B$64/B$12)</f>
        <v>0.16583019179359343</v>
      </c>
      <c r="C85" s="182">
        <f t="shared" si="53"/>
        <v>0.19228362734143778</v>
      </c>
      <c r="D85" s="182">
        <f t="shared" si="53"/>
        <v>0.20628701701789059</v>
      </c>
      <c r="E85" s="182">
        <f t="shared" si="53"/>
        <v>0.21604072727272736</v>
      </c>
      <c r="F85" s="182">
        <f t="shared" si="53"/>
        <v>0.21579396186624919</v>
      </c>
      <c r="G85" s="182">
        <f t="shared" si="53"/>
        <v>0.22064602572541261</v>
      </c>
      <c r="H85" s="182">
        <f t="shared" si="53"/>
        <v>0.22442128011654106</v>
      </c>
      <c r="I85" s="182">
        <f t="shared" si="53"/>
        <v>0.24125405593841909</v>
      </c>
      <c r="J85" s="182">
        <f t="shared" si="53"/>
        <v>0.203321045045886</v>
      </c>
      <c r="K85" s="182">
        <f t="shared" si="53"/>
        <v>0.14907756704244879</v>
      </c>
      <c r="L85" s="182">
        <f t="shared" si="53"/>
        <v>0.12853574045556884</v>
      </c>
      <c r="M85" s="182">
        <f t="shared" si="53"/>
        <v>0.13791229414464626</v>
      </c>
      <c r="N85" s="182">
        <f t="shared" si="53"/>
        <v>0.13749757801336268</v>
      </c>
      <c r="O85" s="182">
        <f t="shared" si="53"/>
        <v>0.15922919522140999</v>
      </c>
      <c r="P85" s="182">
        <f t="shared" si="53"/>
        <v>0.16545158211202562</v>
      </c>
      <c r="Q85" s="182">
        <f t="shared" si="53"/>
        <v>0.16502273044954816</v>
      </c>
    </row>
    <row r="86" spans="1:17" x14ac:dyDescent="0.25">
      <c r="A86" s="179" t="s">
        <v>43</v>
      </c>
      <c r="B86" s="182" t="str">
        <f t="shared" ref="B86:Q86" si="54">IF(B$65=0,"",B$65/B$13)</f>
        <v/>
      </c>
      <c r="C86" s="182" t="str">
        <f t="shared" si="54"/>
        <v/>
      </c>
      <c r="D86" s="182" t="str">
        <f t="shared" si="54"/>
        <v/>
      </c>
      <c r="E86" s="182" t="str">
        <f t="shared" si="54"/>
        <v/>
      </c>
      <c r="F86" s="182" t="str">
        <f t="shared" si="54"/>
        <v/>
      </c>
      <c r="G86" s="182" t="str">
        <f t="shared" si="54"/>
        <v/>
      </c>
      <c r="H86" s="182" t="str">
        <f t="shared" si="54"/>
        <v/>
      </c>
      <c r="I86" s="182" t="str">
        <f t="shared" si="54"/>
        <v/>
      </c>
      <c r="J86" s="182" t="str">
        <f t="shared" si="54"/>
        <v/>
      </c>
      <c r="K86" s="182" t="str">
        <f t="shared" si="54"/>
        <v/>
      </c>
      <c r="L86" s="182" t="str">
        <f t="shared" si="54"/>
        <v/>
      </c>
      <c r="M86" s="182" t="str">
        <f t="shared" si="54"/>
        <v/>
      </c>
      <c r="N86" s="182" t="str">
        <f t="shared" si="54"/>
        <v/>
      </c>
      <c r="O86" s="182" t="str">
        <f t="shared" si="54"/>
        <v/>
      </c>
      <c r="P86" s="182" t="str">
        <f t="shared" si="54"/>
        <v/>
      </c>
      <c r="Q86" s="182" t="str">
        <f t="shared" si="54"/>
        <v/>
      </c>
    </row>
    <row r="87" spans="1:17" x14ac:dyDescent="0.25">
      <c r="A87" s="179" t="s">
        <v>344</v>
      </c>
      <c r="B87" s="182">
        <f t="shared" ref="B87:Q87" si="55">IF(B$66=0,"",B$66/B$14)</f>
        <v>0.16583019179359343</v>
      </c>
      <c r="C87" s="182">
        <f t="shared" si="55"/>
        <v>0.19228362734143778</v>
      </c>
      <c r="D87" s="182">
        <f t="shared" si="55"/>
        <v>0.20628701701789059</v>
      </c>
      <c r="E87" s="182">
        <f t="shared" si="55"/>
        <v>0.21604072727272736</v>
      </c>
      <c r="F87" s="182">
        <f t="shared" si="55"/>
        <v>0.21579396186624919</v>
      </c>
      <c r="G87" s="182">
        <f t="shared" si="55"/>
        <v>0.22064602572541261</v>
      </c>
      <c r="H87" s="182">
        <f t="shared" si="55"/>
        <v>0.22442128011654106</v>
      </c>
      <c r="I87" s="182">
        <f t="shared" si="55"/>
        <v>0.24125405593841909</v>
      </c>
      <c r="J87" s="182">
        <f t="shared" si="55"/>
        <v>0.203321045045886</v>
      </c>
      <c r="K87" s="182">
        <f t="shared" si="55"/>
        <v>0.14907756704244879</v>
      </c>
      <c r="L87" s="182">
        <f t="shared" si="55"/>
        <v>0.12853574045556884</v>
      </c>
      <c r="M87" s="182">
        <f t="shared" si="55"/>
        <v>0.13791229414464626</v>
      </c>
      <c r="N87" s="182">
        <f t="shared" si="55"/>
        <v>0.13749757801336268</v>
      </c>
      <c r="O87" s="182">
        <f t="shared" si="55"/>
        <v>0.15922919522140999</v>
      </c>
      <c r="P87" s="182">
        <f t="shared" si="55"/>
        <v>0.16545158211202562</v>
      </c>
      <c r="Q87" s="182">
        <f t="shared" si="55"/>
        <v>0.16502273044954816</v>
      </c>
    </row>
    <row r="88" spans="1:17" x14ac:dyDescent="0.25">
      <c r="A88" s="108" t="s">
        <v>42</v>
      </c>
      <c r="B88" s="112">
        <f t="shared" ref="B88:Q88" si="56">IF(B$67=0,"",B$67/B$15)</f>
        <v>0.38866451201623459</v>
      </c>
      <c r="C88" s="112">
        <f t="shared" si="56"/>
        <v>0.45066475158149472</v>
      </c>
      <c r="D88" s="112">
        <f t="shared" si="56"/>
        <v>0.48348519613568114</v>
      </c>
      <c r="E88" s="112">
        <f t="shared" si="56"/>
        <v>0.50634545454545477</v>
      </c>
      <c r="F88" s="112">
        <f t="shared" si="56"/>
        <v>0.49808115237234324</v>
      </c>
      <c r="G88" s="112">
        <f t="shared" si="56"/>
        <v>0.50928036080920513</v>
      </c>
      <c r="H88" s="112">
        <f t="shared" si="56"/>
        <v>0.51799414983911996</v>
      </c>
      <c r="I88" s="112">
        <f t="shared" si="56"/>
        <v>0.51968951681092368</v>
      </c>
      <c r="J88" s="112">
        <f t="shared" si="56"/>
        <v>0.41888140568905663</v>
      </c>
      <c r="K88" s="112">
        <f t="shared" si="56"/>
        <v>0.3889497411189024</v>
      </c>
      <c r="L88" s="112">
        <f t="shared" si="56"/>
        <v>0.33975071409007152</v>
      </c>
      <c r="M88" s="112">
        <f t="shared" si="56"/>
        <v>0.36712941549831118</v>
      </c>
      <c r="N88" s="112">
        <f t="shared" si="56"/>
        <v>0.36602542044246678</v>
      </c>
      <c r="O88" s="112">
        <f t="shared" si="56"/>
        <v>0.42817240592962902</v>
      </c>
      <c r="P88" s="112">
        <f t="shared" si="56"/>
        <v>0.44490460357639339</v>
      </c>
      <c r="Q88" s="112">
        <f t="shared" si="56"/>
        <v>0.457320118407811</v>
      </c>
    </row>
    <row r="89" spans="1:17" x14ac:dyDescent="0.25">
      <c r="A89" s="184" t="s">
        <v>102</v>
      </c>
      <c r="B89" s="183"/>
      <c r="C89" s="183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3"/>
      <c r="O89" s="183"/>
      <c r="P89" s="183"/>
      <c r="Q89" s="183"/>
    </row>
    <row r="90" spans="1:17" x14ac:dyDescent="0.25">
      <c r="A90" s="110" t="s">
        <v>44</v>
      </c>
      <c r="B90" s="113" t="str">
        <f>IF(NFM_ued!B$5=0,"",NFM_ued!B$5/B$11)</f>
        <v/>
      </c>
      <c r="C90" s="113" t="str">
        <f>IF(NFM_ued!C$5=0,"",NFM_ued!C$5/C$11)</f>
        <v/>
      </c>
      <c r="D90" s="113" t="str">
        <f>IF(NFM_ued!D$5=0,"",NFM_ued!D$5/D$11)</f>
        <v/>
      </c>
      <c r="E90" s="113" t="str">
        <f>IF(NFM_ued!E$5=0,"",NFM_ued!E$5/E$11)</f>
        <v/>
      </c>
      <c r="F90" s="113" t="str">
        <f>IF(NFM_ued!F$5=0,"",NFM_ued!F$5/F$11)</f>
        <v/>
      </c>
      <c r="G90" s="113" t="str">
        <f>IF(NFM_ued!G$5=0,"",NFM_ued!G$5/G$11)</f>
        <v/>
      </c>
      <c r="H90" s="113" t="str">
        <f>IF(NFM_ued!H$5=0,"",NFM_ued!H$5/H$11)</f>
        <v/>
      </c>
      <c r="I90" s="113" t="str">
        <f>IF(NFM_ued!I$5=0,"",NFM_ued!I$5/I$11)</f>
        <v/>
      </c>
      <c r="J90" s="113" t="str">
        <f>IF(NFM_ued!J$5=0,"",NFM_ued!J$5/J$11)</f>
        <v/>
      </c>
      <c r="K90" s="113" t="str">
        <f>IF(NFM_ued!K$5=0,"",NFM_ued!K$5/K$11)</f>
        <v/>
      </c>
      <c r="L90" s="113" t="str">
        <f>IF(NFM_ued!L$5=0,"",NFM_ued!L$5/L$11)</f>
        <v/>
      </c>
      <c r="M90" s="113" t="str">
        <f>IF(NFM_ued!M$5=0,"",NFM_ued!M$5/M$11)</f>
        <v/>
      </c>
      <c r="N90" s="113" t="str">
        <f>IF(NFM_ued!N$5=0,"",NFM_ued!N$5/N$11)</f>
        <v/>
      </c>
      <c r="O90" s="113" t="str">
        <f>IF(NFM_ued!O$5=0,"",NFM_ued!O$5/O$11)</f>
        <v/>
      </c>
      <c r="P90" s="113" t="str">
        <f>IF(NFM_ued!P$5=0,"",NFM_ued!P$5/P$11)</f>
        <v/>
      </c>
      <c r="Q90" s="113" t="str">
        <f>IF(NFM_ued!Q$5=0,"",NFM_ued!Q$5/Q$11)</f>
        <v/>
      </c>
    </row>
    <row r="91" spans="1:17" x14ac:dyDescent="0.25">
      <c r="A91" s="180" t="s">
        <v>59</v>
      </c>
      <c r="B91" s="182">
        <f>IF(SUM(NFM_ued!B$33,NFM_ued!B$70)=0,"",SUM(NFM_ued!B$33,NFM_ued!B$70)/B$12)</f>
        <v>6.8538466209319457E-2</v>
      </c>
      <c r="C91" s="182">
        <f>IF(SUM(NFM_ued!C$33,NFM_ued!C$70)=0,"",SUM(NFM_ued!C$33,NFM_ued!C$70)/C$12)</f>
        <v>7.9886035668876962E-2</v>
      </c>
      <c r="D91" s="182">
        <f>IF(SUM(NFM_ued!D$33,NFM_ued!D$70)=0,"",SUM(NFM_ued!D$33,NFM_ued!D$70)/D$12)</f>
        <v>8.5563207893551957E-2</v>
      </c>
      <c r="E91" s="182">
        <f>IF(SUM(NFM_ued!E$33,NFM_ued!E$70)=0,"",SUM(NFM_ued!E$33,NFM_ued!E$70)/E$12)</f>
        <v>9.0124224142627135E-2</v>
      </c>
      <c r="F91" s="182">
        <f>IF(SUM(NFM_ued!F$33,NFM_ued!F$70)=0,"",SUM(NFM_ued!F$33,NFM_ued!F$70)/F$12)</f>
        <v>9.09959333157533E-2</v>
      </c>
      <c r="G91" s="182">
        <f>IF(SUM(NFM_ued!G$33,NFM_ued!G$70)=0,"",SUM(NFM_ued!G$33,NFM_ued!G$70)/G$12)</f>
        <v>9.3629582749259851E-2</v>
      </c>
      <c r="H91" s="182">
        <f>IF(SUM(NFM_ued!H$33,NFM_ued!H$70)=0,"",SUM(NFM_ued!H$33,NFM_ued!H$70)/H$12)</f>
        <v>9.539633766570646E-2</v>
      </c>
      <c r="I91" s="182">
        <f>IF(SUM(NFM_ued!I$33,NFM_ued!I$70)=0,"",SUM(NFM_ued!I$33,NFM_ued!I$70)/I$12)</f>
        <v>0.10339705009903315</v>
      </c>
      <c r="J91" s="182">
        <f>IF(SUM(NFM_ued!J$33,NFM_ued!J$70)=0,"",SUM(NFM_ued!J$33,NFM_ued!J$70)/J$12)</f>
        <v>8.8010856600854628E-2</v>
      </c>
      <c r="K91" s="182">
        <f>IF(SUM(NFM_ued!K$33,NFM_ued!K$70)=0,"",SUM(NFM_ued!K$33,NFM_ued!K$70)/K$12)</f>
        <v>6.9023154067923934E-2</v>
      </c>
      <c r="L91" s="182">
        <f>IF(SUM(NFM_ued!L$33,NFM_ued!L$70)=0,"",SUM(NFM_ued!L$33,NFM_ued!L$70)/L$12)</f>
        <v>6.1431930140727856E-2</v>
      </c>
      <c r="M91" s="182">
        <f>IF(SUM(NFM_ued!M$33,NFM_ued!M$70)=0,"",SUM(NFM_ued!M$33,NFM_ued!M$70)/M$12)</f>
        <v>6.650623936882144E-2</v>
      </c>
      <c r="N91" s="182">
        <f>IF(SUM(NFM_ued!N$33,NFM_ued!N$70)=0,"",SUM(NFM_ued!N$33,NFM_ued!N$70)/N$12)</f>
        <v>6.6434367158785756E-2</v>
      </c>
      <c r="O91" s="182">
        <f>IF(SUM(NFM_ued!O$33,NFM_ued!O$70)=0,"",SUM(NFM_ued!O$33,NFM_ued!O$70)/O$12)</f>
        <v>7.6510685301997186E-2</v>
      </c>
      <c r="P91" s="182">
        <f>IF(SUM(NFM_ued!P$33,NFM_ued!P$70)=0,"",SUM(NFM_ued!P$33,NFM_ued!P$70)/P$12)</f>
        <v>7.9655739860388874E-2</v>
      </c>
      <c r="Q91" s="182">
        <f>IF(SUM(NFM_ued!Q$33,NFM_ued!Q$70)=0,"",SUM(NFM_ued!Q$33,NFM_ued!Q$70)/Q$12)</f>
        <v>7.9978385571468413E-2</v>
      </c>
    </row>
    <row r="92" spans="1:17" x14ac:dyDescent="0.25">
      <c r="A92" s="179" t="s">
        <v>43</v>
      </c>
      <c r="B92" s="182" t="str">
        <f>IF(NFM_ued!B$33=0,"",NFM_ued!B$33/B$13)</f>
        <v/>
      </c>
      <c r="C92" s="182" t="str">
        <f>IF(NFM_ued!C$33=0,"",NFM_ued!C$33/C$13)</f>
        <v/>
      </c>
      <c r="D92" s="182" t="str">
        <f>IF(NFM_ued!D$33=0,"",NFM_ued!D$33/D$13)</f>
        <v/>
      </c>
      <c r="E92" s="182" t="str">
        <f>IF(NFM_ued!E$33=0,"",NFM_ued!E$33/E$13)</f>
        <v/>
      </c>
      <c r="F92" s="182" t="str">
        <f>IF(NFM_ued!F$33=0,"",NFM_ued!F$33/F$13)</f>
        <v/>
      </c>
      <c r="G92" s="182" t="str">
        <f>IF(NFM_ued!G$33=0,"",NFM_ued!G$33/G$13)</f>
        <v/>
      </c>
      <c r="H92" s="182" t="str">
        <f>IF(NFM_ued!H$33=0,"",NFM_ued!H$33/H$13)</f>
        <v/>
      </c>
      <c r="I92" s="182" t="str">
        <f>IF(NFM_ued!I$33=0,"",NFM_ued!I$33/I$13)</f>
        <v/>
      </c>
      <c r="J92" s="182" t="str">
        <f>IF(NFM_ued!J$33=0,"",NFM_ued!J$33/J$13)</f>
        <v/>
      </c>
      <c r="K92" s="182" t="str">
        <f>IF(NFM_ued!K$33=0,"",NFM_ued!K$33/K$13)</f>
        <v/>
      </c>
      <c r="L92" s="182" t="str">
        <f>IF(NFM_ued!L$33=0,"",NFM_ued!L$33/L$13)</f>
        <v/>
      </c>
      <c r="M92" s="182" t="str">
        <f>IF(NFM_ued!M$33=0,"",NFM_ued!M$33/M$13)</f>
        <v/>
      </c>
      <c r="N92" s="182" t="str">
        <f>IF(NFM_ued!N$33=0,"",NFM_ued!N$33/N$13)</f>
        <v/>
      </c>
      <c r="O92" s="182" t="str">
        <f>IF(NFM_ued!O$33=0,"",NFM_ued!O$33/O$13)</f>
        <v/>
      </c>
      <c r="P92" s="182" t="str">
        <f>IF(NFM_ued!P$33=0,"",NFM_ued!P$33/P$13)</f>
        <v/>
      </c>
      <c r="Q92" s="182" t="str">
        <f>IF(NFM_ued!Q$33=0,"",NFM_ued!Q$33/Q$13)</f>
        <v/>
      </c>
    </row>
    <row r="93" spans="1:17" x14ac:dyDescent="0.25">
      <c r="A93" s="179" t="s">
        <v>344</v>
      </c>
      <c r="B93" s="182">
        <f>IF(NFM_ued!B$70=0,"",NFM_ued!B$70/B$14)</f>
        <v>6.8538466209319457E-2</v>
      </c>
      <c r="C93" s="182">
        <f>IF(NFM_ued!C$70=0,"",NFM_ued!C$70/C$14)</f>
        <v>7.9886035668876962E-2</v>
      </c>
      <c r="D93" s="182">
        <f>IF(NFM_ued!D$70=0,"",NFM_ued!D$70/D$14)</f>
        <v>8.5563207893551957E-2</v>
      </c>
      <c r="E93" s="182">
        <f>IF(NFM_ued!E$70=0,"",NFM_ued!E$70/E$14)</f>
        <v>9.0124224142627135E-2</v>
      </c>
      <c r="F93" s="182">
        <f>IF(NFM_ued!F$70=0,"",NFM_ued!F$70/F$14)</f>
        <v>9.09959333157533E-2</v>
      </c>
      <c r="G93" s="182">
        <f>IF(NFM_ued!G$70=0,"",NFM_ued!G$70/G$14)</f>
        <v>9.3629582749259851E-2</v>
      </c>
      <c r="H93" s="182">
        <f>IF(NFM_ued!H$70=0,"",NFM_ued!H$70/H$14)</f>
        <v>9.539633766570646E-2</v>
      </c>
      <c r="I93" s="182">
        <f>IF(NFM_ued!I$70=0,"",NFM_ued!I$70/I$14)</f>
        <v>0.10339705009903315</v>
      </c>
      <c r="J93" s="182">
        <f>IF(NFM_ued!J$70=0,"",NFM_ued!J$70/J$14)</f>
        <v>8.8010856600854628E-2</v>
      </c>
      <c r="K93" s="182">
        <f>IF(NFM_ued!K$70=0,"",NFM_ued!K$70/K$14)</f>
        <v>6.9023154067923934E-2</v>
      </c>
      <c r="L93" s="182">
        <f>IF(NFM_ued!L$70=0,"",NFM_ued!L$70/L$14)</f>
        <v>6.1431930140727856E-2</v>
      </c>
      <c r="M93" s="182">
        <f>IF(NFM_ued!M$70=0,"",NFM_ued!M$70/M$14)</f>
        <v>6.650623936882144E-2</v>
      </c>
      <c r="N93" s="182">
        <f>IF(NFM_ued!N$70=0,"",NFM_ued!N$70/N$14)</f>
        <v>6.6434367158785756E-2</v>
      </c>
      <c r="O93" s="182">
        <f>IF(NFM_ued!O$70=0,"",NFM_ued!O$70/O$14)</f>
        <v>7.6510685301997186E-2</v>
      </c>
      <c r="P93" s="182">
        <f>IF(NFM_ued!P$70=0,"",NFM_ued!P$70/P$14)</f>
        <v>7.9655739860388874E-2</v>
      </c>
      <c r="Q93" s="182">
        <f>IF(NFM_ued!Q$70=0,"",NFM_ued!Q$70/Q$14)</f>
        <v>7.9978385571468413E-2</v>
      </c>
    </row>
    <row r="94" spans="1:17" x14ac:dyDescent="0.25">
      <c r="A94" s="108" t="s">
        <v>42</v>
      </c>
      <c r="B94" s="112">
        <f>IF(NFM_ued!B$112=0,"",NFM_ued!B$112/B$15)</f>
        <v>0.10365751441725096</v>
      </c>
      <c r="C94" s="112">
        <f>IF(NFM_ued!C$112=0,"",NFM_ued!C$112/C$15)</f>
        <v>0.11966727017617089</v>
      </c>
      <c r="D94" s="112">
        <f>IF(NFM_ued!D$112=0,"",NFM_ued!D$112/D$15)</f>
        <v>0.1282639440893191</v>
      </c>
      <c r="E94" s="112">
        <f>IF(NFM_ued!E$112=0,"",NFM_ued!E$112/E$15)</f>
        <v>0.13490640751928271</v>
      </c>
      <c r="F94" s="112">
        <f>IF(NFM_ued!F$112=0,"",NFM_ued!F$112/F$15)</f>
        <v>0.1340656764870988</v>
      </c>
      <c r="G94" s="112">
        <f>IF(NFM_ued!G$112=0,"",NFM_ued!G$112/G$15)</f>
        <v>0.13770949744961514</v>
      </c>
      <c r="H94" s="112">
        <f>IF(NFM_ued!H$112=0,"",NFM_ued!H$112/H$15)</f>
        <v>0.14023972816549846</v>
      </c>
      <c r="I94" s="112">
        <f>IF(NFM_ued!I$112=0,"",NFM_ued!I$112/I$15)</f>
        <v>0.14347942241557876</v>
      </c>
      <c r="J94" s="112">
        <f>IF(NFM_ued!J$112=0,"",NFM_ued!J$112/J$15)</f>
        <v>0.11760757296757804</v>
      </c>
      <c r="K94" s="112">
        <f>IF(NFM_ued!K$112=0,"",NFM_ued!K$112/K$15)</f>
        <v>0.1091254897943503</v>
      </c>
      <c r="L94" s="112">
        <f>IF(NFM_ued!L$112=0,"",NFM_ued!L$112/L$15)</f>
        <v>9.7506324682001919E-2</v>
      </c>
      <c r="M94" s="112">
        <f>IF(NFM_ued!M$112=0,"",NFM_ued!M$112/M$15)</f>
        <v>0.10574934453274031</v>
      </c>
      <c r="N94" s="112">
        <f>IF(NFM_ued!N$112=0,"",NFM_ued!N$112/N$15)</f>
        <v>0.10557211419417252</v>
      </c>
      <c r="O94" s="112">
        <f>IF(NFM_ued!O$112=0,"",NFM_ued!O$112/O$15)</f>
        <v>0.12258276950506616</v>
      </c>
      <c r="P94" s="112">
        <f>IF(NFM_ued!P$112=0,"",NFM_ued!P$112/P$15)</f>
        <v>0.12753375072389911</v>
      </c>
      <c r="Q94" s="112">
        <f>IF(NFM_ued!Q$112=0,"",NFM_ued!Q$112/Q$15)</f>
        <v>0.13073671360612035</v>
      </c>
    </row>
    <row r="95" spans="1:17" x14ac:dyDescent="0.25">
      <c r="A95" s="39" t="s">
        <v>60</v>
      </c>
      <c r="B95" s="181">
        <f t="shared" ref="B95:Q95" si="57">IF(B$62=0,"",B$72/B$62)</f>
        <v>1.53463207111016</v>
      </c>
      <c r="C95" s="181">
        <f t="shared" si="57"/>
        <v>1.5551926318022626</v>
      </c>
      <c r="D95" s="181">
        <f t="shared" si="57"/>
        <v>1.5642620224918709</v>
      </c>
      <c r="E95" s="181">
        <f t="shared" si="57"/>
        <v>1.5143058211067564</v>
      </c>
      <c r="F95" s="181">
        <f t="shared" si="57"/>
        <v>1.4822564293759024</v>
      </c>
      <c r="G95" s="181">
        <f t="shared" si="57"/>
        <v>1.4362375563226111</v>
      </c>
      <c r="H95" s="181">
        <f t="shared" si="57"/>
        <v>1.4267840306441821</v>
      </c>
      <c r="I95" s="181">
        <f t="shared" si="57"/>
        <v>1.4670989736640081</v>
      </c>
      <c r="J95" s="181">
        <f t="shared" si="57"/>
        <v>1.4781087855870203</v>
      </c>
      <c r="K95" s="181">
        <f t="shared" si="57"/>
        <v>1.4848206192419819</v>
      </c>
      <c r="L95" s="181">
        <f t="shared" si="57"/>
        <v>1.4451296535964955</v>
      </c>
      <c r="M95" s="181">
        <f t="shared" si="57"/>
        <v>1.4014320148607269</v>
      </c>
      <c r="N95" s="181">
        <f t="shared" si="57"/>
        <v>1.3831525688957313</v>
      </c>
      <c r="O95" s="181">
        <f t="shared" si="57"/>
        <v>1.4842783282740943</v>
      </c>
      <c r="P95" s="181">
        <f t="shared" si="57"/>
        <v>1.4828476832726958</v>
      </c>
      <c r="Q95" s="181">
        <f t="shared" si="57"/>
        <v>1.4779719389175043</v>
      </c>
    </row>
    <row r="96" spans="1:17" x14ac:dyDescent="0.25">
      <c r="A96" s="110" t="s">
        <v>44</v>
      </c>
      <c r="B96" s="109" t="str">
        <f t="shared" ref="B96:Q96" si="58">IF(B$63=0,"",B$73/B$63)</f>
        <v/>
      </c>
      <c r="C96" s="109" t="str">
        <f t="shared" si="58"/>
        <v/>
      </c>
      <c r="D96" s="109" t="str">
        <f t="shared" si="58"/>
        <v/>
      </c>
      <c r="E96" s="109" t="str">
        <f t="shared" si="58"/>
        <v/>
      </c>
      <c r="F96" s="109" t="str">
        <f t="shared" si="58"/>
        <v/>
      </c>
      <c r="G96" s="109" t="str">
        <f t="shared" si="58"/>
        <v/>
      </c>
      <c r="H96" s="109" t="str">
        <f t="shared" si="58"/>
        <v/>
      </c>
      <c r="I96" s="109" t="str">
        <f t="shared" si="58"/>
        <v/>
      </c>
      <c r="J96" s="109" t="str">
        <f t="shared" si="58"/>
        <v/>
      </c>
      <c r="K96" s="109" t="str">
        <f t="shared" si="58"/>
        <v/>
      </c>
      <c r="L96" s="109" t="str">
        <f t="shared" si="58"/>
        <v/>
      </c>
      <c r="M96" s="109" t="str">
        <f t="shared" si="58"/>
        <v/>
      </c>
      <c r="N96" s="109" t="str">
        <f t="shared" si="58"/>
        <v/>
      </c>
      <c r="O96" s="109" t="str">
        <f t="shared" si="58"/>
        <v/>
      </c>
      <c r="P96" s="109" t="str">
        <f t="shared" si="58"/>
        <v/>
      </c>
      <c r="Q96" s="109" t="str">
        <f t="shared" si="58"/>
        <v/>
      </c>
    </row>
    <row r="97" spans="1:17" x14ac:dyDescent="0.25">
      <c r="A97" s="180" t="s">
        <v>59</v>
      </c>
      <c r="B97" s="178">
        <f t="shared" ref="B97:Q97" si="59">IF(B$64=0,"",B$74/B$64)</f>
        <v>1.5366000494878644</v>
      </c>
      <c r="C97" s="178">
        <f t="shared" si="59"/>
        <v>1.5079789334118865</v>
      </c>
      <c r="D97" s="178">
        <f t="shared" si="59"/>
        <v>1.5272211785165397</v>
      </c>
      <c r="E97" s="178">
        <f t="shared" si="59"/>
        <v>1.4618215868226767</v>
      </c>
      <c r="F97" s="178">
        <f t="shared" si="59"/>
        <v>1.4240907522425625</v>
      </c>
      <c r="G97" s="178">
        <f t="shared" si="59"/>
        <v>1.3582375597542975</v>
      </c>
      <c r="H97" s="178">
        <f t="shared" si="59"/>
        <v>1.3407157690730127</v>
      </c>
      <c r="I97" s="178">
        <f t="shared" si="59"/>
        <v>1.4098906168970278</v>
      </c>
      <c r="J97" s="178">
        <f t="shared" si="59"/>
        <v>1.4391817929905308</v>
      </c>
      <c r="K97" s="178">
        <f t="shared" si="59"/>
        <v>1.4520708091194243</v>
      </c>
      <c r="L97" s="178">
        <f t="shared" si="59"/>
        <v>1.3945888684940693</v>
      </c>
      <c r="M97" s="178">
        <f t="shared" si="59"/>
        <v>1.3373452562191026</v>
      </c>
      <c r="N97" s="178">
        <f t="shared" si="59"/>
        <v>1.3141516499333084</v>
      </c>
      <c r="O97" s="178">
        <f t="shared" si="59"/>
        <v>1.4547136605221924</v>
      </c>
      <c r="P97" s="178">
        <f t="shared" si="59"/>
        <v>1.4481195211252549</v>
      </c>
      <c r="Q97" s="178">
        <f t="shared" si="59"/>
        <v>1.451835931400655</v>
      </c>
    </row>
    <row r="98" spans="1:17" x14ac:dyDescent="0.25">
      <c r="A98" s="179" t="s">
        <v>43</v>
      </c>
      <c r="B98" s="178" t="str">
        <f t="shared" ref="B98:Q98" si="60">IF(B$65=0,"",B$75/B$65)</f>
        <v/>
      </c>
      <c r="C98" s="178" t="str">
        <f t="shared" si="60"/>
        <v/>
      </c>
      <c r="D98" s="178" t="str">
        <f t="shared" si="60"/>
        <v/>
      </c>
      <c r="E98" s="178" t="str">
        <f t="shared" si="60"/>
        <v/>
      </c>
      <c r="F98" s="178" t="str">
        <f t="shared" si="60"/>
        <v/>
      </c>
      <c r="G98" s="178" t="str">
        <f t="shared" si="60"/>
        <v/>
      </c>
      <c r="H98" s="178" t="str">
        <f t="shared" si="60"/>
        <v/>
      </c>
      <c r="I98" s="178" t="str">
        <f t="shared" si="60"/>
        <v/>
      </c>
      <c r="J98" s="178" t="str">
        <f t="shared" si="60"/>
        <v/>
      </c>
      <c r="K98" s="178" t="str">
        <f t="shared" si="60"/>
        <v/>
      </c>
      <c r="L98" s="178" t="str">
        <f t="shared" si="60"/>
        <v/>
      </c>
      <c r="M98" s="178" t="str">
        <f t="shared" si="60"/>
        <v/>
      </c>
      <c r="N98" s="178" t="str">
        <f t="shared" si="60"/>
        <v/>
      </c>
      <c r="O98" s="178" t="str">
        <f t="shared" si="60"/>
        <v/>
      </c>
      <c r="P98" s="178" t="str">
        <f t="shared" si="60"/>
        <v/>
      </c>
      <c r="Q98" s="178" t="str">
        <f t="shared" si="60"/>
        <v/>
      </c>
    </row>
    <row r="99" spans="1:17" x14ac:dyDescent="0.25">
      <c r="A99" s="179" t="s">
        <v>344</v>
      </c>
      <c r="B99" s="178">
        <f t="shared" ref="B99:Q99" si="61">IF(B$66=0,"",B$76/B$66)</f>
        <v>1.5366000494878644</v>
      </c>
      <c r="C99" s="178">
        <f t="shared" si="61"/>
        <v>1.5079789334118865</v>
      </c>
      <c r="D99" s="178">
        <f t="shared" si="61"/>
        <v>1.5272211785165397</v>
      </c>
      <c r="E99" s="178">
        <f t="shared" si="61"/>
        <v>1.4618215868226767</v>
      </c>
      <c r="F99" s="178">
        <f t="shared" si="61"/>
        <v>1.4240907522425625</v>
      </c>
      <c r="G99" s="178">
        <f t="shared" si="61"/>
        <v>1.3582375597542975</v>
      </c>
      <c r="H99" s="178">
        <f t="shared" si="61"/>
        <v>1.3407157690730127</v>
      </c>
      <c r="I99" s="178">
        <f t="shared" si="61"/>
        <v>1.4098906168970278</v>
      </c>
      <c r="J99" s="178">
        <f t="shared" si="61"/>
        <v>1.4391817929905308</v>
      </c>
      <c r="K99" s="178">
        <f t="shared" si="61"/>
        <v>1.4520708091194243</v>
      </c>
      <c r="L99" s="178">
        <f t="shared" si="61"/>
        <v>1.3945888684940693</v>
      </c>
      <c r="M99" s="178">
        <f t="shared" si="61"/>
        <v>1.3373452562191026</v>
      </c>
      <c r="N99" s="178">
        <f t="shared" si="61"/>
        <v>1.3141516499333084</v>
      </c>
      <c r="O99" s="178">
        <f t="shared" si="61"/>
        <v>1.4547136605221924</v>
      </c>
      <c r="P99" s="178">
        <f t="shared" si="61"/>
        <v>1.4481195211252549</v>
      </c>
      <c r="Q99" s="178">
        <f t="shared" si="61"/>
        <v>1.451835931400655</v>
      </c>
    </row>
    <row r="100" spans="1:17" x14ac:dyDescent="0.25">
      <c r="A100" s="108" t="s">
        <v>42</v>
      </c>
      <c r="B100" s="107">
        <f t="shared" ref="B100:Q100" si="62">IF(B$67=0,"",B$77/B$67)</f>
        <v>1.5341435934352683</v>
      </c>
      <c r="C100" s="107">
        <f t="shared" si="62"/>
        <v>1.5678201572240051</v>
      </c>
      <c r="D100" s="107">
        <f t="shared" si="62"/>
        <v>1.5748518163596918</v>
      </c>
      <c r="E100" s="107">
        <f t="shared" si="62"/>
        <v>1.5298846243412887</v>
      </c>
      <c r="F100" s="107">
        <f t="shared" si="62"/>
        <v>1.4973263851633107</v>
      </c>
      <c r="G100" s="107">
        <f t="shared" si="62"/>
        <v>1.4567110207623519</v>
      </c>
      <c r="H100" s="107">
        <f t="shared" si="62"/>
        <v>1.4490134599115607</v>
      </c>
      <c r="I100" s="107">
        <f t="shared" si="62"/>
        <v>1.4814047800252328</v>
      </c>
      <c r="J100" s="107">
        <f t="shared" si="62"/>
        <v>1.4866860186462154</v>
      </c>
      <c r="K100" s="107">
        <f t="shared" si="62"/>
        <v>1.4961328613776179</v>
      </c>
      <c r="L100" s="107">
        <f t="shared" si="62"/>
        <v>1.4644795283081788</v>
      </c>
      <c r="M100" s="107">
        <f t="shared" si="62"/>
        <v>1.4266447150530757</v>
      </c>
      <c r="N100" s="107">
        <f t="shared" si="62"/>
        <v>1.4099737226575269</v>
      </c>
      <c r="O100" s="107">
        <f t="shared" si="62"/>
        <v>1.497794668533871</v>
      </c>
      <c r="P100" s="107">
        <f t="shared" si="62"/>
        <v>1.4982330715910512</v>
      </c>
      <c r="Q100" s="107">
        <f t="shared" si="62"/>
        <v>1.490105231201571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4" tint="0.79998168889431442"/>
    <pageSetUpPr fitToPage="1"/>
  </sheetPr>
  <dimension ref="A1:Q25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360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98" t="s">
        <v>127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4" spans="1:17" x14ac:dyDescent="0.25">
      <c r="A4" s="164"/>
      <c r="B4" s="163"/>
      <c r="C4" s="163"/>
      <c r="D4" s="163"/>
      <c r="E4" s="163"/>
      <c r="F4" s="163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</row>
    <row r="5" spans="1:17" ht="12.75" x14ac:dyDescent="0.25">
      <c r="A5" s="97" t="s">
        <v>44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152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151</v>
      </c>
      <c r="B26" s="204">
        <v>0</v>
      </c>
      <c r="C26" s="204">
        <v>0</v>
      </c>
      <c r="D26" s="204">
        <v>0</v>
      </c>
      <c r="E26" s="204">
        <v>0</v>
      </c>
      <c r="F26" s="204">
        <v>0</v>
      </c>
      <c r="G26" s="204">
        <v>0</v>
      </c>
      <c r="H26" s="204">
        <v>0</v>
      </c>
      <c r="I26" s="204">
        <v>0</v>
      </c>
      <c r="J26" s="204">
        <v>0</v>
      </c>
      <c r="K26" s="204">
        <v>0</v>
      </c>
      <c r="L26" s="204">
        <v>0</v>
      </c>
      <c r="M26" s="204">
        <v>0</v>
      </c>
      <c r="N26" s="204">
        <v>0</v>
      </c>
      <c r="O26" s="204">
        <v>0</v>
      </c>
      <c r="P26" s="204">
        <v>0</v>
      </c>
      <c r="Q26" s="204">
        <v>0</v>
      </c>
    </row>
    <row r="27" spans="1:17" x14ac:dyDescent="0.25">
      <c r="A27" s="84" t="s">
        <v>30</v>
      </c>
      <c r="B27" s="208">
        <v>0</v>
      </c>
      <c r="C27" s="208">
        <v>0</v>
      </c>
      <c r="D27" s="208">
        <v>0</v>
      </c>
      <c r="E27" s="208">
        <v>0</v>
      </c>
      <c r="F27" s="208">
        <v>0</v>
      </c>
      <c r="G27" s="208">
        <v>0</v>
      </c>
      <c r="H27" s="208">
        <v>0</v>
      </c>
      <c r="I27" s="208">
        <v>0</v>
      </c>
      <c r="J27" s="208">
        <v>0</v>
      </c>
      <c r="K27" s="208">
        <v>0</v>
      </c>
      <c r="L27" s="208">
        <v>0</v>
      </c>
      <c r="M27" s="208">
        <v>0</v>
      </c>
      <c r="N27" s="208">
        <v>0</v>
      </c>
      <c r="O27" s="208">
        <v>0</v>
      </c>
      <c r="P27" s="208">
        <v>0</v>
      </c>
      <c r="Q27" s="208">
        <v>0</v>
      </c>
    </row>
    <row r="28" spans="1:17" x14ac:dyDescent="0.25">
      <c r="A28" s="84" t="s">
        <v>125</v>
      </c>
      <c r="B28" s="208">
        <v>0</v>
      </c>
      <c r="C28" s="208">
        <v>0</v>
      </c>
      <c r="D28" s="208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</row>
    <row r="29" spans="1:17" x14ac:dyDescent="0.25">
      <c r="A29" s="84" t="s">
        <v>29</v>
      </c>
      <c r="B29" s="208">
        <v>0</v>
      </c>
      <c r="C29" s="208">
        <v>0</v>
      </c>
      <c r="D29" s="208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</row>
    <row r="30" spans="1:17" x14ac:dyDescent="0.25">
      <c r="A30" s="84" t="s">
        <v>26</v>
      </c>
      <c r="B30" s="208">
        <v>0</v>
      </c>
      <c r="C30" s="208">
        <v>0</v>
      </c>
      <c r="D30" s="208">
        <v>0</v>
      </c>
      <c r="E30" s="208">
        <v>0</v>
      </c>
      <c r="F30" s="208">
        <v>0</v>
      </c>
      <c r="G30" s="208">
        <v>0</v>
      </c>
      <c r="H30" s="208">
        <v>0</v>
      </c>
      <c r="I30" s="208">
        <v>0</v>
      </c>
      <c r="J30" s="208">
        <v>0</v>
      </c>
      <c r="K30" s="208">
        <v>0</v>
      </c>
      <c r="L30" s="208">
        <v>0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</row>
    <row r="31" spans="1:17" x14ac:dyDescent="0.25">
      <c r="A31" s="82" t="s">
        <v>21</v>
      </c>
      <c r="B31" s="207">
        <v>0</v>
      </c>
      <c r="C31" s="207">
        <v>0</v>
      </c>
      <c r="D31" s="207">
        <v>0</v>
      </c>
      <c r="E31" s="207">
        <v>0</v>
      </c>
      <c r="F31" s="207">
        <v>0</v>
      </c>
      <c r="G31" s="207">
        <v>0</v>
      </c>
      <c r="H31" s="207">
        <v>0</v>
      </c>
      <c r="I31" s="207">
        <v>0</v>
      </c>
      <c r="J31" s="207">
        <v>0</v>
      </c>
      <c r="K31" s="207">
        <v>0</v>
      </c>
      <c r="L31" s="207">
        <v>0</v>
      </c>
      <c r="M31" s="207">
        <v>0</v>
      </c>
      <c r="N31" s="207">
        <v>0</v>
      </c>
      <c r="O31" s="207">
        <v>0</v>
      </c>
      <c r="P31" s="207">
        <v>0</v>
      </c>
      <c r="Q31" s="207">
        <v>0</v>
      </c>
    </row>
    <row r="32" spans="1:17" x14ac:dyDescent="0.25">
      <c r="A32" s="196"/>
      <c r="B32" s="196"/>
      <c r="C32" s="196"/>
      <c r="D32" s="196"/>
      <c r="E32" s="196"/>
      <c r="F32" s="196"/>
      <c r="G32" s="196"/>
      <c r="H32" s="196"/>
      <c r="I32" s="196"/>
      <c r="J32" s="196"/>
      <c r="K32" s="196"/>
      <c r="L32" s="196"/>
      <c r="M32" s="196"/>
      <c r="N32" s="196"/>
      <c r="O32" s="196"/>
      <c r="P32" s="196"/>
      <c r="Q32" s="196"/>
    </row>
    <row r="33" spans="1:17" ht="12.75" x14ac:dyDescent="0.25">
      <c r="A33" s="97" t="s">
        <v>43</v>
      </c>
      <c r="B33" s="96">
        <v>0</v>
      </c>
      <c r="C33" s="96">
        <v>0</v>
      </c>
      <c r="D33" s="96">
        <v>0</v>
      </c>
      <c r="E33" s="96">
        <v>0</v>
      </c>
      <c r="F33" s="96">
        <v>0</v>
      </c>
      <c r="G33" s="96">
        <v>0</v>
      </c>
      <c r="H33" s="96">
        <v>0</v>
      </c>
      <c r="I33" s="96">
        <v>0</v>
      </c>
      <c r="J33" s="96">
        <v>0</v>
      </c>
      <c r="K33" s="96">
        <v>0</v>
      </c>
      <c r="L33" s="96">
        <v>0</v>
      </c>
      <c r="M33" s="96">
        <v>0</v>
      </c>
      <c r="N33" s="96">
        <v>0</v>
      </c>
      <c r="O33" s="96">
        <v>0</v>
      </c>
      <c r="P33" s="96">
        <v>0</v>
      </c>
      <c r="Q33" s="96">
        <v>0</v>
      </c>
    </row>
    <row r="34" spans="1:17" x14ac:dyDescent="0.25">
      <c r="A34" s="132" t="s">
        <v>83</v>
      </c>
      <c r="B34" s="160">
        <v>0</v>
      </c>
      <c r="C34" s="160">
        <v>0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I34" s="160">
        <v>0</v>
      </c>
      <c r="J34" s="160">
        <v>0</v>
      </c>
      <c r="K34" s="160">
        <v>0</v>
      </c>
      <c r="L34" s="160">
        <v>0</v>
      </c>
      <c r="M34" s="160">
        <v>0</v>
      </c>
      <c r="N34" s="160">
        <v>0</v>
      </c>
      <c r="O34" s="160">
        <v>0</v>
      </c>
      <c r="P34" s="160">
        <v>0</v>
      </c>
      <c r="Q34" s="160">
        <v>0</v>
      </c>
    </row>
    <row r="35" spans="1:17" x14ac:dyDescent="0.25">
      <c r="A35" s="76" t="s">
        <v>82</v>
      </c>
      <c r="B35" s="159">
        <v>0</v>
      </c>
      <c r="C35" s="159">
        <v>0</v>
      </c>
      <c r="D35" s="159">
        <v>0</v>
      </c>
      <c r="E35" s="159">
        <v>0</v>
      </c>
      <c r="F35" s="159">
        <v>0</v>
      </c>
      <c r="G35" s="159">
        <v>0</v>
      </c>
      <c r="H35" s="159">
        <v>0</v>
      </c>
      <c r="I35" s="159">
        <v>0</v>
      </c>
      <c r="J35" s="159">
        <v>0</v>
      </c>
      <c r="K35" s="159">
        <v>0</v>
      </c>
      <c r="L35" s="159">
        <v>0</v>
      </c>
      <c r="M35" s="159">
        <v>0</v>
      </c>
      <c r="N35" s="159">
        <v>0</v>
      </c>
      <c r="O35" s="159">
        <v>0</v>
      </c>
      <c r="P35" s="159">
        <v>0</v>
      </c>
      <c r="Q35" s="159">
        <v>0</v>
      </c>
    </row>
    <row r="36" spans="1:17" x14ac:dyDescent="0.25">
      <c r="A36" s="76" t="s">
        <v>81</v>
      </c>
      <c r="B36" s="159">
        <v>0</v>
      </c>
      <c r="C36" s="159">
        <v>0</v>
      </c>
      <c r="D36" s="159">
        <v>0</v>
      </c>
      <c r="E36" s="159">
        <v>0</v>
      </c>
      <c r="F36" s="159">
        <v>0</v>
      </c>
      <c r="G36" s="159">
        <v>0</v>
      </c>
      <c r="H36" s="159">
        <v>0</v>
      </c>
      <c r="I36" s="159">
        <v>0</v>
      </c>
      <c r="J36" s="159">
        <v>0</v>
      </c>
      <c r="K36" s="159">
        <v>0</v>
      </c>
      <c r="L36" s="159">
        <v>0</v>
      </c>
      <c r="M36" s="159">
        <v>0</v>
      </c>
      <c r="N36" s="159">
        <v>0</v>
      </c>
      <c r="O36" s="159">
        <v>0</v>
      </c>
      <c r="P36" s="159">
        <v>0</v>
      </c>
      <c r="Q36" s="159">
        <v>0</v>
      </c>
    </row>
    <row r="37" spans="1:17" x14ac:dyDescent="0.25">
      <c r="A37" s="76" t="s">
        <v>80</v>
      </c>
      <c r="B37" s="159">
        <v>0</v>
      </c>
      <c r="C37" s="159">
        <v>0</v>
      </c>
      <c r="D37" s="159">
        <v>0</v>
      </c>
      <c r="E37" s="159">
        <v>0</v>
      </c>
      <c r="F37" s="159">
        <v>0</v>
      </c>
      <c r="G37" s="159">
        <v>0</v>
      </c>
      <c r="H37" s="159">
        <v>0</v>
      </c>
      <c r="I37" s="159">
        <v>0</v>
      </c>
      <c r="J37" s="159">
        <v>0</v>
      </c>
      <c r="K37" s="159">
        <v>0</v>
      </c>
      <c r="L37" s="159">
        <v>0</v>
      </c>
      <c r="M37" s="159">
        <v>0</v>
      </c>
      <c r="N37" s="159">
        <v>0</v>
      </c>
      <c r="O37" s="159">
        <v>0</v>
      </c>
      <c r="P37" s="159">
        <v>0</v>
      </c>
      <c r="Q37" s="159">
        <v>0</v>
      </c>
    </row>
    <row r="38" spans="1:17" x14ac:dyDescent="0.25">
      <c r="A38" s="129" t="s">
        <v>79</v>
      </c>
      <c r="B38" s="158">
        <v>0</v>
      </c>
      <c r="C38" s="158">
        <v>0</v>
      </c>
      <c r="D38" s="158">
        <v>0</v>
      </c>
      <c r="E38" s="158">
        <v>0</v>
      </c>
      <c r="F38" s="158">
        <v>0</v>
      </c>
      <c r="G38" s="158">
        <v>0</v>
      </c>
      <c r="H38" s="158">
        <v>0</v>
      </c>
      <c r="I38" s="158">
        <v>0</v>
      </c>
      <c r="J38" s="158">
        <v>0</v>
      </c>
      <c r="K38" s="158">
        <v>0</v>
      </c>
      <c r="L38" s="158">
        <v>0</v>
      </c>
      <c r="M38" s="158">
        <v>0</v>
      </c>
      <c r="N38" s="158">
        <v>0</v>
      </c>
      <c r="O38" s="158">
        <v>0</v>
      </c>
      <c r="P38" s="158">
        <v>0</v>
      </c>
      <c r="Q38" s="158">
        <v>0</v>
      </c>
    </row>
    <row r="39" spans="1:17" x14ac:dyDescent="0.25">
      <c r="A39" s="92" t="s">
        <v>125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26</v>
      </c>
      <c r="B40" s="91">
        <v>0</v>
      </c>
      <c r="C40" s="91">
        <v>0</v>
      </c>
      <c r="D40" s="91">
        <v>0</v>
      </c>
      <c r="E40" s="91">
        <v>0</v>
      </c>
      <c r="F40" s="91">
        <v>0</v>
      </c>
      <c r="G40" s="91">
        <v>0</v>
      </c>
      <c r="H40" s="91">
        <v>0</v>
      </c>
      <c r="I40" s="91">
        <v>0</v>
      </c>
      <c r="J40" s="91">
        <v>0</v>
      </c>
      <c r="K40" s="91">
        <v>0</v>
      </c>
      <c r="L40" s="91">
        <v>0</v>
      </c>
      <c r="M40" s="91">
        <v>0</v>
      </c>
      <c r="N40" s="91">
        <v>0</v>
      </c>
      <c r="O40" s="91">
        <v>0</v>
      </c>
      <c r="P40" s="91">
        <v>0</v>
      </c>
      <c r="Q40" s="91">
        <v>0</v>
      </c>
    </row>
    <row r="41" spans="1:17" x14ac:dyDescent="0.25">
      <c r="A41" s="92" t="s">
        <v>126</v>
      </c>
      <c r="B41" s="91">
        <v>0</v>
      </c>
      <c r="C41" s="91">
        <v>0</v>
      </c>
      <c r="D41" s="91">
        <v>0</v>
      </c>
      <c r="E41" s="91">
        <v>0</v>
      </c>
      <c r="F41" s="91">
        <v>0</v>
      </c>
      <c r="G41" s="91">
        <v>0</v>
      </c>
      <c r="H41" s="91">
        <v>0</v>
      </c>
      <c r="I41" s="91">
        <v>0</v>
      </c>
      <c r="J41" s="91">
        <v>0</v>
      </c>
      <c r="K41" s="91">
        <v>0</v>
      </c>
      <c r="L41" s="91">
        <v>0</v>
      </c>
      <c r="M41" s="91">
        <v>0</v>
      </c>
      <c r="N41" s="91">
        <v>0</v>
      </c>
      <c r="O41" s="91">
        <v>0</v>
      </c>
      <c r="P41" s="91">
        <v>0</v>
      </c>
      <c r="Q41" s="91">
        <v>0</v>
      </c>
    </row>
    <row r="42" spans="1:17" x14ac:dyDescent="0.25">
      <c r="A42" s="92" t="s">
        <v>21</v>
      </c>
      <c r="B42" s="157">
        <v>0</v>
      </c>
      <c r="C42" s="157">
        <v>0</v>
      </c>
      <c r="D42" s="157">
        <v>0</v>
      </c>
      <c r="E42" s="157">
        <v>0</v>
      </c>
      <c r="F42" s="157">
        <v>0</v>
      </c>
      <c r="G42" s="157">
        <v>0</v>
      </c>
      <c r="H42" s="157">
        <v>0</v>
      </c>
      <c r="I42" s="157">
        <v>0</v>
      </c>
      <c r="J42" s="157">
        <v>0</v>
      </c>
      <c r="K42" s="157">
        <v>0</v>
      </c>
      <c r="L42" s="157">
        <v>0</v>
      </c>
      <c r="M42" s="157">
        <v>0</v>
      </c>
      <c r="N42" s="157">
        <v>0</v>
      </c>
      <c r="O42" s="157">
        <v>0</v>
      </c>
      <c r="P42" s="157">
        <v>0</v>
      </c>
      <c r="Q42" s="157">
        <v>0</v>
      </c>
    </row>
    <row r="43" spans="1:17" x14ac:dyDescent="0.25">
      <c r="A43" s="156" t="s">
        <v>150</v>
      </c>
      <c r="B43" s="204">
        <v>0</v>
      </c>
      <c r="C43" s="204">
        <v>0</v>
      </c>
      <c r="D43" s="204">
        <v>0</v>
      </c>
      <c r="E43" s="204">
        <v>0</v>
      </c>
      <c r="F43" s="204">
        <v>0</v>
      </c>
      <c r="G43" s="204">
        <v>0</v>
      </c>
      <c r="H43" s="204">
        <v>0</v>
      </c>
      <c r="I43" s="204">
        <v>0</v>
      </c>
      <c r="J43" s="204">
        <v>0</v>
      </c>
      <c r="K43" s="204">
        <v>0</v>
      </c>
      <c r="L43" s="204">
        <v>0</v>
      </c>
      <c r="M43" s="204">
        <v>0</v>
      </c>
      <c r="N43" s="204">
        <v>0</v>
      </c>
      <c r="O43" s="204">
        <v>0</v>
      </c>
      <c r="P43" s="204">
        <v>0</v>
      </c>
      <c r="Q43" s="204">
        <v>0</v>
      </c>
    </row>
    <row r="44" spans="1:17" x14ac:dyDescent="0.25">
      <c r="A44" s="156" t="s">
        <v>148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</row>
    <row r="45" spans="1:17" x14ac:dyDescent="0.25">
      <c r="A45" s="152" t="s">
        <v>164</v>
      </c>
      <c r="B45" s="151">
        <v>0</v>
      </c>
      <c r="C45" s="151">
        <v>0</v>
      </c>
      <c r="D45" s="151">
        <v>0</v>
      </c>
      <c r="E45" s="151">
        <v>0</v>
      </c>
      <c r="F45" s="151">
        <v>0</v>
      </c>
      <c r="G45" s="151">
        <v>0</v>
      </c>
      <c r="H45" s="151">
        <v>0</v>
      </c>
      <c r="I45" s="151">
        <v>0</v>
      </c>
      <c r="J45" s="151">
        <v>0</v>
      </c>
      <c r="K45" s="151">
        <v>0</v>
      </c>
      <c r="L45" s="151">
        <v>0</v>
      </c>
      <c r="M45" s="151">
        <v>0</v>
      </c>
      <c r="N45" s="151">
        <v>0</v>
      </c>
      <c r="O45" s="151">
        <v>0</v>
      </c>
      <c r="P45" s="151">
        <v>0</v>
      </c>
      <c r="Q45" s="151">
        <v>0</v>
      </c>
    </row>
    <row r="46" spans="1:17" x14ac:dyDescent="0.25">
      <c r="A46" s="154" t="s">
        <v>30</v>
      </c>
      <c r="B46" s="205">
        <v>0</v>
      </c>
      <c r="C46" s="205">
        <v>0</v>
      </c>
      <c r="D46" s="205">
        <v>0</v>
      </c>
      <c r="E46" s="205">
        <v>0</v>
      </c>
      <c r="F46" s="205">
        <v>0</v>
      </c>
      <c r="G46" s="205">
        <v>0</v>
      </c>
      <c r="H46" s="205">
        <v>0</v>
      </c>
      <c r="I46" s="205">
        <v>0</v>
      </c>
      <c r="J46" s="205">
        <v>0</v>
      </c>
      <c r="K46" s="205">
        <v>0</v>
      </c>
      <c r="L46" s="205">
        <v>0</v>
      </c>
      <c r="M46" s="205">
        <v>0</v>
      </c>
      <c r="N46" s="205">
        <v>0</v>
      </c>
      <c r="O46" s="205">
        <v>0</v>
      </c>
      <c r="P46" s="205">
        <v>0</v>
      </c>
      <c r="Q46" s="205">
        <v>0</v>
      </c>
    </row>
    <row r="47" spans="1:17" x14ac:dyDescent="0.25">
      <c r="A47" s="154" t="s">
        <v>125</v>
      </c>
      <c r="B47" s="205">
        <v>0</v>
      </c>
      <c r="C47" s="205">
        <v>0</v>
      </c>
      <c r="D47" s="205">
        <v>0</v>
      </c>
      <c r="E47" s="205">
        <v>0</v>
      </c>
      <c r="F47" s="205">
        <v>0</v>
      </c>
      <c r="G47" s="205">
        <v>0</v>
      </c>
      <c r="H47" s="205">
        <v>0</v>
      </c>
      <c r="I47" s="205">
        <v>0</v>
      </c>
      <c r="J47" s="205">
        <v>0</v>
      </c>
      <c r="K47" s="205">
        <v>0</v>
      </c>
      <c r="L47" s="205">
        <v>0</v>
      </c>
      <c r="M47" s="205">
        <v>0</v>
      </c>
      <c r="N47" s="205">
        <v>0</v>
      </c>
      <c r="O47" s="205">
        <v>0</v>
      </c>
      <c r="P47" s="205">
        <v>0</v>
      </c>
      <c r="Q47" s="205">
        <v>0</v>
      </c>
    </row>
    <row r="48" spans="1:17" x14ac:dyDescent="0.25">
      <c r="A48" s="154" t="s">
        <v>29</v>
      </c>
      <c r="B48" s="205">
        <v>0</v>
      </c>
      <c r="C48" s="205">
        <v>0</v>
      </c>
      <c r="D48" s="205">
        <v>0</v>
      </c>
      <c r="E48" s="205">
        <v>0</v>
      </c>
      <c r="F48" s="205">
        <v>0</v>
      </c>
      <c r="G48" s="205">
        <v>0</v>
      </c>
      <c r="H48" s="205">
        <v>0</v>
      </c>
      <c r="I48" s="205">
        <v>0</v>
      </c>
      <c r="J48" s="205">
        <v>0</v>
      </c>
      <c r="K48" s="205">
        <v>0</v>
      </c>
      <c r="L48" s="205">
        <v>0</v>
      </c>
      <c r="M48" s="205">
        <v>0</v>
      </c>
      <c r="N48" s="205">
        <v>0</v>
      </c>
      <c r="O48" s="205">
        <v>0</v>
      </c>
      <c r="P48" s="205">
        <v>0</v>
      </c>
      <c r="Q48" s="205">
        <v>0</v>
      </c>
    </row>
    <row r="49" spans="1:17" x14ac:dyDescent="0.25">
      <c r="A49" s="154" t="s">
        <v>26</v>
      </c>
      <c r="B49" s="205">
        <v>0</v>
      </c>
      <c r="C49" s="205">
        <v>0</v>
      </c>
      <c r="D49" s="205">
        <v>0</v>
      </c>
      <c r="E49" s="205">
        <v>0</v>
      </c>
      <c r="F49" s="205">
        <v>0</v>
      </c>
      <c r="G49" s="205">
        <v>0</v>
      </c>
      <c r="H49" s="205">
        <v>0</v>
      </c>
      <c r="I49" s="205">
        <v>0</v>
      </c>
      <c r="J49" s="205">
        <v>0</v>
      </c>
      <c r="K49" s="205">
        <v>0</v>
      </c>
      <c r="L49" s="205">
        <v>0</v>
      </c>
      <c r="M49" s="205">
        <v>0</v>
      </c>
      <c r="N49" s="205">
        <v>0</v>
      </c>
      <c r="O49" s="205">
        <v>0</v>
      </c>
      <c r="P49" s="205">
        <v>0</v>
      </c>
      <c r="Q49" s="205">
        <v>0</v>
      </c>
    </row>
    <row r="50" spans="1:17" x14ac:dyDescent="0.25">
      <c r="A50" s="152" t="s">
        <v>163</v>
      </c>
      <c r="B50" s="151">
        <v>0</v>
      </c>
      <c r="C50" s="151">
        <v>0</v>
      </c>
      <c r="D50" s="151">
        <v>0</v>
      </c>
      <c r="E50" s="151">
        <v>0</v>
      </c>
      <c r="F50" s="151">
        <v>0</v>
      </c>
      <c r="G50" s="151">
        <v>0</v>
      </c>
      <c r="H50" s="151">
        <v>0</v>
      </c>
      <c r="I50" s="151">
        <v>0</v>
      </c>
      <c r="J50" s="151">
        <v>0</v>
      </c>
      <c r="K50" s="151">
        <v>0</v>
      </c>
      <c r="L50" s="151">
        <v>0</v>
      </c>
      <c r="M50" s="151">
        <v>0</v>
      </c>
      <c r="N50" s="151">
        <v>0</v>
      </c>
      <c r="O50" s="151">
        <v>0</v>
      </c>
      <c r="P50" s="151">
        <v>0</v>
      </c>
      <c r="Q50" s="151">
        <v>0</v>
      </c>
    </row>
    <row r="51" spans="1:17" x14ac:dyDescent="0.25">
      <c r="A51" s="156" t="s">
        <v>147</v>
      </c>
      <c r="B51" s="206">
        <v>0</v>
      </c>
      <c r="C51" s="206">
        <v>0</v>
      </c>
      <c r="D51" s="206">
        <v>0</v>
      </c>
      <c r="E51" s="206">
        <v>0</v>
      </c>
      <c r="F51" s="206">
        <v>0</v>
      </c>
      <c r="G51" s="206">
        <v>0</v>
      </c>
      <c r="H51" s="206">
        <v>0</v>
      </c>
      <c r="I51" s="206">
        <v>0</v>
      </c>
      <c r="J51" s="206">
        <v>0</v>
      </c>
      <c r="K51" s="206">
        <v>0</v>
      </c>
      <c r="L51" s="206">
        <v>0</v>
      </c>
      <c r="M51" s="206">
        <v>0</v>
      </c>
      <c r="N51" s="206">
        <v>0</v>
      </c>
      <c r="O51" s="206">
        <v>0</v>
      </c>
      <c r="P51" s="206">
        <v>0</v>
      </c>
      <c r="Q51" s="206">
        <v>0</v>
      </c>
    </row>
    <row r="52" spans="1:17" x14ac:dyDescent="0.25">
      <c r="A52" s="152" t="s">
        <v>162</v>
      </c>
      <c r="B52" s="151">
        <v>0</v>
      </c>
      <c r="C52" s="151">
        <v>0</v>
      </c>
      <c r="D52" s="151">
        <v>0</v>
      </c>
      <c r="E52" s="151">
        <v>0</v>
      </c>
      <c r="F52" s="151">
        <v>0</v>
      </c>
      <c r="G52" s="151">
        <v>0</v>
      </c>
      <c r="H52" s="151">
        <v>0</v>
      </c>
      <c r="I52" s="151">
        <v>0</v>
      </c>
      <c r="J52" s="151">
        <v>0</v>
      </c>
      <c r="K52" s="151">
        <v>0</v>
      </c>
      <c r="L52" s="151">
        <v>0</v>
      </c>
      <c r="M52" s="151">
        <v>0</v>
      </c>
      <c r="N52" s="151">
        <v>0</v>
      </c>
      <c r="O52" s="151">
        <v>0</v>
      </c>
      <c r="P52" s="151">
        <v>0</v>
      </c>
      <c r="Q52" s="151">
        <v>0</v>
      </c>
    </row>
    <row r="53" spans="1:17" x14ac:dyDescent="0.25">
      <c r="A53" s="154" t="s">
        <v>30</v>
      </c>
      <c r="B53" s="153">
        <v>0</v>
      </c>
      <c r="C53" s="153">
        <v>0</v>
      </c>
      <c r="D53" s="153">
        <v>0</v>
      </c>
      <c r="E53" s="153">
        <v>0</v>
      </c>
      <c r="F53" s="153">
        <v>0</v>
      </c>
      <c r="G53" s="153">
        <v>0</v>
      </c>
      <c r="H53" s="153">
        <v>0</v>
      </c>
      <c r="I53" s="153">
        <v>0</v>
      </c>
      <c r="J53" s="153">
        <v>0</v>
      </c>
      <c r="K53" s="153">
        <v>0</v>
      </c>
      <c r="L53" s="153">
        <v>0</v>
      </c>
      <c r="M53" s="153">
        <v>0</v>
      </c>
      <c r="N53" s="153">
        <v>0</v>
      </c>
      <c r="O53" s="153">
        <v>0</v>
      </c>
      <c r="P53" s="153">
        <v>0</v>
      </c>
      <c r="Q53" s="153">
        <v>0</v>
      </c>
    </row>
    <row r="54" spans="1:17" x14ac:dyDescent="0.25">
      <c r="A54" s="154" t="s">
        <v>125</v>
      </c>
      <c r="B54" s="153">
        <v>0</v>
      </c>
      <c r="C54" s="153">
        <v>0</v>
      </c>
      <c r="D54" s="153">
        <v>0</v>
      </c>
      <c r="E54" s="153">
        <v>0</v>
      </c>
      <c r="F54" s="153">
        <v>0</v>
      </c>
      <c r="G54" s="153">
        <v>0</v>
      </c>
      <c r="H54" s="153">
        <v>0</v>
      </c>
      <c r="I54" s="153">
        <v>0</v>
      </c>
      <c r="J54" s="153">
        <v>0</v>
      </c>
      <c r="K54" s="153">
        <v>0</v>
      </c>
      <c r="L54" s="153">
        <v>0</v>
      </c>
      <c r="M54" s="153">
        <v>0</v>
      </c>
      <c r="N54" s="153">
        <v>0</v>
      </c>
      <c r="O54" s="153">
        <v>0</v>
      </c>
      <c r="P54" s="153">
        <v>0</v>
      </c>
      <c r="Q54" s="153">
        <v>0</v>
      </c>
    </row>
    <row r="55" spans="1:17" x14ac:dyDescent="0.25">
      <c r="A55" s="154" t="s">
        <v>26</v>
      </c>
      <c r="B55" s="153">
        <v>0</v>
      </c>
      <c r="C55" s="153">
        <v>0</v>
      </c>
      <c r="D55" s="153">
        <v>0</v>
      </c>
      <c r="E55" s="153">
        <v>0</v>
      </c>
      <c r="F55" s="153">
        <v>0</v>
      </c>
      <c r="G55" s="153">
        <v>0</v>
      </c>
      <c r="H55" s="153">
        <v>0</v>
      </c>
      <c r="I55" s="153">
        <v>0</v>
      </c>
      <c r="J55" s="153">
        <v>0</v>
      </c>
      <c r="K55" s="153">
        <v>0</v>
      </c>
      <c r="L55" s="153">
        <v>0</v>
      </c>
      <c r="M55" s="153">
        <v>0</v>
      </c>
      <c r="N55" s="153">
        <v>0</v>
      </c>
      <c r="O55" s="153">
        <v>0</v>
      </c>
      <c r="P55" s="153">
        <v>0</v>
      </c>
      <c r="Q55" s="153">
        <v>0</v>
      </c>
    </row>
    <row r="56" spans="1:17" x14ac:dyDescent="0.25">
      <c r="A56" s="152" t="s">
        <v>161</v>
      </c>
      <c r="B56" s="151">
        <v>0</v>
      </c>
      <c r="C56" s="151">
        <v>0</v>
      </c>
      <c r="D56" s="151">
        <v>0</v>
      </c>
      <c r="E56" s="151">
        <v>0</v>
      </c>
      <c r="F56" s="151">
        <v>0</v>
      </c>
      <c r="G56" s="151">
        <v>0</v>
      </c>
      <c r="H56" s="151">
        <v>0</v>
      </c>
      <c r="I56" s="151">
        <v>0</v>
      </c>
      <c r="J56" s="151">
        <v>0</v>
      </c>
      <c r="K56" s="151">
        <v>0</v>
      </c>
      <c r="L56" s="151">
        <v>0</v>
      </c>
      <c r="M56" s="151">
        <v>0</v>
      </c>
      <c r="N56" s="151">
        <v>0</v>
      </c>
      <c r="O56" s="151">
        <v>0</v>
      </c>
      <c r="P56" s="151">
        <v>0</v>
      </c>
      <c r="Q56" s="151">
        <v>0</v>
      </c>
    </row>
    <row r="57" spans="1:17" x14ac:dyDescent="0.25">
      <c r="A57" s="150" t="s">
        <v>33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31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30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125</v>
      </c>
      <c r="B60" s="87">
        <v>0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29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28</v>
      </c>
      <c r="B62" s="87">
        <v>0</v>
      </c>
      <c r="C62" s="87">
        <v>0</v>
      </c>
      <c r="D62" s="87">
        <v>0</v>
      </c>
      <c r="E62" s="87">
        <v>0</v>
      </c>
      <c r="F62" s="87">
        <v>0</v>
      </c>
      <c r="G62" s="87">
        <v>0</v>
      </c>
      <c r="H62" s="87">
        <v>0</v>
      </c>
      <c r="I62" s="87">
        <v>0</v>
      </c>
      <c r="J62" s="87">
        <v>0</v>
      </c>
      <c r="K62" s="87">
        <v>0</v>
      </c>
      <c r="L62" s="87">
        <v>0</v>
      </c>
      <c r="M62" s="87">
        <v>0</v>
      </c>
      <c r="N62" s="87">
        <v>0</v>
      </c>
      <c r="O62" s="87">
        <v>0</v>
      </c>
      <c r="P62" s="87">
        <v>0</v>
      </c>
      <c r="Q62" s="87">
        <v>0</v>
      </c>
    </row>
    <row r="63" spans="1:17" x14ac:dyDescent="0.25">
      <c r="A63" s="150" t="s">
        <v>26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25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86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0" t="s">
        <v>22</v>
      </c>
      <c r="B66" s="87">
        <v>0</v>
      </c>
      <c r="C66" s="87">
        <v>0</v>
      </c>
      <c r="D66" s="87">
        <v>0</v>
      </c>
      <c r="E66" s="87">
        <v>0</v>
      </c>
      <c r="F66" s="87">
        <v>0</v>
      </c>
      <c r="G66" s="87">
        <v>0</v>
      </c>
      <c r="H66" s="87">
        <v>0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</row>
    <row r="67" spans="1:17" x14ac:dyDescent="0.25">
      <c r="A67" s="149" t="s">
        <v>160</v>
      </c>
      <c r="B67" s="148">
        <v>0</v>
      </c>
      <c r="C67" s="148">
        <v>0</v>
      </c>
      <c r="D67" s="148">
        <v>0</v>
      </c>
      <c r="E67" s="148">
        <v>0</v>
      </c>
      <c r="F67" s="148">
        <v>0</v>
      </c>
      <c r="G67" s="148">
        <v>0</v>
      </c>
      <c r="H67" s="148">
        <v>0</v>
      </c>
      <c r="I67" s="148">
        <v>0</v>
      </c>
      <c r="J67" s="148">
        <v>0</v>
      </c>
      <c r="K67" s="148">
        <v>0</v>
      </c>
      <c r="L67" s="148">
        <v>0</v>
      </c>
      <c r="M67" s="148">
        <v>0</v>
      </c>
      <c r="N67" s="148">
        <v>0</v>
      </c>
      <c r="O67" s="148">
        <v>0</v>
      </c>
      <c r="P67" s="148">
        <v>0</v>
      </c>
      <c r="Q67" s="148">
        <v>0</v>
      </c>
    </row>
    <row r="68" spans="1:17" hidden="1" x14ac:dyDescent="0.25">
      <c r="A68" s="196"/>
      <c r="B68" s="196"/>
      <c r="C68" s="196"/>
      <c r="D68" s="196"/>
      <c r="E68" s="196"/>
      <c r="F68" s="196"/>
      <c r="G68" s="196"/>
      <c r="H68" s="196"/>
      <c r="I68" s="196"/>
      <c r="J68" s="196"/>
      <c r="K68" s="196"/>
      <c r="L68" s="196"/>
      <c r="M68" s="196"/>
      <c r="N68" s="196"/>
      <c r="O68" s="196"/>
      <c r="P68" s="196"/>
      <c r="Q68" s="196"/>
    </row>
    <row r="69" spans="1:17" x14ac:dyDescent="0.25">
      <c r="A69" s="196"/>
      <c r="B69" s="196"/>
      <c r="C69" s="196"/>
      <c r="D69" s="196"/>
      <c r="E69" s="196"/>
      <c r="F69" s="196"/>
      <c r="G69" s="196"/>
      <c r="H69" s="196"/>
      <c r="I69" s="196"/>
      <c r="J69" s="196"/>
      <c r="K69" s="196"/>
      <c r="L69" s="196"/>
      <c r="M69" s="196"/>
      <c r="N69" s="196"/>
      <c r="O69" s="196"/>
      <c r="P69" s="196"/>
      <c r="Q69" s="196"/>
    </row>
    <row r="70" spans="1:17" ht="12.75" x14ac:dyDescent="0.25">
      <c r="A70" s="97" t="s">
        <v>344</v>
      </c>
      <c r="B70" s="96">
        <v>26.217753322567113</v>
      </c>
      <c r="C70" s="96">
        <v>28.823315738481519</v>
      </c>
      <c r="D70" s="96">
        <v>31.169968271403267</v>
      </c>
      <c r="E70" s="96">
        <v>33.48631272727274</v>
      </c>
      <c r="F70" s="96">
        <v>32.369094279937372</v>
      </c>
      <c r="G70" s="96">
        <v>33.096903858811885</v>
      </c>
      <c r="H70" s="96">
        <v>33.663192017481151</v>
      </c>
      <c r="I70" s="96">
        <v>36.188108390762864</v>
      </c>
      <c r="J70" s="96">
        <v>32.319506678403947</v>
      </c>
      <c r="K70" s="96">
        <v>42.180603129258635</v>
      </c>
      <c r="L70" s="96">
        <v>48.179951345144048</v>
      </c>
      <c r="M70" s="96">
        <v>53.172222919762504</v>
      </c>
      <c r="N70" s="96">
        <v>52.69512178815318</v>
      </c>
      <c r="O70" s="96">
        <v>61.687778666702535</v>
      </c>
      <c r="P70" s="96">
        <v>61.778696752499663</v>
      </c>
      <c r="Q70" s="96">
        <v>66.184415844835542</v>
      </c>
    </row>
    <row r="71" spans="1:17" x14ac:dyDescent="0.25">
      <c r="A71" s="132" t="s">
        <v>83</v>
      </c>
      <c r="B71" s="160">
        <v>3.8016194711081849E-2</v>
      </c>
      <c r="C71" s="160">
        <v>4.1794305173736092E-2</v>
      </c>
      <c r="D71" s="160">
        <v>4.5196991838501427E-2</v>
      </c>
      <c r="E71" s="160">
        <v>4.8555731268568145E-2</v>
      </c>
      <c r="F71" s="160">
        <v>4.6935745242070781E-2</v>
      </c>
      <c r="G71" s="160">
        <v>4.7991081689960392E-2</v>
      </c>
      <c r="H71" s="160">
        <v>4.8812209291463161E-2</v>
      </c>
      <c r="I71" s="160">
        <v>5.2473381600733983E-2</v>
      </c>
      <c r="J71" s="160">
        <v>4.6863842364201845E-2</v>
      </c>
      <c r="K71" s="160">
        <v>6.1162602373426897E-2</v>
      </c>
      <c r="L71" s="160">
        <v>6.9861760806593121E-2</v>
      </c>
      <c r="M71" s="160">
        <v>7.7100640732583339E-2</v>
      </c>
      <c r="N71" s="160">
        <v>7.6408835859260116E-2</v>
      </c>
      <c r="O71" s="160">
        <v>8.9448343503518046E-2</v>
      </c>
      <c r="P71" s="160">
        <v>8.95801762967363E-2</v>
      </c>
      <c r="Q71" s="160">
        <v>9.5968545002318897E-2</v>
      </c>
    </row>
    <row r="72" spans="1:17" x14ac:dyDescent="0.25">
      <c r="A72" s="76" t="s">
        <v>82</v>
      </c>
      <c r="B72" s="159">
        <v>1.9695322472464073E-2</v>
      </c>
      <c r="C72" s="159">
        <v>2.1652675239201523E-2</v>
      </c>
      <c r="D72" s="159">
        <v>2.3415529508142095E-2</v>
      </c>
      <c r="E72" s="159">
        <v>2.515561571821353E-2</v>
      </c>
      <c r="F72" s="159">
        <v>2.4316337946326209E-2</v>
      </c>
      <c r="G72" s="159">
        <v>2.4863083663936698E-2</v>
      </c>
      <c r="H72" s="159">
        <v>2.528849112582356E-2</v>
      </c>
      <c r="I72" s="159">
        <v>2.7185260905291393E-2</v>
      </c>
      <c r="J72" s="159">
        <v>2.4279086707029652E-2</v>
      </c>
      <c r="K72" s="159">
        <v>3.1686947790400211E-2</v>
      </c>
      <c r="L72" s="159">
        <v>3.6193783150497941E-2</v>
      </c>
      <c r="M72" s="159">
        <v>3.9944081557935968E-2</v>
      </c>
      <c r="N72" s="159">
        <v>3.9585673248748954E-2</v>
      </c>
      <c r="O72" s="159">
        <v>4.6341144433795188E-2</v>
      </c>
      <c r="P72" s="159">
        <v>4.6409443993880362E-2</v>
      </c>
      <c r="Q72" s="159">
        <v>4.9719111957380401E-2</v>
      </c>
    </row>
    <row r="73" spans="1:17" x14ac:dyDescent="0.25">
      <c r="A73" s="76" t="s">
        <v>81</v>
      </c>
      <c r="B73" s="159">
        <v>0.46473623681118004</v>
      </c>
      <c r="C73" s="159">
        <v>0.51092247012608494</v>
      </c>
      <c r="D73" s="159">
        <v>0.55251926348346059</v>
      </c>
      <c r="E73" s="159">
        <v>0.59357881547232694</v>
      </c>
      <c r="F73" s="159">
        <v>0.5737749867261106</v>
      </c>
      <c r="G73" s="159">
        <v>0.58667614879899221</v>
      </c>
      <c r="H73" s="159">
        <v>0.59671418007393595</v>
      </c>
      <c r="I73" s="159">
        <v>0.64147088058693691</v>
      </c>
      <c r="J73" s="159">
        <v>0.57289599625558452</v>
      </c>
      <c r="K73" s="159">
        <v>0.74769392035755566</v>
      </c>
      <c r="L73" s="159">
        <v>0.85403844495763159</v>
      </c>
      <c r="M73" s="159">
        <v>0.94253151590015838</v>
      </c>
      <c r="N73" s="159">
        <v>0.93407441502829913</v>
      </c>
      <c r="O73" s="159">
        <v>1.0934783679625089</v>
      </c>
      <c r="P73" s="159">
        <v>1.0950899831353103</v>
      </c>
      <c r="Q73" s="159">
        <v>1.1731858171386365</v>
      </c>
    </row>
    <row r="74" spans="1:17" x14ac:dyDescent="0.25">
      <c r="A74" s="76" t="s">
        <v>80</v>
      </c>
      <c r="B74" s="159">
        <v>1.2672064903693946E-2</v>
      </c>
      <c r="C74" s="159">
        <v>1.393143505791203E-2</v>
      </c>
      <c r="D74" s="159">
        <v>1.5065663946167143E-2</v>
      </c>
      <c r="E74" s="159">
        <v>1.618524375618938E-2</v>
      </c>
      <c r="F74" s="159">
        <v>1.5645248414023594E-2</v>
      </c>
      <c r="G74" s="159">
        <v>1.5997027229986794E-2</v>
      </c>
      <c r="H74" s="159">
        <v>1.6270736430487719E-2</v>
      </c>
      <c r="I74" s="159">
        <v>1.749112720024466E-2</v>
      </c>
      <c r="J74" s="159">
        <v>1.5621280788067278E-2</v>
      </c>
      <c r="K74" s="159">
        <v>2.038753412447563E-2</v>
      </c>
      <c r="L74" s="159">
        <v>2.3287253602197706E-2</v>
      </c>
      <c r="M74" s="159">
        <v>2.5700213577527779E-2</v>
      </c>
      <c r="N74" s="159">
        <v>2.5469611953086703E-2</v>
      </c>
      <c r="O74" s="159">
        <v>2.9816114501172681E-2</v>
      </c>
      <c r="P74" s="159">
        <v>2.9860058765578765E-2</v>
      </c>
      <c r="Q74" s="159">
        <v>3.1989515000772968E-2</v>
      </c>
    </row>
    <row r="75" spans="1:17" x14ac:dyDescent="0.25">
      <c r="A75" s="129" t="s">
        <v>79</v>
      </c>
      <c r="B75" s="158">
        <v>2.53441298073879E-2</v>
      </c>
      <c r="C75" s="158">
        <v>2.786287011582406E-2</v>
      </c>
      <c r="D75" s="158">
        <v>3.0131327892334289E-2</v>
      </c>
      <c r="E75" s="158">
        <v>3.2370487512378761E-2</v>
      </c>
      <c r="F75" s="158">
        <v>3.1290496828047187E-2</v>
      </c>
      <c r="G75" s="158">
        <v>3.1994054459973588E-2</v>
      </c>
      <c r="H75" s="158">
        <v>3.2541472860975439E-2</v>
      </c>
      <c r="I75" s="158">
        <v>3.498225440048932E-2</v>
      </c>
      <c r="J75" s="158">
        <v>3.1242561576134559E-2</v>
      </c>
      <c r="K75" s="158">
        <v>4.077506824895126E-2</v>
      </c>
      <c r="L75" s="158">
        <v>4.6574507204395418E-2</v>
      </c>
      <c r="M75" s="158">
        <v>5.1400427155055557E-2</v>
      </c>
      <c r="N75" s="158">
        <v>5.0939223906173399E-2</v>
      </c>
      <c r="O75" s="158">
        <v>5.9632229002345369E-2</v>
      </c>
      <c r="P75" s="158">
        <v>5.9720117531157538E-2</v>
      </c>
      <c r="Q75" s="158">
        <v>6.3979030001545936E-2</v>
      </c>
    </row>
    <row r="76" spans="1:17" x14ac:dyDescent="0.25">
      <c r="A76" s="92" t="s">
        <v>125</v>
      </c>
      <c r="B76" s="91">
        <v>5.0688259614775797E-3</v>
      </c>
      <c r="C76" s="91">
        <v>5.5725740231648115E-3</v>
      </c>
      <c r="D76" s="91">
        <v>6.026265578466858E-3</v>
      </c>
      <c r="E76" s="91">
        <v>6.4740975024757518E-3</v>
      </c>
      <c r="F76" s="91">
        <v>6.2580993656094373E-3</v>
      </c>
      <c r="G76" s="91">
        <v>6.3988108919947181E-3</v>
      </c>
      <c r="H76" s="91">
        <v>6.5082945721950877E-3</v>
      </c>
      <c r="I76" s="91">
        <v>6.9964508800978639E-3</v>
      </c>
      <c r="J76" s="91">
        <v>0</v>
      </c>
      <c r="K76" s="91">
        <v>0</v>
      </c>
      <c r="L76" s="91">
        <v>0</v>
      </c>
      <c r="M76" s="91">
        <v>0</v>
      </c>
      <c r="N76" s="91">
        <v>0</v>
      </c>
      <c r="O76" s="91">
        <v>1.1926445800469072E-2</v>
      </c>
      <c r="P76" s="91">
        <v>1.1944023506231506E-2</v>
      </c>
      <c r="Q76" s="91">
        <v>0</v>
      </c>
    </row>
    <row r="77" spans="1:17" x14ac:dyDescent="0.25">
      <c r="A77" s="92" t="s">
        <v>26</v>
      </c>
      <c r="B77" s="91">
        <v>7.6032389422163683E-3</v>
      </c>
      <c r="C77" s="91">
        <v>8.3588610347472177E-3</v>
      </c>
      <c r="D77" s="91">
        <v>9.0393983677002857E-3</v>
      </c>
      <c r="E77" s="91">
        <v>9.7111462537136269E-3</v>
      </c>
      <c r="F77" s="91">
        <v>9.3871490484141555E-3</v>
      </c>
      <c r="G77" s="91">
        <v>9.598216337992075E-3</v>
      </c>
      <c r="H77" s="91">
        <v>9.7624418582926316E-3</v>
      </c>
      <c r="I77" s="91">
        <v>1.0494676320146796E-2</v>
      </c>
      <c r="J77" s="91">
        <v>9.3727684728403659E-3</v>
      </c>
      <c r="K77" s="91">
        <v>1.2232520474685378E-2</v>
      </c>
      <c r="L77" s="91">
        <v>1.3972352161318622E-2</v>
      </c>
      <c r="M77" s="91">
        <v>1.5420128146516667E-2</v>
      </c>
      <c r="N77" s="91">
        <v>1.528176717185202E-2</v>
      </c>
      <c r="O77" s="91">
        <v>1.7889668700703611E-2</v>
      </c>
      <c r="P77" s="91">
        <v>1.7916035259347259E-2</v>
      </c>
      <c r="Q77" s="91">
        <v>1.9193709000463782E-2</v>
      </c>
    </row>
    <row r="78" spans="1:17" x14ac:dyDescent="0.25">
      <c r="A78" s="92" t="s">
        <v>126</v>
      </c>
      <c r="B78" s="91">
        <v>0</v>
      </c>
      <c r="C78" s="91">
        <v>0</v>
      </c>
      <c r="D78" s="91">
        <v>0</v>
      </c>
      <c r="E78" s="91">
        <v>0</v>
      </c>
      <c r="F78" s="91">
        <v>0</v>
      </c>
      <c r="G78" s="91">
        <v>0</v>
      </c>
      <c r="H78" s="91">
        <v>0</v>
      </c>
      <c r="I78" s="91">
        <v>0</v>
      </c>
      <c r="J78" s="91">
        <v>0</v>
      </c>
      <c r="K78" s="91">
        <v>0</v>
      </c>
      <c r="L78" s="91">
        <v>0</v>
      </c>
      <c r="M78" s="91">
        <v>0</v>
      </c>
      <c r="N78" s="91">
        <v>0</v>
      </c>
      <c r="O78" s="91">
        <v>0</v>
      </c>
      <c r="P78" s="91">
        <v>0</v>
      </c>
      <c r="Q78" s="91">
        <v>0</v>
      </c>
    </row>
    <row r="79" spans="1:17" x14ac:dyDescent="0.25">
      <c r="A79" s="92" t="s">
        <v>21</v>
      </c>
      <c r="B79" s="157">
        <v>1.267206490369395E-2</v>
      </c>
      <c r="C79" s="157">
        <v>1.3931435057912032E-2</v>
      </c>
      <c r="D79" s="157">
        <v>1.5065663946167145E-2</v>
      </c>
      <c r="E79" s="157">
        <v>1.6185243756189384E-2</v>
      </c>
      <c r="F79" s="157">
        <v>1.5645248414023594E-2</v>
      </c>
      <c r="G79" s="157">
        <v>1.5997027229986794E-2</v>
      </c>
      <c r="H79" s="157">
        <v>1.6270736430487719E-2</v>
      </c>
      <c r="I79" s="157">
        <v>1.749112720024466E-2</v>
      </c>
      <c r="J79" s="157">
        <v>2.1869793103294195E-2</v>
      </c>
      <c r="K79" s="157">
        <v>2.8542547774265885E-2</v>
      </c>
      <c r="L79" s="157">
        <v>3.2602155043076793E-2</v>
      </c>
      <c r="M79" s="157">
        <v>3.5980299008538892E-2</v>
      </c>
      <c r="N79" s="157">
        <v>3.5657456734321379E-2</v>
      </c>
      <c r="O79" s="157">
        <v>2.9816114501172681E-2</v>
      </c>
      <c r="P79" s="157">
        <v>2.9860058765578772E-2</v>
      </c>
      <c r="Q79" s="157">
        <v>4.4785321001082151E-2</v>
      </c>
    </row>
    <row r="80" spans="1:17" x14ac:dyDescent="0.25">
      <c r="A80" s="156" t="s">
        <v>149</v>
      </c>
      <c r="B80" s="204">
        <v>7.3704970152190787</v>
      </c>
      <c r="C80" s="204">
        <v>8.1029888413945095</v>
      </c>
      <c r="D80" s="204">
        <v>8.7626943194672009</v>
      </c>
      <c r="E80" s="204">
        <v>9.4138794034122011</v>
      </c>
      <c r="F80" s="204">
        <v>9.0998000416102443</v>
      </c>
      <c r="G80" s="204">
        <v>9.3044063731575424</v>
      </c>
      <c r="H80" s="204">
        <v>9.4636048037733786</v>
      </c>
      <c r="I80" s="204">
        <v>10.173424915511632</v>
      </c>
      <c r="J80" s="204">
        <v>9.0858596682839217</v>
      </c>
      <c r="K80" s="204">
        <v>11.858072110120084</v>
      </c>
      <c r="L80" s="204">
        <v>13.544645996692669</v>
      </c>
      <c r="M80" s="204">
        <v>14.948104267398744</v>
      </c>
      <c r="N80" s="204">
        <v>14.81397864560271</v>
      </c>
      <c r="O80" s="204">
        <v>17.342049982103774</v>
      </c>
      <c r="P80" s="204">
        <v>17.367609436865301</v>
      </c>
      <c r="Q80" s="204">
        <v>18.606172444932227</v>
      </c>
    </row>
    <row r="81" spans="1:17" x14ac:dyDescent="0.25">
      <c r="A81" s="152" t="s">
        <v>166</v>
      </c>
      <c r="B81" s="151">
        <v>3.4014517403545423</v>
      </c>
      <c r="C81" s="151">
        <v>2.6367489660043413</v>
      </c>
      <c r="D81" s="151">
        <v>2.8444954475136139</v>
      </c>
      <c r="E81" s="151">
        <v>3.1035328774151849</v>
      </c>
      <c r="F81" s="151">
        <v>2.931160587253971</v>
      </c>
      <c r="G81" s="151">
        <v>2.9942619604133656</v>
      </c>
      <c r="H81" s="151">
        <v>3.0394276010425494</v>
      </c>
      <c r="I81" s="151">
        <v>3.2473142563479032</v>
      </c>
      <c r="J81" s="151">
        <v>2.8137978792000973</v>
      </c>
      <c r="K81" s="151">
        <v>3.6202281314650206</v>
      </c>
      <c r="L81" s="151">
        <v>4.1312326420372019</v>
      </c>
      <c r="M81" s="151">
        <v>4.5536287401420372</v>
      </c>
      <c r="N81" s="151">
        <v>4.5128489886421699</v>
      </c>
      <c r="O81" s="151">
        <v>5.2797102423112765</v>
      </c>
      <c r="P81" s="151">
        <v>5.2859239641721842</v>
      </c>
      <c r="Q81" s="151">
        <v>5.6596940549728849</v>
      </c>
    </row>
    <row r="82" spans="1:17" x14ac:dyDescent="0.25">
      <c r="A82" s="154" t="s">
        <v>30</v>
      </c>
      <c r="B82" s="153">
        <v>0.22633293379735356</v>
      </c>
      <c r="C82" s="153">
        <v>0.2940747336942694</v>
      </c>
      <c r="D82" s="153">
        <v>0.30812450239064781</v>
      </c>
      <c r="E82" s="153">
        <v>0.39909865198789229</v>
      </c>
      <c r="F82" s="153">
        <v>0.28745796395842466</v>
      </c>
      <c r="G82" s="153">
        <v>0.28991435495157619</v>
      </c>
      <c r="H82" s="153">
        <v>0.28620879987219217</v>
      </c>
      <c r="I82" s="153">
        <v>0.27898111670630565</v>
      </c>
      <c r="J82" s="153">
        <v>0.12577139816417171</v>
      </c>
      <c r="K82" s="153">
        <v>8.9723569184278956E-2</v>
      </c>
      <c r="L82" s="153">
        <v>9.6912632899143786E-2</v>
      </c>
      <c r="M82" s="153">
        <v>9.8853514174875978E-2</v>
      </c>
      <c r="N82" s="153">
        <v>9.8079135659079858E-2</v>
      </c>
      <c r="O82" s="153">
        <v>0.11013606811449103</v>
      </c>
      <c r="P82" s="153">
        <v>0.1080587615894197</v>
      </c>
      <c r="Q82" s="153">
        <v>0.11120331641888236</v>
      </c>
    </row>
    <row r="83" spans="1:17" x14ac:dyDescent="0.25">
      <c r="A83" s="154" t="s">
        <v>125</v>
      </c>
      <c r="B83" s="153">
        <v>6.0527085050396313E-2</v>
      </c>
      <c r="C83" s="153">
        <v>0.17749483368675167</v>
      </c>
      <c r="D83" s="153">
        <v>0.11621722359904471</v>
      </c>
      <c r="E83" s="153">
        <v>3.8608057378734399E-2</v>
      </c>
      <c r="F83" s="153">
        <v>3.5263255176133559E-2</v>
      </c>
      <c r="G83" s="153">
        <v>3.607093700882575E-2</v>
      </c>
      <c r="H83" s="153">
        <v>3.4771115326630103E-2</v>
      </c>
      <c r="I83" s="153">
        <v>3.1868483069963136E-2</v>
      </c>
      <c r="J83" s="153">
        <v>0</v>
      </c>
      <c r="K83" s="153">
        <v>0</v>
      </c>
      <c r="L83" s="153">
        <v>0</v>
      </c>
      <c r="M83" s="153">
        <v>0</v>
      </c>
      <c r="N83" s="153">
        <v>0</v>
      </c>
      <c r="O83" s="153">
        <v>5.2718870184246772E-2</v>
      </c>
      <c r="P83" s="153">
        <v>5.0190915131032084E-2</v>
      </c>
      <c r="Q83" s="153">
        <v>0</v>
      </c>
    </row>
    <row r="84" spans="1:17" x14ac:dyDescent="0.25">
      <c r="A84" s="154" t="s">
        <v>29</v>
      </c>
      <c r="B84" s="153">
        <v>1.4740994030438159</v>
      </c>
      <c r="C84" s="153">
        <v>0</v>
      </c>
      <c r="D84" s="153">
        <v>0</v>
      </c>
      <c r="E84" s="153">
        <v>0</v>
      </c>
      <c r="F84" s="153">
        <v>0</v>
      </c>
      <c r="G84" s="153">
        <v>0</v>
      </c>
      <c r="H84" s="153">
        <v>0</v>
      </c>
      <c r="I84" s="153">
        <v>0</v>
      </c>
      <c r="J84" s="153">
        <v>0</v>
      </c>
      <c r="K84" s="153">
        <v>0</v>
      </c>
      <c r="L84" s="153">
        <v>0</v>
      </c>
      <c r="M84" s="153">
        <v>0</v>
      </c>
      <c r="N84" s="153">
        <v>0</v>
      </c>
      <c r="O84" s="153">
        <v>0</v>
      </c>
      <c r="P84" s="153">
        <v>0</v>
      </c>
      <c r="Q84" s="153">
        <v>0</v>
      </c>
    </row>
    <row r="85" spans="1:17" x14ac:dyDescent="0.25">
      <c r="A85" s="154" t="s">
        <v>26</v>
      </c>
      <c r="B85" s="153">
        <v>1.6404923184629765</v>
      </c>
      <c r="C85" s="153">
        <v>2.1651793986233203</v>
      </c>
      <c r="D85" s="153">
        <v>2.4201537215239215</v>
      </c>
      <c r="E85" s="153">
        <v>2.6658261680485582</v>
      </c>
      <c r="F85" s="153">
        <v>2.6084393681194129</v>
      </c>
      <c r="G85" s="153">
        <v>2.6682766684529637</v>
      </c>
      <c r="H85" s="153">
        <v>2.718447685843727</v>
      </c>
      <c r="I85" s="153">
        <v>2.9364646565716344</v>
      </c>
      <c r="J85" s="153">
        <v>2.6880264810359256</v>
      </c>
      <c r="K85" s="153">
        <v>3.5305045622807416</v>
      </c>
      <c r="L85" s="153">
        <v>4.0343200091380584</v>
      </c>
      <c r="M85" s="153">
        <v>4.4547752259671611</v>
      </c>
      <c r="N85" s="153">
        <v>4.4147698529830901</v>
      </c>
      <c r="O85" s="153">
        <v>5.1168553040125389</v>
      </c>
      <c r="P85" s="153">
        <v>5.1276742874517325</v>
      </c>
      <c r="Q85" s="153">
        <v>5.548490738554003</v>
      </c>
    </row>
    <row r="86" spans="1:17" x14ac:dyDescent="0.25">
      <c r="A86" s="152" t="s">
        <v>165</v>
      </c>
      <c r="B86" s="151">
        <v>3.9690452748645364</v>
      </c>
      <c r="C86" s="151">
        <v>5.4662398753901682</v>
      </c>
      <c r="D86" s="151">
        <v>5.9181988719535861</v>
      </c>
      <c r="E86" s="151">
        <v>6.3103465259970166</v>
      </c>
      <c r="F86" s="151">
        <v>6.1686394543562741</v>
      </c>
      <c r="G86" s="151">
        <v>6.3101444127441768</v>
      </c>
      <c r="H86" s="151">
        <v>6.4241772027308288</v>
      </c>
      <c r="I86" s="151">
        <v>6.9261106591637285</v>
      </c>
      <c r="J86" s="151">
        <v>6.2720617890838239</v>
      </c>
      <c r="K86" s="151">
        <v>8.2378439786550626</v>
      </c>
      <c r="L86" s="151">
        <v>9.4134133546554679</v>
      </c>
      <c r="M86" s="151">
        <v>10.394475527256706</v>
      </c>
      <c r="N86" s="151">
        <v>10.301129656960541</v>
      </c>
      <c r="O86" s="151">
        <v>12.062339739792499</v>
      </c>
      <c r="P86" s="151">
        <v>12.081685472693117</v>
      </c>
      <c r="Q86" s="151">
        <v>12.94647838995934</v>
      </c>
    </row>
    <row r="87" spans="1:17" x14ac:dyDescent="0.25">
      <c r="A87" s="156" t="s">
        <v>148</v>
      </c>
      <c r="B87" s="206">
        <v>12.20512256000046</v>
      </c>
      <c r="C87" s="206">
        <v>13.418087234459923</v>
      </c>
      <c r="D87" s="206">
        <v>14.510521869024599</v>
      </c>
      <c r="E87" s="206">
        <v>15.588847217014266</v>
      </c>
      <c r="F87" s="206">
        <v>15.068749712538764</v>
      </c>
      <c r="G87" s="206">
        <v>15.407566124502623</v>
      </c>
      <c r="H87" s="206">
        <v>15.671189643108475</v>
      </c>
      <c r="I87" s="206">
        <v>16.846611251913117</v>
      </c>
      <c r="J87" s="206">
        <v>15.045665249628243</v>
      </c>
      <c r="K87" s="206">
        <v>19.636290894697144</v>
      </c>
      <c r="L87" s="206">
        <v>22.429161029453297</v>
      </c>
      <c r="M87" s="206">
        <v>24.753207856477857</v>
      </c>
      <c r="N87" s="206">
        <v>24.531103478838656</v>
      </c>
      <c r="O87" s="206">
        <v>28.717445382065449</v>
      </c>
      <c r="P87" s="206">
        <v>28.759770380947764</v>
      </c>
      <c r="Q87" s="206">
        <v>30.810760060548137</v>
      </c>
    </row>
    <row r="88" spans="1:17" x14ac:dyDescent="0.25">
      <c r="A88" s="152" t="s">
        <v>164</v>
      </c>
      <c r="B88" s="151">
        <v>6.0293590795716092</v>
      </c>
      <c r="C88" s="151">
        <v>8.0600888204474916</v>
      </c>
      <c r="D88" s="151">
        <v>8.6484063530061945</v>
      </c>
      <c r="E88" s="151">
        <v>8.8472893410485529</v>
      </c>
      <c r="F88" s="151">
        <v>8.1901772942717344</v>
      </c>
      <c r="G88" s="151">
        <v>8.0526104621948686</v>
      </c>
      <c r="H88" s="151">
        <v>8.0085452493321938</v>
      </c>
      <c r="I88" s="151">
        <v>9.440354644539541</v>
      </c>
      <c r="J88" s="151">
        <v>8.8858267849877635</v>
      </c>
      <c r="K88" s="151">
        <v>11.946858389560823</v>
      </c>
      <c r="L88" s="151">
        <v>12.885248961901929</v>
      </c>
      <c r="M88" s="151">
        <v>12.784062976958282</v>
      </c>
      <c r="N88" s="151">
        <v>12.228543317347476</v>
      </c>
      <c r="O88" s="151">
        <v>16.110512791823968</v>
      </c>
      <c r="P88" s="151">
        <v>15.663543161392774</v>
      </c>
      <c r="Q88" s="151">
        <v>20.06119994148861</v>
      </c>
    </row>
    <row r="89" spans="1:17" x14ac:dyDescent="0.25">
      <c r="A89" s="154" t="s">
        <v>30</v>
      </c>
      <c r="B89" s="205">
        <v>0.46849303219598776</v>
      </c>
      <c r="C89" s="205">
        <v>0.48697098162129432</v>
      </c>
      <c r="D89" s="205">
        <v>0.51023659702346791</v>
      </c>
      <c r="E89" s="205">
        <v>0.66088459855354953</v>
      </c>
      <c r="F89" s="205">
        <v>0.4760139884347383</v>
      </c>
      <c r="G89" s="205">
        <v>0.48008163177884244</v>
      </c>
      <c r="H89" s="205">
        <v>0.47394544397450211</v>
      </c>
      <c r="I89" s="205">
        <v>0.46197681300126575</v>
      </c>
      <c r="J89" s="205">
        <v>0.20827025992502965</v>
      </c>
      <c r="K89" s="205">
        <v>0.1485771117135789</v>
      </c>
      <c r="L89" s="205">
        <v>0.1604817910792172</v>
      </c>
      <c r="M89" s="205">
        <v>0.16369577974182814</v>
      </c>
      <c r="N89" s="205">
        <v>0.16241345309905122</v>
      </c>
      <c r="O89" s="205">
        <v>0.18237904538028851</v>
      </c>
      <c r="P89" s="205">
        <v>0.17893914428802404</v>
      </c>
      <c r="Q89" s="205">
        <v>0.18414634768434648</v>
      </c>
    </row>
    <row r="90" spans="1:17" x14ac:dyDescent="0.25">
      <c r="A90" s="154" t="s">
        <v>125</v>
      </c>
      <c r="B90" s="205">
        <v>0.19787135379418333</v>
      </c>
      <c r="C90" s="205">
        <v>0.57378412787984845</v>
      </c>
      <c r="D90" s="205">
        <v>0.37289320634926865</v>
      </c>
      <c r="E90" s="205">
        <v>0.11686776518806027</v>
      </c>
      <c r="F90" s="205">
        <v>0.10289603177266488</v>
      </c>
      <c r="G90" s="205">
        <v>0.1010033657980188</v>
      </c>
      <c r="H90" s="205">
        <v>9.5156417884670177E-2</v>
      </c>
      <c r="I90" s="205">
        <v>9.6393251181589881E-2</v>
      </c>
      <c r="J90" s="205">
        <v>0</v>
      </c>
      <c r="K90" s="205">
        <v>0</v>
      </c>
      <c r="L90" s="205">
        <v>0</v>
      </c>
      <c r="M90" s="205">
        <v>0</v>
      </c>
      <c r="N90" s="205">
        <v>0</v>
      </c>
      <c r="O90" s="205">
        <v>0.162433729928356</v>
      </c>
      <c r="P90" s="205">
        <v>0.15009785223309319</v>
      </c>
      <c r="Q90" s="205">
        <v>0</v>
      </c>
    </row>
    <row r="91" spans="1:17" x14ac:dyDescent="0.25">
      <c r="A91" s="154" t="s">
        <v>29</v>
      </c>
      <c r="B91" s="205">
        <v>0</v>
      </c>
      <c r="C91" s="205">
        <v>0</v>
      </c>
      <c r="D91" s="205">
        <v>0</v>
      </c>
      <c r="E91" s="205">
        <v>0</v>
      </c>
      <c r="F91" s="205">
        <v>0</v>
      </c>
      <c r="G91" s="205">
        <v>0</v>
      </c>
      <c r="H91" s="205">
        <v>0</v>
      </c>
      <c r="I91" s="205">
        <v>0</v>
      </c>
      <c r="J91" s="205">
        <v>0</v>
      </c>
      <c r="K91" s="205">
        <v>0</v>
      </c>
      <c r="L91" s="205">
        <v>0</v>
      </c>
      <c r="M91" s="205">
        <v>0</v>
      </c>
      <c r="N91" s="205">
        <v>0</v>
      </c>
      <c r="O91" s="205">
        <v>0</v>
      </c>
      <c r="P91" s="205">
        <v>0</v>
      </c>
      <c r="Q91" s="205">
        <v>0</v>
      </c>
    </row>
    <row r="92" spans="1:17" x14ac:dyDescent="0.25">
      <c r="A92" s="154" t="s">
        <v>26</v>
      </c>
      <c r="B92" s="205">
        <v>5.3629946935814381</v>
      </c>
      <c r="C92" s="205">
        <v>6.9993337109463489</v>
      </c>
      <c r="D92" s="205">
        <v>7.7652765496334588</v>
      </c>
      <c r="E92" s="205">
        <v>8.0695369773069423</v>
      </c>
      <c r="F92" s="205">
        <v>7.611267274064331</v>
      </c>
      <c r="G92" s="205">
        <v>7.4715254646180069</v>
      </c>
      <c r="H92" s="205">
        <v>7.4394433874730206</v>
      </c>
      <c r="I92" s="205">
        <v>8.8819845803566846</v>
      </c>
      <c r="J92" s="205">
        <v>8.6775565250627338</v>
      </c>
      <c r="K92" s="205">
        <v>11.798281277847245</v>
      </c>
      <c r="L92" s="205">
        <v>12.724767170822712</v>
      </c>
      <c r="M92" s="205">
        <v>12.620367197216453</v>
      </c>
      <c r="N92" s="205">
        <v>12.066129864248426</v>
      </c>
      <c r="O92" s="205">
        <v>15.765700016515325</v>
      </c>
      <c r="P92" s="205">
        <v>15.334506164871657</v>
      </c>
      <c r="Q92" s="205">
        <v>19.877053593804263</v>
      </c>
    </row>
    <row r="93" spans="1:17" x14ac:dyDescent="0.25">
      <c r="A93" s="152" t="s">
        <v>163</v>
      </c>
      <c r="B93" s="151">
        <v>6.1757634804288504</v>
      </c>
      <c r="C93" s="151">
        <v>5.3579984140124317</v>
      </c>
      <c r="D93" s="151">
        <v>5.8621155160184042</v>
      </c>
      <c r="E93" s="151">
        <v>6.7415578759657127</v>
      </c>
      <c r="F93" s="151">
        <v>6.87857241826703</v>
      </c>
      <c r="G93" s="151">
        <v>7.3549556623077548</v>
      </c>
      <c r="H93" s="151">
        <v>7.6626443937762811</v>
      </c>
      <c r="I93" s="151">
        <v>7.4062566073735763</v>
      </c>
      <c r="J93" s="151">
        <v>6.1598384646404796</v>
      </c>
      <c r="K93" s="151">
        <v>7.6894325051363213</v>
      </c>
      <c r="L93" s="151">
        <v>9.5439120675513678</v>
      </c>
      <c r="M93" s="151">
        <v>11.969144879519577</v>
      </c>
      <c r="N93" s="151">
        <v>12.302560161491179</v>
      </c>
      <c r="O93" s="151">
        <v>12.606932590241483</v>
      </c>
      <c r="P93" s="151">
        <v>13.09622721955499</v>
      </c>
      <c r="Q93" s="151">
        <v>10.749560119059527</v>
      </c>
    </row>
    <row r="94" spans="1:17" x14ac:dyDescent="0.25">
      <c r="A94" s="156" t="s">
        <v>147</v>
      </c>
      <c r="B94" s="206">
        <v>6.0816697986417747</v>
      </c>
      <c r="C94" s="206">
        <v>6.6860759069143327</v>
      </c>
      <c r="D94" s="206">
        <v>7.2304233062428578</v>
      </c>
      <c r="E94" s="206">
        <v>7.7677402131185955</v>
      </c>
      <c r="F94" s="206">
        <v>7.5085817106317787</v>
      </c>
      <c r="G94" s="206">
        <v>7.6774099653088692</v>
      </c>
      <c r="H94" s="206">
        <v>7.8087704808166141</v>
      </c>
      <c r="I94" s="206">
        <v>8.3944693186444201</v>
      </c>
      <c r="J94" s="206">
        <v>7.4970789928007662</v>
      </c>
      <c r="K94" s="206">
        <v>9.7845340515465864</v>
      </c>
      <c r="L94" s="206">
        <v>11.176188569276768</v>
      </c>
      <c r="M94" s="206">
        <v>12.334233916962642</v>
      </c>
      <c r="N94" s="206">
        <v>12.223561903716238</v>
      </c>
      <c r="O94" s="206">
        <v>14.309567103129984</v>
      </c>
      <c r="P94" s="206">
        <v>14.33065715496393</v>
      </c>
      <c r="Q94" s="206">
        <v>15.352641320254524</v>
      </c>
    </row>
    <row r="95" spans="1:17" x14ac:dyDescent="0.25">
      <c r="A95" s="152" t="s">
        <v>162</v>
      </c>
      <c r="B95" s="151">
        <v>2.2453013025669217</v>
      </c>
      <c r="C95" s="151">
        <v>2.5392939381404487</v>
      </c>
      <c r="D95" s="151">
        <v>2.7423152372739281</v>
      </c>
      <c r="E95" s="151">
        <v>2.9237626266436449</v>
      </c>
      <c r="F95" s="151">
        <v>2.8089658346581383</v>
      </c>
      <c r="G95" s="151">
        <v>2.8560350709645999</v>
      </c>
      <c r="H95" s="151">
        <v>2.8959544400381936</v>
      </c>
      <c r="I95" s="151">
        <v>3.1547206289977172</v>
      </c>
      <c r="J95" s="151">
        <v>2.8407080889344893</v>
      </c>
      <c r="K95" s="151">
        <v>3.7218535091667322</v>
      </c>
      <c r="L95" s="151">
        <v>4.2122385966520026</v>
      </c>
      <c r="M95" s="151">
        <v>4.5764113048944237</v>
      </c>
      <c r="N95" s="151">
        <v>4.5133885051888685</v>
      </c>
      <c r="O95" s="151">
        <v>5.3716142808647236</v>
      </c>
      <c r="P95" s="151">
        <v>5.3562668819715107</v>
      </c>
      <c r="Q95" s="151">
        <v>5.9026129049181408</v>
      </c>
    </row>
    <row r="96" spans="1:17" x14ac:dyDescent="0.25">
      <c r="A96" s="154" t="s">
        <v>30</v>
      </c>
      <c r="B96" s="153">
        <v>9.7973714202326825E-2</v>
      </c>
      <c r="C96" s="153">
        <v>0.10183791966885077</v>
      </c>
      <c r="D96" s="153">
        <v>0.10670334689509835</v>
      </c>
      <c r="E96" s="153">
        <v>0.13820764521491935</v>
      </c>
      <c r="F96" s="153">
        <v>9.9546535923088528E-2</v>
      </c>
      <c r="G96" s="153">
        <v>0.10039718278245449</v>
      </c>
      <c r="H96" s="153">
        <v>9.9113951082259982E-2</v>
      </c>
      <c r="I96" s="153">
        <v>9.6611008349326136E-2</v>
      </c>
      <c r="J96" s="153">
        <v>4.3554566493964345E-2</v>
      </c>
      <c r="K96" s="153">
        <v>3.1071223005817852E-2</v>
      </c>
      <c r="L96" s="153">
        <v>3.3560791843954746E-2</v>
      </c>
      <c r="M96" s="153">
        <v>3.4232917969724781E-2</v>
      </c>
      <c r="N96" s="153">
        <v>3.3964751112632967E-2</v>
      </c>
      <c r="O96" s="153">
        <v>3.814006023702525E-2</v>
      </c>
      <c r="P96" s="153">
        <v>3.7420690121917871E-2</v>
      </c>
      <c r="Q96" s="153">
        <v>3.8509647741956234E-2</v>
      </c>
    </row>
    <row r="97" spans="1:17" x14ac:dyDescent="0.25">
      <c r="A97" s="154" t="s">
        <v>125</v>
      </c>
      <c r="B97" s="153">
        <v>7.6407993526444506E-2</v>
      </c>
      <c r="C97" s="153">
        <v>0.18467606150718319</v>
      </c>
      <c r="D97" s="153">
        <v>0.12076447136939122</v>
      </c>
      <c r="E97" s="153">
        <v>3.9766123924728787E-2</v>
      </c>
      <c r="F97" s="153">
        <v>3.6139822712486044E-2</v>
      </c>
      <c r="G97" s="153">
        <v>3.6755053412144092E-2</v>
      </c>
      <c r="H97" s="153">
        <v>3.5322024951426383E-2</v>
      </c>
      <c r="I97" s="153">
        <v>3.2832337236746868E-2</v>
      </c>
      <c r="J97" s="153">
        <v>0</v>
      </c>
      <c r="K97" s="153">
        <v>0</v>
      </c>
      <c r="L97" s="153">
        <v>0</v>
      </c>
      <c r="M97" s="153">
        <v>0</v>
      </c>
      <c r="N97" s="153">
        <v>0</v>
      </c>
      <c r="O97" s="153">
        <v>5.4390308677984146E-2</v>
      </c>
      <c r="P97" s="153">
        <v>5.1557494713646644E-2</v>
      </c>
      <c r="Q97" s="153">
        <v>0</v>
      </c>
    </row>
    <row r="98" spans="1:17" x14ac:dyDescent="0.25">
      <c r="A98" s="154" t="s">
        <v>26</v>
      </c>
      <c r="B98" s="153">
        <v>2.0709195948381502</v>
      </c>
      <c r="C98" s="153">
        <v>2.2527799569644147</v>
      </c>
      <c r="D98" s="153">
        <v>2.5148474190094388</v>
      </c>
      <c r="E98" s="153">
        <v>2.7457888575039968</v>
      </c>
      <c r="F98" s="153">
        <v>2.6732794760225635</v>
      </c>
      <c r="G98" s="153">
        <v>2.7188828347700014</v>
      </c>
      <c r="H98" s="153">
        <v>2.7615184640045074</v>
      </c>
      <c r="I98" s="153">
        <v>3.0252772834116444</v>
      </c>
      <c r="J98" s="153">
        <v>2.7971535224405248</v>
      </c>
      <c r="K98" s="153">
        <v>3.6907822861609145</v>
      </c>
      <c r="L98" s="153">
        <v>4.1786778048080482</v>
      </c>
      <c r="M98" s="153">
        <v>4.5421783869246992</v>
      </c>
      <c r="N98" s="153">
        <v>4.4794237540762358</v>
      </c>
      <c r="O98" s="153">
        <v>5.2790839119497139</v>
      </c>
      <c r="P98" s="153">
        <v>5.2672886971359461</v>
      </c>
      <c r="Q98" s="153">
        <v>5.8641032571761844</v>
      </c>
    </row>
    <row r="99" spans="1:17" x14ac:dyDescent="0.25">
      <c r="A99" s="152" t="s">
        <v>161</v>
      </c>
      <c r="B99" s="151">
        <v>3.5292707076823682</v>
      </c>
      <c r="C99" s="151">
        <v>3.880015296602179</v>
      </c>
      <c r="D99" s="151">
        <v>4.1959070491735391</v>
      </c>
      <c r="E99" s="151">
        <v>4.5077189171250884</v>
      </c>
      <c r="F99" s="151">
        <v>4.3573259260952613</v>
      </c>
      <c r="G99" s="151">
        <v>4.4552991199036533</v>
      </c>
      <c r="H99" s="151">
        <v>4.5315293058356607</v>
      </c>
      <c r="I99" s="151">
        <v>4.8714178266381056</v>
      </c>
      <c r="J99" s="151">
        <v>4.3506507519335784</v>
      </c>
      <c r="K99" s="151">
        <v>5.6780901561206454</v>
      </c>
      <c r="L99" s="151">
        <v>6.4856850580562666</v>
      </c>
      <c r="M99" s="151">
        <v>7.1577135730980377</v>
      </c>
      <c r="N99" s="151">
        <v>7.0934891894266281</v>
      </c>
      <c r="O99" s="151">
        <v>8.3040246657210233</v>
      </c>
      <c r="P99" s="151">
        <v>8.3162634923303962</v>
      </c>
      <c r="Q99" s="151">
        <v>8.9093339643709619</v>
      </c>
    </row>
    <row r="100" spans="1:17" x14ac:dyDescent="0.25">
      <c r="A100" s="150" t="s">
        <v>33</v>
      </c>
      <c r="B100" s="87">
        <v>0.89490495410966708</v>
      </c>
      <c r="C100" s="87">
        <v>0.59533875677375581</v>
      </c>
      <c r="D100" s="87">
        <v>1.2684463260127841</v>
      </c>
      <c r="E100" s="87">
        <v>1.0874371733151025</v>
      </c>
      <c r="F100" s="87">
        <v>1.1930786308405139</v>
      </c>
      <c r="G100" s="87">
        <v>0.79972236187887191</v>
      </c>
      <c r="H100" s="87">
        <v>0.78452488240264662</v>
      </c>
      <c r="I100" s="87">
        <v>0.96489860425551632</v>
      </c>
      <c r="J100" s="87">
        <v>0.87979921499968439</v>
      </c>
      <c r="K100" s="87">
        <v>1.450961654434769</v>
      </c>
      <c r="L100" s="87">
        <v>1.0280154745231604</v>
      </c>
      <c r="M100" s="87">
        <v>1.0453405253838202</v>
      </c>
      <c r="N100" s="87">
        <v>1.0378435584696433</v>
      </c>
      <c r="O100" s="87">
        <v>1.1437241570644736</v>
      </c>
      <c r="P100" s="87">
        <v>1.3987198697106886</v>
      </c>
      <c r="Q100" s="87">
        <v>1.1538556255158747</v>
      </c>
    </row>
    <row r="101" spans="1:17" x14ac:dyDescent="0.25">
      <c r="A101" s="150" t="s">
        <v>31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30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125</v>
      </c>
      <c r="B103" s="87">
        <v>1.1023964618338917E-2</v>
      </c>
      <c r="C103" s="87">
        <v>6.924441728953723E-2</v>
      </c>
      <c r="D103" s="87">
        <v>1.8766087325347406E-2</v>
      </c>
      <c r="E103" s="87">
        <v>1.0008595688005356E-2</v>
      </c>
      <c r="F103" s="87">
        <v>7.2808493548798502E-3</v>
      </c>
      <c r="G103" s="87">
        <v>1.6011214090114096E-2</v>
      </c>
      <c r="H103" s="87">
        <v>1.65133104748117E-2</v>
      </c>
      <c r="I103" s="87">
        <v>2.1330728490018967E-2</v>
      </c>
      <c r="J103" s="87">
        <v>0</v>
      </c>
      <c r="K103" s="87">
        <v>0</v>
      </c>
      <c r="L103" s="87">
        <v>0</v>
      </c>
      <c r="M103" s="87">
        <v>0</v>
      </c>
      <c r="N103" s="87">
        <v>0</v>
      </c>
      <c r="O103" s="87">
        <v>2.3570679477398132E-2</v>
      </c>
      <c r="P103" s="87">
        <v>2.9545311153571802E-2</v>
      </c>
      <c r="Q103" s="87">
        <v>0</v>
      </c>
    </row>
    <row r="104" spans="1:17" x14ac:dyDescent="0.25">
      <c r="A104" s="150" t="s">
        <v>29</v>
      </c>
      <c r="B104" s="87">
        <v>1.9356088036348915</v>
      </c>
      <c r="C104" s="87">
        <v>1.9947123597509533</v>
      </c>
      <c r="D104" s="87">
        <v>2.074097502146155</v>
      </c>
      <c r="E104" s="87">
        <v>2.1429697329267268</v>
      </c>
      <c r="F104" s="87">
        <v>1.9501157232198554</v>
      </c>
      <c r="G104" s="87">
        <v>1.6836107338319544</v>
      </c>
      <c r="H104" s="87">
        <v>1.6567202403863162</v>
      </c>
      <c r="I104" s="87">
        <v>1.3622400057497215</v>
      </c>
      <c r="J104" s="87">
        <v>1.2413067650618024</v>
      </c>
      <c r="K104" s="87">
        <v>1.3442379292308193</v>
      </c>
      <c r="L104" s="87">
        <v>1.8035630966250324</v>
      </c>
      <c r="M104" s="87">
        <v>2.2007073964231285</v>
      </c>
      <c r="N104" s="87">
        <v>2.1850084517764317</v>
      </c>
      <c r="O104" s="87">
        <v>2.0066506299884379</v>
      </c>
      <c r="P104" s="87">
        <v>1.5820968032484513</v>
      </c>
      <c r="Q104" s="87">
        <v>1.2142299332213651</v>
      </c>
    </row>
    <row r="105" spans="1:17" x14ac:dyDescent="0.25">
      <c r="A105" s="150" t="s">
        <v>28</v>
      </c>
      <c r="B105" s="87">
        <v>0</v>
      </c>
      <c r="C105" s="87">
        <v>0</v>
      </c>
      <c r="D105" s="87">
        <v>0</v>
      </c>
      <c r="E105" s="87">
        <v>0</v>
      </c>
      <c r="F105" s="87">
        <v>0</v>
      </c>
      <c r="G105" s="87">
        <v>0</v>
      </c>
      <c r="H105" s="87">
        <v>0</v>
      </c>
      <c r="I105" s="87">
        <v>0</v>
      </c>
      <c r="J105" s="87">
        <v>0</v>
      </c>
      <c r="K105" s="87">
        <v>0</v>
      </c>
      <c r="L105" s="87">
        <v>0</v>
      </c>
      <c r="M105" s="87">
        <v>0</v>
      </c>
      <c r="N105" s="87">
        <v>0</v>
      </c>
      <c r="O105" s="87">
        <v>0</v>
      </c>
      <c r="P105" s="87">
        <v>0</v>
      </c>
      <c r="Q105" s="87">
        <v>0</v>
      </c>
    </row>
    <row r="106" spans="1:17" x14ac:dyDescent="0.25">
      <c r="A106" s="150" t="s">
        <v>26</v>
      </c>
      <c r="B106" s="87">
        <v>0.30347756401994502</v>
      </c>
      <c r="C106" s="87">
        <v>0.86387424113600397</v>
      </c>
      <c r="D106" s="87">
        <v>0.39815553270182813</v>
      </c>
      <c r="E106" s="87">
        <v>0.69200006058563746</v>
      </c>
      <c r="F106" s="87">
        <v>0.53832218198890414</v>
      </c>
      <c r="G106" s="87">
        <v>1.1843012361293201</v>
      </c>
      <c r="H106" s="87">
        <v>1.2888801278858226</v>
      </c>
      <c r="I106" s="87">
        <v>1.9560098701528419</v>
      </c>
      <c r="J106" s="87">
        <v>1.8157223743952686</v>
      </c>
      <c r="K106" s="87">
        <v>2.1748038556122555</v>
      </c>
      <c r="L106" s="87">
        <v>2.8786030651888939</v>
      </c>
      <c r="M106" s="87">
        <v>3.2973052137974639</v>
      </c>
      <c r="N106" s="87">
        <v>3.1605160044681986</v>
      </c>
      <c r="O106" s="87">
        <v>2.2707474293339471</v>
      </c>
      <c r="P106" s="87">
        <v>2.9910810532600927</v>
      </c>
      <c r="Q106" s="87">
        <v>1.1462371896459616</v>
      </c>
    </row>
    <row r="107" spans="1:17" x14ac:dyDescent="0.25">
      <c r="A107" s="150" t="s">
        <v>25</v>
      </c>
      <c r="B107" s="87">
        <v>0</v>
      </c>
      <c r="C107" s="87">
        <v>0</v>
      </c>
      <c r="D107" s="87">
        <v>0</v>
      </c>
      <c r="E107" s="87">
        <v>0</v>
      </c>
      <c r="F107" s="87">
        <v>0</v>
      </c>
      <c r="G107" s="87">
        <v>0</v>
      </c>
      <c r="H107" s="87">
        <v>0</v>
      </c>
      <c r="I107" s="87">
        <v>0</v>
      </c>
      <c r="J107" s="87">
        <v>0</v>
      </c>
      <c r="K107" s="87">
        <v>0</v>
      </c>
      <c r="L107" s="87">
        <v>0</v>
      </c>
      <c r="M107" s="87">
        <v>0</v>
      </c>
      <c r="N107" s="87">
        <v>0</v>
      </c>
      <c r="O107" s="87">
        <v>0</v>
      </c>
      <c r="P107" s="87">
        <v>0</v>
      </c>
      <c r="Q107" s="87">
        <v>0</v>
      </c>
    </row>
    <row r="108" spans="1:17" x14ac:dyDescent="0.25">
      <c r="A108" s="150" t="s">
        <v>86</v>
      </c>
      <c r="B108" s="87">
        <v>0</v>
      </c>
      <c r="C108" s="87">
        <v>0</v>
      </c>
      <c r="D108" s="87">
        <v>0</v>
      </c>
      <c r="E108" s="87">
        <v>0</v>
      </c>
      <c r="F108" s="87">
        <v>0</v>
      </c>
      <c r="G108" s="87">
        <v>0</v>
      </c>
      <c r="H108" s="87">
        <v>0</v>
      </c>
      <c r="I108" s="87">
        <v>0</v>
      </c>
      <c r="J108" s="87">
        <v>0</v>
      </c>
      <c r="K108" s="87">
        <v>0</v>
      </c>
      <c r="L108" s="87">
        <v>0</v>
      </c>
      <c r="M108" s="87">
        <v>0</v>
      </c>
      <c r="N108" s="87">
        <v>1.8207988800952674E-2</v>
      </c>
      <c r="O108" s="87">
        <v>1.9262678503260051</v>
      </c>
      <c r="P108" s="87">
        <v>1.7927552286264654</v>
      </c>
      <c r="Q108" s="87">
        <v>1.9737894383299155</v>
      </c>
    </row>
    <row r="109" spans="1:17" x14ac:dyDescent="0.25">
      <c r="A109" s="150" t="s">
        <v>22</v>
      </c>
      <c r="B109" s="87">
        <v>0.38425542129952572</v>
      </c>
      <c r="C109" s="87">
        <v>0.35684552165192873</v>
      </c>
      <c r="D109" s="87">
        <v>0.43644160098742468</v>
      </c>
      <c r="E109" s="87">
        <v>0.57530335460961612</v>
      </c>
      <c r="F109" s="87">
        <v>0.66852854069110823</v>
      </c>
      <c r="G109" s="87">
        <v>0.77165357397339251</v>
      </c>
      <c r="H109" s="87">
        <v>0.78489074468606357</v>
      </c>
      <c r="I109" s="87">
        <v>0.566938617990007</v>
      </c>
      <c r="J109" s="87">
        <v>0.41382239747682309</v>
      </c>
      <c r="K109" s="87">
        <v>0.70808671684280211</v>
      </c>
      <c r="L109" s="87">
        <v>0.77550342171918041</v>
      </c>
      <c r="M109" s="87">
        <v>0.61436043749362534</v>
      </c>
      <c r="N109" s="87">
        <v>0.69191318591140194</v>
      </c>
      <c r="O109" s="87">
        <v>0.93306391953075973</v>
      </c>
      <c r="P109" s="87">
        <v>0.52206522633112507</v>
      </c>
      <c r="Q109" s="87">
        <v>3.4212217776578453</v>
      </c>
    </row>
    <row r="110" spans="1:17" x14ac:dyDescent="0.25">
      <c r="A110" s="149" t="s">
        <v>160</v>
      </c>
      <c r="B110" s="148">
        <v>0.30709778839248431</v>
      </c>
      <c r="C110" s="148">
        <v>0.26676667217170519</v>
      </c>
      <c r="D110" s="148">
        <v>0.29220101979539026</v>
      </c>
      <c r="E110" s="148">
        <v>0.3362586693498627</v>
      </c>
      <c r="F110" s="148">
        <v>0.34228994987837985</v>
      </c>
      <c r="G110" s="148">
        <v>0.3660757744406164</v>
      </c>
      <c r="H110" s="148">
        <v>0.38128673494276</v>
      </c>
      <c r="I110" s="148">
        <v>0.36833086300859658</v>
      </c>
      <c r="J110" s="148">
        <v>0.30572015193269803</v>
      </c>
      <c r="K110" s="148">
        <v>0.3845903862592091</v>
      </c>
      <c r="L110" s="148">
        <v>0.4782649145684984</v>
      </c>
      <c r="M110" s="148">
        <v>0.60010903897018109</v>
      </c>
      <c r="N110" s="148">
        <v>0.61668420910074218</v>
      </c>
      <c r="O110" s="148">
        <v>0.63392815654423873</v>
      </c>
      <c r="P110" s="148">
        <v>0.65812678066202324</v>
      </c>
      <c r="Q110" s="148">
        <v>0.54069445096542157</v>
      </c>
    </row>
    <row r="111" spans="1:17" x14ac:dyDescent="0.25">
      <c r="A111" s="195"/>
      <c r="B111" s="194"/>
      <c r="C111" s="194"/>
      <c r="D111" s="194"/>
      <c r="E111" s="194"/>
      <c r="F111" s="194"/>
      <c r="G111" s="194"/>
      <c r="H111" s="194"/>
      <c r="I111" s="194"/>
      <c r="J111" s="194"/>
      <c r="K111" s="194"/>
      <c r="L111" s="194"/>
      <c r="M111" s="194"/>
      <c r="N111" s="194"/>
      <c r="O111" s="194"/>
      <c r="P111" s="194"/>
      <c r="Q111" s="194"/>
    </row>
    <row r="112" spans="1:17" ht="12.75" x14ac:dyDescent="0.25">
      <c r="A112" s="97" t="s">
        <v>42</v>
      </c>
      <c r="B112" s="96">
        <v>105.6260588822787</v>
      </c>
      <c r="C112" s="96">
        <v>107.76896426152146</v>
      </c>
      <c r="D112" s="96">
        <v>109.02591172859609</v>
      </c>
      <c r="E112" s="96">
        <v>112.81376727272729</v>
      </c>
      <c r="F112" s="96">
        <v>124.93535572006276</v>
      </c>
      <c r="G112" s="96">
        <v>126.09289429287134</v>
      </c>
      <c r="H112" s="96">
        <v>130.33768798251936</v>
      </c>
      <c r="I112" s="96">
        <v>144.71482160923705</v>
      </c>
      <c r="J112" s="96">
        <v>146.67914332159603</v>
      </c>
      <c r="K112" s="96">
        <v>122.11608687074134</v>
      </c>
      <c r="L112" s="96">
        <v>125.84332474824836</v>
      </c>
      <c r="M112" s="96">
        <v>135.15551252743558</v>
      </c>
      <c r="N112" s="96">
        <v>135.5650789862234</v>
      </c>
      <c r="O112" s="96">
        <v>134.93139752195708</v>
      </c>
      <c r="P112" s="96">
        <v>139.44793291429423</v>
      </c>
      <c r="Q112" s="96">
        <v>142.56611886705255</v>
      </c>
    </row>
    <row r="113" spans="1:17" x14ac:dyDescent="0.25">
      <c r="A113" s="132" t="s">
        <v>83</v>
      </c>
      <c r="B113" s="160">
        <v>0.12494275518777904</v>
      </c>
      <c r="C113" s="160">
        <v>0.1274775510991526</v>
      </c>
      <c r="D113" s="160">
        <v>0.12896436677063036</v>
      </c>
      <c r="E113" s="160">
        <v>0.13344493825975992</v>
      </c>
      <c r="F113" s="160">
        <v>0.14778330015538244</v>
      </c>
      <c r="G113" s="160">
        <v>0.14915252721973804</v>
      </c>
      <c r="H113" s="160">
        <v>0.1541736008487315</v>
      </c>
      <c r="I113" s="160">
        <v>0.17117999781206977</v>
      </c>
      <c r="J113" s="160">
        <v>0.17350355100921067</v>
      </c>
      <c r="K113" s="160">
        <v>0.1444484486861832</v>
      </c>
      <c r="L113" s="160">
        <v>0.14885731686306927</v>
      </c>
      <c r="M113" s="160">
        <v>0.15987250014520174</v>
      </c>
      <c r="N113" s="160">
        <v>0.16035696735277294</v>
      </c>
      <c r="O113" s="160">
        <v>0.15960739940623903</v>
      </c>
      <c r="P113" s="160">
        <v>0.16494991035280998</v>
      </c>
      <c r="Q113" s="160">
        <v>0.16863834432685099</v>
      </c>
    </row>
    <row r="114" spans="1:17" x14ac:dyDescent="0.25">
      <c r="A114" s="76" t="s">
        <v>82</v>
      </c>
      <c r="B114" s="159">
        <v>6.2280146850112787E-2</v>
      </c>
      <c r="C114" s="159">
        <v>6.3543665181833173E-2</v>
      </c>
      <c r="D114" s="159">
        <v>6.4284797376489164E-2</v>
      </c>
      <c r="E114" s="159">
        <v>6.6518225396353353E-2</v>
      </c>
      <c r="F114" s="159">
        <v>7.3665460809141645E-2</v>
      </c>
      <c r="G114" s="159">
        <v>7.4347978675111961E-2</v>
      </c>
      <c r="H114" s="159">
        <v>7.6850830501045825E-2</v>
      </c>
      <c r="I114" s="159">
        <v>8.5327999894950948E-2</v>
      </c>
      <c r="J114" s="159">
        <v>8.6486220186431581E-2</v>
      </c>
      <c r="K114" s="159">
        <v>7.2003139221043996E-2</v>
      </c>
      <c r="L114" s="159">
        <v>7.4200825330067083E-2</v>
      </c>
      <c r="M114" s="159">
        <v>7.9691557716759481E-2</v>
      </c>
      <c r="N114" s="159">
        <v>7.9933049820773441E-2</v>
      </c>
      <c r="O114" s="159">
        <v>7.9559413096386283E-2</v>
      </c>
      <c r="P114" s="159">
        <v>8.2222491606226258E-2</v>
      </c>
      <c r="Q114" s="159">
        <v>8.4061063272146186E-2</v>
      </c>
    </row>
    <row r="115" spans="1:17" x14ac:dyDescent="0.25">
      <c r="A115" s="76" t="s">
        <v>81</v>
      </c>
      <c r="B115" s="159">
        <v>1.5874676195940669</v>
      </c>
      <c r="C115" s="159">
        <v>1.6196736200583381</v>
      </c>
      <c r="D115" s="159">
        <v>1.6385644451504267</v>
      </c>
      <c r="E115" s="159">
        <v>1.6954926131388759</v>
      </c>
      <c r="F115" s="159">
        <v>1.8776695244220718</v>
      </c>
      <c r="G115" s="159">
        <v>1.895066320460943</v>
      </c>
      <c r="H115" s="159">
        <v>1.9588618705882417</v>
      </c>
      <c r="I115" s="159">
        <v>2.174937660374435</v>
      </c>
      <c r="J115" s="159">
        <v>2.2044597039480847</v>
      </c>
      <c r="K115" s="159">
        <v>1.8352983704039529</v>
      </c>
      <c r="L115" s="159">
        <v>1.8913155076869157</v>
      </c>
      <c r="M115" s="159">
        <v>2.0312695751156253</v>
      </c>
      <c r="N115" s="159">
        <v>2.0374250020839084</v>
      </c>
      <c r="O115" s="159">
        <v>2.027901321883165</v>
      </c>
      <c r="P115" s="159">
        <v>2.0957809129988068</v>
      </c>
      <c r="Q115" s="159">
        <v>2.1426445305971287</v>
      </c>
    </row>
    <row r="116" spans="1:17" x14ac:dyDescent="0.25">
      <c r="A116" s="76" t="s">
        <v>80</v>
      </c>
      <c r="B116" s="159">
        <v>4.1647585062593001E-2</v>
      </c>
      <c r="C116" s="159">
        <v>4.2492517033050847E-2</v>
      </c>
      <c r="D116" s="159">
        <v>4.298812225687678E-2</v>
      </c>
      <c r="E116" s="159">
        <v>4.4481646086586633E-2</v>
      </c>
      <c r="F116" s="159">
        <v>4.9261100051794134E-2</v>
      </c>
      <c r="G116" s="159">
        <v>4.9717509073246006E-2</v>
      </c>
      <c r="H116" s="159">
        <v>5.1391200282910485E-2</v>
      </c>
      <c r="I116" s="159">
        <v>5.7059999270689915E-2</v>
      </c>
      <c r="J116" s="159">
        <v>5.7834517003070199E-2</v>
      </c>
      <c r="K116" s="159">
        <v>4.8149482895394384E-2</v>
      </c>
      <c r="L116" s="159">
        <v>4.9619105621023084E-2</v>
      </c>
      <c r="M116" s="159">
        <v>5.3290833381733904E-2</v>
      </c>
      <c r="N116" s="159">
        <v>5.3452322450924301E-2</v>
      </c>
      <c r="O116" s="159">
        <v>5.320246646874633E-2</v>
      </c>
      <c r="P116" s="159">
        <v>5.4983303450936639E-2</v>
      </c>
      <c r="Q116" s="159">
        <v>5.6212781442283651E-2</v>
      </c>
    </row>
    <row r="117" spans="1:17" x14ac:dyDescent="0.25">
      <c r="A117" s="129" t="s">
        <v>79</v>
      </c>
      <c r="B117" s="158">
        <v>8.3295170125186002E-2</v>
      </c>
      <c r="C117" s="158">
        <v>8.4985034066101695E-2</v>
      </c>
      <c r="D117" s="158">
        <v>8.5976244513753575E-2</v>
      </c>
      <c r="E117" s="158">
        <v>8.8963292173173267E-2</v>
      </c>
      <c r="F117" s="158">
        <v>9.8522200103588267E-2</v>
      </c>
      <c r="G117" s="158">
        <v>9.9435018146492027E-2</v>
      </c>
      <c r="H117" s="158">
        <v>0.10278240056582097</v>
      </c>
      <c r="I117" s="158">
        <v>0.11411999854137983</v>
      </c>
      <c r="J117" s="158">
        <v>0.11566903400614041</v>
      </c>
      <c r="K117" s="158">
        <v>9.6298965790788768E-2</v>
      </c>
      <c r="L117" s="158">
        <v>9.9238211242046154E-2</v>
      </c>
      <c r="M117" s="158">
        <v>0.10658166676346781</v>
      </c>
      <c r="N117" s="158">
        <v>0.10690464490184859</v>
      </c>
      <c r="O117" s="158">
        <v>0.10640493293749266</v>
      </c>
      <c r="P117" s="158">
        <v>0.10996660690187328</v>
      </c>
      <c r="Q117" s="158">
        <v>0.11242556288456729</v>
      </c>
    </row>
    <row r="118" spans="1:17" x14ac:dyDescent="0.25">
      <c r="A118" s="92" t="s">
        <v>125</v>
      </c>
      <c r="B118" s="91">
        <v>1.6659034025037201E-2</v>
      </c>
      <c r="C118" s="91">
        <v>1.699700681322034E-2</v>
      </c>
      <c r="D118" s="91">
        <v>1.7195248902750714E-2</v>
      </c>
      <c r="E118" s="91">
        <v>1.7792658434634654E-2</v>
      </c>
      <c r="F118" s="91">
        <v>1.9704440020717653E-2</v>
      </c>
      <c r="G118" s="91">
        <v>1.9887003629298405E-2</v>
      </c>
      <c r="H118" s="91">
        <v>2.0556480113164195E-2</v>
      </c>
      <c r="I118" s="91">
        <v>2.2823999708275963E-2</v>
      </c>
      <c r="J118" s="91">
        <v>0</v>
      </c>
      <c r="K118" s="91">
        <v>0</v>
      </c>
      <c r="L118" s="91">
        <v>0</v>
      </c>
      <c r="M118" s="91">
        <v>0</v>
      </c>
      <c r="N118" s="91">
        <v>0</v>
      </c>
      <c r="O118" s="91">
        <v>2.1280986587498531E-2</v>
      </c>
      <c r="P118" s="91">
        <v>2.1993321380374655E-2</v>
      </c>
      <c r="Q118" s="91">
        <v>0</v>
      </c>
    </row>
    <row r="119" spans="1:17" x14ac:dyDescent="0.25">
      <c r="A119" s="92" t="s">
        <v>26</v>
      </c>
      <c r="B119" s="91">
        <v>2.49885510375558E-2</v>
      </c>
      <c r="C119" s="91">
        <v>2.5495510219830504E-2</v>
      </c>
      <c r="D119" s="91">
        <v>2.5792873354126066E-2</v>
      </c>
      <c r="E119" s="91">
        <v>2.6688987651951976E-2</v>
      </c>
      <c r="F119" s="91">
        <v>2.955666003107648E-2</v>
      </c>
      <c r="G119" s="91">
        <v>2.9830505443947605E-2</v>
      </c>
      <c r="H119" s="91">
        <v>3.0834720169746289E-2</v>
      </c>
      <c r="I119" s="91">
        <v>3.4235999562413945E-2</v>
      </c>
      <c r="J119" s="91">
        <v>3.4700710201842122E-2</v>
      </c>
      <c r="K119" s="91">
        <v>2.8889689737236626E-2</v>
      </c>
      <c r="L119" s="91">
        <v>2.9771463372613848E-2</v>
      </c>
      <c r="M119" s="91">
        <v>3.1974500029040342E-2</v>
      </c>
      <c r="N119" s="91">
        <v>3.2071393470554578E-2</v>
      </c>
      <c r="O119" s="91">
        <v>3.19214798812478E-2</v>
      </c>
      <c r="P119" s="91">
        <v>3.2989982070561981E-2</v>
      </c>
      <c r="Q119" s="91">
        <v>3.3727668865370188E-2</v>
      </c>
    </row>
    <row r="120" spans="1:17" x14ac:dyDescent="0.25">
      <c r="A120" s="92" t="s">
        <v>126</v>
      </c>
      <c r="B120" s="91">
        <v>0</v>
      </c>
      <c r="C120" s="91">
        <v>0</v>
      </c>
      <c r="D120" s="91">
        <v>0</v>
      </c>
      <c r="E120" s="91">
        <v>0</v>
      </c>
      <c r="F120" s="91">
        <v>0</v>
      </c>
      <c r="G120" s="91">
        <v>0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s="91">
        <v>0</v>
      </c>
    </row>
    <row r="121" spans="1:17" x14ac:dyDescent="0.25">
      <c r="A121" s="92" t="s">
        <v>21</v>
      </c>
      <c r="B121" s="157">
        <v>4.1647585062593008E-2</v>
      </c>
      <c r="C121" s="157">
        <v>4.2492517033050854E-2</v>
      </c>
      <c r="D121" s="157">
        <v>4.2988122256876787E-2</v>
      </c>
      <c r="E121" s="157">
        <v>4.448164608658664E-2</v>
      </c>
      <c r="F121" s="157">
        <v>4.9261100051794134E-2</v>
      </c>
      <c r="G121" s="157">
        <v>4.9717509073246006E-2</v>
      </c>
      <c r="H121" s="157">
        <v>5.1391200282910485E-2</v>
      </c>
      <c r="I121" s="157">
        <v>5.7059999270689915E-2</v>
      </c>
      <c r="J121" s="157">
        <v>8.0968323804298289E-2</v>
      </c>
      <c r="K121" s="157">
        <v>6.7409276053552139E-2</v>
      </c>
      <c r="L121" s="157">
        <v>6.9466747869432313E-2</v>
      </c>
      <c r="M121" s="157">
        <v>7.4607166734427466E-2</v>
      </c>
      <c r="N121" s="157">
        <v>7.4833251431294018E-2</v>
      </c>
      <c r="O121" s="157">
        <v>5.320246646874633E-2</v>
      </c>
      <c r="P121" s="157">
        <v>5.4983303450936646E-2</v>
      </c>
      <c r="Q121" s="157">
        <v>7.8697894019197107E-2</v>
      </c>
    </row>
    <row r="122" spans="1:17" x14ac:dyDescent="0.25">
      <c r="A122" s="156" t="s">
        <v>146</v>
      </c>
      <c r="B122" s="206">
        <v>59.61000201907197</v>
      </c>
      <c r="C122" s="206">
        <v>60.819349365125134</v>
      </c>
      <c r="D122" s="206">
        <v>61.528706902867739</v>
      </c>
      <c r="E122" s="206">
        <v>63.666380872936656</v>
      </c>
      <c r="F122" s="206">
        <v>70.507191932879124</v>
      </c>
      <c r="G122" s="206">
        <v>71.160448121668438</v>
      </c>
      <c r="H122" s="206">
        <v>73.555994855949876</v>
      </c>
      <c r="I122" s="206">
        <v>81.669721464572731</v>
      </c>
      <c r="J122" s="206">
        <v>82.778285226951937</v>
      </c>
      <c r="K122" s="206">
        <v>68.916139274295546</v>
      </c>
      <c r="L122" s="206">
        <v>71.019603701112572</v>
      </c>
      <c r="M122" s="206">
        <v>76.274931204508221</v>
      </c>
      <c r="N122" s="206">
        <v>76.506069786157795</v>
      </c>
      <c r="O122" s="206">
        <v>76.148452037620359</v>
      </c>
      <c r="P122" s="206">
        <v>78.697356036362635</v>
      </c>
      <c r="Q122" s="206">
        <v>80.457102380273142</v>
      </c>
    </row>
    <row r="123" spans="1:17" x14ac:dyDescent="0.25">
      <c r="A123" s="152" t="s">
        <v>159</v>
      </c>
      <c r="B123" s="151">
        <v>31.521421465848849</v>
      </c>
      <c r="C123" s="151">
        <v>31.513306584203558</v>
      </c>
      <c r="D123" s="151">
        <v>31.86083651649826</v>
      </c>
      <c r="E123" s="151">
        <v>33.182749194047425</v>
      </c>
      <c r="F123" s="151">
        <v>36.367238779730698</v>
      </c>
      <c r="G123" s="151">
        <v>36.688861978604862</v>
      </c>
      <c r="H123" s="151">
        <v>37.890278289636264</v>
      </c>
      <c r="I123" s="151">
        <v>41.95465619372137</v>
      </c>
      <c r="J123" s="151">
        <v>41.962073577123171</v>
      </c>
      <c r="K123" s="151">
        <v>34.718795070956425</v>
      </c>
      <c r="L123" s="151">
        <v>35.7638762938385</v>
      </c>
      <c r="M123" s="151">
        <v>38.38967300120359</v>
      </c>
      <c r="N123" s="151">
        <v>38.506297347980805</v>
      </c>
      <c r="O123" s="151">
        <v>38.316028202204961</v>
      </c>
      <c r="P123" s="151">
        <v>39.593499818918048</v>
      </c>
      <c r="Q123" s="151">
        <v>40.468984751650105</v>
      </c>
    </row>
    <row r="124" spans="1:17" x14ac:dyDescent="0.25">
      <c r="A124" s="154" t="s">
        <v>33</v>
      </c>
      <c r="B124" s="153">
        <v>0.91353750006201251</v>
      </c>
      <c r="C124" s="153">
        <v>0</v>
      </c>
      <c r="D124" s="153">
        <v>3.0491161543977796E-2</v>
      </c>
      <c r="E124" s="153">
        <v>0</v>
      </c>
      <c r="F124" s="153">
        <v>0</v>
      </c>
      <c r="G124" s="153">
        <v>0</v>
      </c>
      <c r="H124" s="153">
        <v>0</v>
      </c>
      <c r="I124" s="153">
        <v>0</v>
      </c>
      <c r="J124" s="153">
        <v>0</v>
      </c>
      <c r="K124" s="153">
        <v>0</v>
      </c>
      <c r="L124" s="153">
        <v>0</v>
      </c>
      <c r="M124" s="153">
        <v>0</v>
      </c>
      <c r="N124" s="153">
        <v>0</v>
      </c>
      <c r="O124" s="153">
        <v>0</v>
      </c>
      <c r="P124" s="153">
        <v>0</v>
      </c>
      <c r="Q124" s="153">
        <v>0</v>
      </c>
    </row>
    <row r="125" spans="1:17" x14ac:dyDescent="0.25">
      <c r="A125" s="154" t="s">
        <v>30</v>
      </c>
      <c r="B125" s="153">
        <v>2.2530609181932002</v>
      </c>
      <c r="C125" s="153">
        <v>2.2072638032819825</v>
      </c>
      <c r="D125" s="153">
        <v>2.1624749685848057</v>
      </c>
      <c r="E125" s="153">
        <v>2.6991175151581843</v>
      </c>
      <c r="F125" s="153">
        <v>2.2272856265822765</v>
      </c>
      <c r="G125" s="153">
        <v>2.2172758355412912</v>
      </c>
      <c r="H125" s="153">
        <v>2.224561723322644</v>
      </c>
      <c r="I125" s="153">
        <v>2.239590922870009</v>
      </c>
      <c r="J125" s="153">
        <v>1.1458619272944079</v>
      </c>
      <c r="K125" s="153">
        <v>0.52145086761730297</v>
      </c>
      <c r="L125" s="153">
        <v>0.50814888656441903</v>
      </c>
      <c r="M125" s="153">
        <v>0.50441479789896171</v>
      </c>
      <c r="N125" s="153">
        <v>0.50652490980381804</v>
      </c>
      <c r="O125" s="153">
        <v>0.48360436678957219</v>
      </c>
      <c r="P125" s="153">
        <v>0.48964360147344926</v>
      </c>
      <c r="Q125" s="153">
        <v>0.48086712302706036</v>
      </c>
    </row>
    <row r="126" spans="1:17" x14ac:dyDescent="0.25">
      <c r="A126" s="154" t="s">
        <v>125</v>
      </c>
      <c r="B126" s="153">
        <v>0.99947119978662702</v>
      </c>
      <c r="C126" s="153">
        <v>2.2203988577136582</v>
      </c>
      <c r="D126" s="153">
        <v>1.3593900896199631</v>
      </c>
      <c r="E126" s="153">
        <v>0.43517930290384937</v>
      </c>
      <c r="F126" s="153">
        <v>0.45537870603615654</v>
      </c>
      <c r="G126" s="153">
        <v>0.45978646008726826</v>
      </c>
      <c r="H126" s="153">
        <v>0.45043159788354903</v>
      </c>
      <c r="I126" s="153">
        <v>0.42638707505702189</v>
      </c>
      <c r="J126" s="153">
        <v>0</v>
      </c>
      <c r="K126" s="153">
        <v>0</v>
      </c>
      <c r="L126" s="153">
        <v>0</v>
      </c>
      <c r="M126" s="153">
        <v>0</v>
      </c>
      <c r="N126" s="153">
        <v>0</v>
      </c>
      <c r="O126" s="153">
        <v>0.38581178521237819</v>
      </c>
      <c r="P126" s="153">
        <v>0.37904778357823055</v>
      </c>
      <c r="Q126" s="153">
        <v>0</v>
      </c>
    </row>
    <row r="127" spans="1:17" x14ac:dyDescent="0.25">
      <c r="A127" s="154" t="s">
        <v>29</v>
      </c>
      <c r="B127" s="153">
        <v>0.26624249437051795</v>
      </c>
      <c r="C127" s="153">
        <v>0</v>
      </c>
      <c r="D127" s="153">
        <v>0</v>
      </c>
      <c r="E127" s="153">
        <v>0</v>
      </c>
      <c r="F127" s="153">
        <v>0</v>
      </c>
      <c r="G127" s="153">
        <v>0</v>
      </c>
      <c r="H127" s="153">
        <v>0</v>
      </c>
      <c r="I127" s="153">
        <v>0</v>
      </c>
      <c r="J127" s="153">
        <v>0</v>
      </c>
      <c r="K127" s="153">
        <v>0</v>
      </c>
      <c r="L127" s="153">
        <v>0</v>
      </c>
      <c r="M127" s="153">
        <v>0</v>
      </c>
      <c r="N127" s="153">
        <v>0</v>
      </c>
      <c r="O127" s="153">
        <v>0</v>
      </c>
      <c r="P127" s="153">
        <v>0</v>
      </c>
      <c r="Q127" s="153">
        <v>0</v>
      </c>
    </row>
    <row r="128" spans="1:17" x14ac:dyDescent="0.25">
      <c r="A128" s="154" t="s">
        <v>26</v>
      </c>
      <c r="B128" s="153">
        <v>27.089109353436491</v>
      </c>
      <c r="C128" s="153">
        <v>27.085643923207918</v>
      </c>
      <c r="D128" s="153">
        <v>28.308480296749511</v>
      </c>
      <c r="E128" s="153">
        <v>30.048452375985388</v>
      </c>
      <c r="F128" s="153">
        <v>33.684574447112269</v>
      </c>
      <c r="G128" s="153">
        <v>34.011799682976303</v>
      </c>
      <c r="H128" s="153">
        <v>35.215284968430069</v>
      </c>
      <c r="I128" s="153">
        <v>39.28867819579434</v>
      </c>
      <c r="J128" s="153">
        <v>40.816211649828766</v>
      </c>
      <c r="K128" s="153">
        <v>34.197344203339121</v>
      </c>
      <c r="L128" s="153">
        <v>35.25572740727408</v>
      </c>
      <c r="M128" s="153">
        <v>37.88525820330463</v>
      </c>
      <c r="N128" s="153">
        <v>37.99977243817699</v>
      </c>
      <c r="O128" s="153">
        <v>37.446612050203008</v>
      </c>
      <c r="P128" s="153">
        <v>38.724808433866365</v>
      </c>
      <c r="Q128" s="153">
        <v>39.988117628623044</v>
      </c>
    </row>
    <row r="129" spans="1:17" x14ac:dyDescent="0.25">
      <c r="A129" s="152" t="s">
        <v>158</v>
      </c>
      <c r="B129" s="151">
        <v>28.088580553223117</v>
      </c>
      <c r="C129" s="151">
        <v>29.30604278092158</v>
      </c>
      <c r="D129" s="151">
        <v>29.667870386369476</v>
      </c>
      <c r="E129" s="151">
        <v>30.483631678889235</v>
      </c>
      <c r="F129" s="151">
        <v>34.139953153148426</v>
      </c>
      <c r="G129" s="151">
        <v>34.471586143063575</v>
      </c>
      <c r="H129" s="151">
        <v>35.66571656631362</v>
      </c>
      <c r="I129" s="151">
        <v>39.715065270851362</v>
      </c>
      <c r="J129" s="151">
        <v>40.816211649828766</v>
      </c>
      <c r="K129" s="151">
        <v>34.197344203339121</v>
      </c>
      <c r="L129" s="151">
        <v>35.25572740727408</v>
      </c>
      <c r="M129" s="151">
        <v>37.88525820330463</v>
      </c>
      <c r="N129" s="151">
        <v>37.99977243817699</v>
      </c>
      <c r="O129" s="151">
        <v>37.832423835415391</v>
      </c>
      <c r="P129" s="151">
        <v>39.103856217444594</v>
      </c>
      <c r="Q129" s="151">
        <v>39.988117628623044</v>
      </c>
    </row>
    <row r="130" spans="1:17" x14ac:dyDescent="0.25">
      <c r="A130" s="156" t="s">
        <v>145</v>
      </c>
      <c r="B130" s="206">
        <v>28.650691060399755</v>
      </c>
      <c r="C130" s="206">
        <v>29.231946487725491</v>
      </c>
      <c r="D130" s="206">
        <v>29.572888996983025</v>
      </c>
      <c r="E130" s="206">
        <v>30.60033127897972</v>
      </c>
      <c r="F130" s="206">
        <v>33.888268833792587</v>
      </c>
      <c r="G130" s="206">
        <v>34.202247035677374</v>
      </c>
      <c r="H130" s="206">
        <v>35.353632156964366</v>
      </c>
      <c r="I130" s="206">
        <v>39.253378282418652</v>
      </c>
      <c r="J130" s="206">
        <v>39.7861935281977</v>
      </c>
      <c r="K130" s="206">
        <v>33.123552231915596</v>
      </c>
      <c r="L130" s="206">
        <v>34.134552188432849</v>
      </c>
      <c r="M130" s="206">
        <v>36.660449850252029</v>
      </c>
      <c r="N130" s="206">
        <v>36.771543288780386</v>
      </c>
      <c r="O130" s="206">
        <v>36.59965945579907</v>
      </c>
      <c r="P130" s="206">
        <v>37.824753542982933</v>
      </c>
      <c r="Q130" s="206">
        <v>38.670550341109475</v>
      </c>
    </row>
    <row r="131" spans="1:17" x14ac:dyDescent="0.25">
      <c r="A131" s="152" t="s">
        <v>157</v>
      </c>
      <c r="B131" s="151">
        <v>14.1535083676387</v>
      </c>
      <c r="C131" s="151">
        <v>17.559290006741332</v>
      </c>
      <c r="D131" s="151">
        <v>17.625717626615391</v>
      </c>
      <c r="E131" s="151">
        <v>17.366902182580045</v>
      </c>
      <c r="F131" s="151">
        <v>18.418975378810185</v>
      </c>
      <c r="G131" s="151">
        <v>17.875462619113691</v>
      </c>
      <c r="H131" s="151">
        <v>18.066985934396111</v>
      </c>
      <c r="I131" s="151">
        <v>21.996460085717043</v>
      </c>
      <c r="J131" s="151">
        <v>23.497347459215952</v>
      </c>
      <c r="K131" s="151">
        <v>20.152603666142635</v>
      </c>
      <c r="L131" s="151">
        <v>19.609837504551205</v>
      </c>
      <c r="M131" s="151">
        <v>18.933687397877723</v>
      </c>
      <c r="N131" s="151">
        <v>18.330296895957517</v>
      </c>
      <c r="O131" s="151">
        <v>20.532442005001325</v>
      </c>
      <c r="P131" s="151">
        <v>20.600639429376169</v>
      </c>
      <c r="Q131" s="151">
        <v>25.178789511062657</v>
      </c>
    </row>
    <row r="132" spans="1:17" x14ac:dyDescent="0.25">
      <c r="A132" s="154" t="s">
        <v>30</v>
      </c>
      <c r="B132" s="205">
        <v>1.0997553743038082</v>
      </c>
      <c r="C132" s="205">
        <v>1.0608896355413946</v>
      </c>
      <c r="D132" s="205">
        <v>1.0398778474111268</v>
      </c>
      <c r="E132" s="205">
        <v>1.2972920557487833</v>
      </c>
      <c r="F132" s="205">
        <v>1.0705128372594404</v>
      </c>
      <c r="G132" s="205">
        <v>1.0657017750051114</v>
      </c>
      <c r="H132" s="205">
        <v>1.0692036322917038</v>
      </c>
      <c r="I132" s="205">
        <v>1.0764272011313574</v>
      </c>
      <c r="J132" s="205">
        <v>0.55074207288707355</v>
      </c>
      <c r="K132" s="205">
        <v>0.25062786789540442</v>
      </c>
      <c r="L132" s="205">
        <v>0.244234461810373</v>
      </c>
      <c r="M132" s="205">
        <v>0.24243972574054487</v>
      </c>
      <c r="N132" s="205">
        <v>0.24345392071187819</v>
      </c>
      <c r="O132" s="205">
        <v>0.23243749100889541</v>
      </c>
      <c r="P132" s="205">
        <v>0.23534016239470837</v>
      </c>
      <c r="Q132" s="205">
        <v>0.23112187412011159</v>
      </c>
    </row>
    <row r="133" spans="1:17" x14ac:dyDescent="0.25">
      <c r="A133" s="154" t="s">
        <v>125</v>
      </c>
      <c r="B133" s="205">
        <v>0.46448947967467136</v>
      </c>
      <c r="C133" s="205">
        <v>1.2500162376806216</v>
      </c>
      <c r="D133" s="205">
        <v>0.75996780120198948</v>
      </c>
      <c r="E133" s="205">
        <v>0.22940710629875599</v>
      </c>
      <c r="F133" s="205">
        <v>0.23140396205141103</v>
      </c>
      <c r="G133" s="205">
        <v>0.224210757269766</v>
      </c>
      <c r="H133" s="205">
        <v>0.21466940748486277</v>
      </c>
      <c r="I133" s="205">
        <v>0.22460070431514584</v>
      </c>
      <c r="J133" s="205">
        <v>0</v>
      </c>
      <c r="K133" s="205">
        <v>0</v>
      </c>
      <c r="L133" s="205">
        <v>0</v>
      </c>
      <c r="M133" s="205">
        <v>0</v>
      </c>
      <c r="N133" s="205">
        <v>0</v>
      </c>
      <c r="O133" s="205">
        <v>0.20701768978468521</v>
      </c>
      <c r="P133" s="205">
        <v>0.19740819181953162</v>
      </c>
      <c r="Q133" s="205">
        <v>0</v>
      </c>
    </row>
    <row r="134" spans="1:17" x14ac:dyDescent="0.25">
      <c r="A134" s="154" t="s">
        <v>29</v>
      </c>
      <c r="B134" s="205">
        <v>0</v>
      </c>
      <c r="C134" s="205">
        <v>0</v>
      </c>
      <c r="D134" s="205">
        <v>0</v>
      </c>
      <c r="E134" s="205">
        <v>0</v>
      </c>
      <c r="F134" s="205">
        <v>0</v>
      </c>
      <c r="G134" s="205">
        <v>0</v>
      </c>
      <c r="H134" s="205">
        <v>0</v>
      </c>
      <c r="I134" s="205">
        <v>0</v>
      </c>
      <c r="J134" s="205">
        <v>0</v>
      </c>
      <c r="K134" s="205">
        <v>0</v>
      </c>
      <c r="L134" s="205">
        <v>0</v>
      </c>
      <c r="M134" s="205">
        <v>0</v>
      </c>
      <c r="N134" s="205">
        <v>0</v>
      </c>
      <c r="O134" s="205">
        <v>0</v>
      </c>
      <c r="P134" s="205">
        <v>0</v>
      </c>
      <c r="Q134" s="205">
        <v>0</v>
      </c>
    </row>
    <row r="135" spans="1:17" x14ac:dyDescent="0.25">
      <c r="A135" s="154" t="s">
        <v>26</v>
      </c>
      <c r="B135" s="205">
        <v>12.589263513660221</v>
      </c>
      <c r="C135" s="205">
        <v>15.248384133519316</v>
      </c>
      <c r="D135" s="205">
        <v>15.825871978002274</v>
      </c>
      <c r="E135" s="205">
        <v>15.840203020532504</v>
      </c>
      <c r="F135" s="205">
        <v>17.117058579499332</v>
      </c>
      <c r="G135" s="205">
        <v>16.585550086838815</v>
      </c>
      <c r="H135" s="205">
        <v>16.783112894619546</v>
      </c>
      <c r="I135" s="205">
        <v>20.69543218027054</v>
      </c>
      <c r="J135" s="205">
        <v>22.94660538632888</v>
      </c>
      <c r="K135" s="205">
        <v>19.901975798247232</v>
      </c>
      <c r="L135" s="205">
        <v>19.365603042740833</v>
      </c>
      <c r="M135" s="205">
        <v>18.691247672137177</v>
      </c>
      <c r="N135" s="205">
        <v>18.086842975245638</v>
      </c>
      <c r="O135" s="205">
        <v>20.092986824207745</v>
      </c>
      <c r="P135" s="205">
        <v>20.167891075161929</v>
      </c>
      <c r="Q135" s="205">
        <v>24.947667636942544</v>
      </c>
    </row>
    <row r="136" spans="1:17" x14ac:dyDescent="0.25">
      <c r="A136" s="152" t="s">
        <v>156</v>
      </c>
      <c r="B136" s="151">
        <v>14.497182692761054</v>
      </c>
      <c r="C136" s="151">
        <v>11.672656480984159</v>
      </c>
      <c r="D136" s="151">
        <v>11.947171370367633</v>
      </c>
      <c r="E136" s="151">
        <v>13.233429096399675</v>
      </c>
      <c r="F136" s="151">
        <v>15.469293454982404</v>
      </c>
      <c r="G136" s="151">
        <v>16.326784416563683</v>
      </c>
      <c r="H136" s="151">
        <v>17.286646222568255</v>
      </c>
      <c r="I136" s="151">
        <v>17.256918196701612</v>
      </c>
      <c r="J136" s="151">
        <v>16.288846068981751</v>
      </c>
      <c r="K136" s="151">
        <v>12.970948565772957</v>
      </c>
      <c r="L136" s="151">
        <v>14.524714683881642</v>
      </c>
      <c r="M136" s="151">
        <v>17.726762452374306</v>
      </c>
      <c r="N136" s="151">
        <v>18.441246392822869</v>
      </c>
      <c r="O136" s="151">
        <v>16.067217450797745</v>
      </c>
      <c r="P136" s="151">
        <v>17.224114113606763</v>
      </c>
      <c r="Q136" s="151">
        <v>13.491760830046816</v>
      </c>
    </row>
    <row r="137" spans="1:17" x14ac:dyDescent="0.25">
      <c r="A137" s="156" t="s">
        <v>144</v>
      </c>
      <c r="B137" s="204">
        <v>15.465732525987242</v>
      </c>
      <c r="C137" s="204">
        <v>15.779496021232333</v>
      </c>
      <c r="D137" s="204">
        <v>15.963537852677149</v>
      </c>
      <c r="E137" s="204">
        <v>16.518154405756185</v>
      </c>
      <c r="F137" s="204">
        <v>18.292993367849053</v>
      </c>
      <c r="G137" s="204">
        <v>18.462479781949998</v>
      </c>
      <c r="H137" s="204">
        <v>19.084001066818349</v>
      </c>
      <c r="I137" s="204">
        <v>21.189096206352136</v>
      </c>
      <c r="J137" s="204">
        <v>21.476711540293476</v>
      </c>
      <c r="K137" s="204">
        <v>17.880196957532863</v>
      </c>
      <c r="L137" s="204">
        <v>18.425937891959837</v>
      </c>
      <c r="M137" s="204">
        <v>19.789425339552555</v>
      </c>
      <c r="N137" s="204">
        <v>19.849393924674981</v>
      </c>
      <c r="O137" s="204">
        <v>19.756610494745622</v>
      </c>
      <c r="P137" s="204">
        <v>20.417920109638018</v>
      </c>
      <c r="Q137" s="204">
        <v>20.874483863146963</v>
      </c>
    </row>
    <row r="138" spans="1:17" x14ac:dyDescent="0.25">
      <c r="A138" s="152" t="s">
        <v>155</v>
      </c>
      <c r="B138" s="151">
        <v>5.7098182794314134</v>
      </c>
      <c r="C138" s="151">
        <v>5.9928692332358819</v>
      </c>
      <c r="D138" s="151">
        <v>6.0545629543429236</v>
      </c>
      <c r="E138" s="151">
        <v>6.2174018681926846</v>
      </c>
      <c r="F138" s="151">
        <v>6.843422015526337</v>
      </c>
      <c r="G138" s="151">
        <v>6.8681352164971585</v>
      </c>
      <c r="H138" s="151">
        <v>7.0774775310551394</v>
      </c>
      <c r="I138" s="151">
        <v>7.9630619131014857</v>
      </c>
      <c r="J138" s="151">
        <v>8.1377118014642331</v>
      </c>
      <c r="K138" s="151">
        <v>6.801292063618221</v>
      </c>
      <c r="L138" s="151">
        <v>6.9446257359496633</v>
      </c>
      <c r="M138" s="151">
        <v>7.3425354546538717</v>
      </c>
      <c r="N138" s="151">
        <v>7.3291260829101752</v>
      </c>
      <c r="O138" s="151">
        <v>7.416359300753717</v>
      </c>
      <c r="P138" s="151">
        <v>7.6314594717739235</v>
      </c>
      <c r="Q138" s="151">
        <v>8.0255895558220534</v>
      </c>
    </row>
    <row r="139" spans="1:17" x14ac:dyDescent="0.25">
      <c r="A139" s="154" t="s">
        <v>30</v>
      </c>
      <c r="B139" s="153">
        <v>0.24914789993516318</v>
      </c>
      <c r="C139" s="153">
        <v>0.2403429261943314</v>
      </c>
      <c r="D139" s="153">
        <v>0.2355827376934535</v>
      </c>
      <c r="E139" s="153">
        <v>0.29389953333666574</v>
      </c>
      <c r="F139" s="153">
        <v>0.24252304784203854</v>
      </c>
      <c r="G139" s="153">
        <v>0.24143310903825543</v>
      </c>
      <c r="H139" s="153">
        <v>0.24222644945669158</v>
      </c>
      <c r="I139" s="153">
        <v>0.24386293794175631</v>
      </c>
      <c r="J139" s="153">
        <v>0.12476977523534839</v>
      </c>
      <c r="K139" s="153">
        <v>5.6779360583617697E-2</v>
      </c>
      <c r="L139" s="153">
        <v>5.5330944202359657E-2</v>
      </c>
      <c r="M139" s="153">
        <v>5.4924349487586219E-2</v>
      </c>
      <c r="N139" s="153">
        <v>5.5154113808940489E-2</v>
      </c>
      <c r="O139" s="153">
        <v>5.2658358489700477E-2</v>
      </c>
      <c r="P139" s="153">
        <v>5.331595425770011E-2</v>
      </c>
      <c r="Q139" s="153">
        <v>5.2360307493434802E-2</v>
      </c>
    </row>
    <row r="140" spans="1:17" x14ac:dyDescent="0.25">
      <c r="A140" s="154" t="s">
        <v>125</v>
      </c>
      <c r="B140" s="153">
        <v>0.19430610833085135</v>
      </c>
      <c r="C140" s="153">
        <v>0.43584536256249728</v>
      </c>
      <c r="D140" s="153">
        <v>0.26662729529256007</v>
      </c>
      <c r="E140" s="153">
        <v>8.4562943286614844E-2</v>
      </c>
      <c r="F140" s="153">
        <v>8.8046659498777949E-2</v>
      </c>
      <c r="G140" s="153">
        <v>8.8387807030297416E-2</v>
      </c>
      <c r="H140" s="153">
        <v>8.6324161212215811E-2</v>
      </c>
      <c r="I140" s="153">
        <v>8.2874512489274341E-2</v>
      </c>
      <c r="J140" s="153">
        <v>0</v>
      </c>
      <c r="K140" s="153">
        <v>0</v>
      </c>
      <c r="L140" s="153">
        <v>0</v>
      </c>
      <c r="M140" s="153">
        <v>0</v>
      </c>
      <c r="N140" s="153">
        <v>0</v>
      </c>
      <c r="O140" s="153">
        <v>7.509438514075463E-2</v>
      </c>
      <c r="P140" s="153">
        <v>7.3457678648859645E-2</v>
      </c>
      <c r="Q140" s="153">
        <v>0</v>
      </c>
    </row>
    <row r="141" spans="1:17" x14ac:dyDescent="0.25">
      <c r="A141" s="154" t="s">
        <v>26</v>
      </c>
      <c r="B141" s="153">
        <v>5.2663642711653988</v>
      </c>
      <c r="C141" s="153">
        <v>5.316680944479053</v>
      </c>
      <c r="D141" s="153">
        <v>5.5523529213569098</v>
      </c>
      <c r="E141" s="153">
        <v>5.8389393915694043</v>
      </c>
      <c r="F141" s="153">
        <v>6.5128523081855203</v>
      </c>
      <c r="G141" s="153">
        <v>6.5383143004286053</v>
      </c>
      <c r="H141" s="153">
        <v>6.7489269203862321</v>
      </c>
      <c r="I141" s="153">
        <v>7.6363244626704549</v>
      </c>
      <c r="J141" s="153">
        <v>8.0129420262288846</v>
      </c>
      <c r="K141" s="153">
        <v>6.7445127030346033</v>
      </c>
      <c r="L141" s="153">
        <v>6.8892947917473037</v>
      </c>
      <c r="M141" s="153">
        <v>7.2876111051662855</v>
      </c>
      <c r="N141" s="153">
        <v>7.2739719691012343</v>
      </c>
      <c r="O141" s="153">
        <v>7.2886065571232619</v>
      </c>
      <c r="P141" s="153">
        <v>7.5046858388673634</v>
      </c>
      <c r="Q141" s="153">
        <v>7.973229248328618</v>
      </c>
    </row>
    <row r="142" spans="1:17" x14ac:dyDescent="0.25">
      <c r="A142" s="152" t="s">
        <v>154</v>
      </c>
      <c r="B142" s="151">
        <v>8.9749622363593691</v>
      </c>
      <c r="C142" s="151">
        <v>9.1570432025367552</v>
      </c>
      <c r="D142" s="151">
        <v>9.2638450293724564</v>
      </c>
      <c r="E142" s="151">
        <v>9.5856961031046595</v>
      </c>
      <c r="F142" s="151">
        <v>10.615657835187971</v>
      </c>
      <c r="G142" s="151">
        <v>10.714012967321272</v>
      </c>
      <c r="H142" s="151">
        <v>11.07468971195099</v>
      </c>
      <c r="I142" s="151">
        <v>12.296303324465814</v>
      </c>
      <c r="J142" s="151">
        <v>12.46321017846603</v>
      </c>
      <c r="K142" s="151">
        <v>10.376106802757572</v>
      </c>
      <c r="L142" s="151">
        <v>10.692807241555881</v>
      </c>
      <c r="M142" s="151">
        <v>11.484056432716553</v>
      </c>
      <c r="N142" s="151">
        <v>11.518856969059547</v>
      </c>
      <c r="O142" s="151">
        <v>11.4650135589025</v>
      </c>
      <c r="P142" s="151">
        <v>11.848779979938657</v>
      </c>
      <c r="Q142" s="151">
        <v>12.113729760968944</v>
      </c>
    </row>
    <row r="143" spans="1:17" x14ac:dyDescent="0.25">
      <c r="A143" s="150" t="s">
        <v>33</v>
      </c>
      <c r="B143" s="87">
        <v>2.2757501006601806</v>
      </c>
      <c r="C143" s="87">
        <v>1.4050312432262442</v>
      </c>
      <c r="D143" s="87">
        <v>2.8005125124432384</v>
      </c>
      <c r="E143" s="87">
        <v>2.3124428266848973</v>
      </c>
      <c r="F143" s="87">
        <v>2.9066713691594863</v>
      </c>
      <c r="G143" s="87">
        <v>1.9231561169819547</v>
      </c>
      <c r="H143" s="87">
        <v>1.9173151175973531</v>
      </c>
      <c r="I143" s="87">
        <v>2.4355713957444833</v>
      </c>
      <c r="J143" s="87">
        <v>2.5203407850003159</v>
      </c>
      <c r="K143" s="87">
        <v>2.6514783455652302</v>
      </c>
      <c r="L143" s="87">
        <v>1.6948666504794985</v>
      </c>
      <c r="M143" s="87">
        <v>1.6771765819231299</v>
      </c>
      <c r="N143" s="87">
        <v>1.6853160957926159</v>
      </c>
      <c r="O143" s="87">
        <v>1.5790912835938646</v>
      </c>
      <c r="P143" s="87">
        <v>1.9928570090467719</v>
      </c>
      <c r="Q143" s="87">
        <v>1.5688597247078235</v>
      </c>
    </row>
    <row r="144" spans="1:17" x14ac:dyDescent="0.25">
      <c r="A144" s="150" t="s">
        <v>31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30</v>
      </c>
      <c r="B145" s="87">
        <v>0</v>
      </c>
      <c r="C145" s="87">
        <v>0</v>
      </c>
      <c r="D145" s="87">
        <v>0</v>
      </c>
      <c r="E145" s="87">
        <v>0</v>
      </c>
      <c r="F145" s="87">
        <v>0</v>
      </c>
      <c r="G145" s="87">
        <v>0</v>
      </c>
      <c r="H145" s="87">
        <v>0</v>
      </c>
      <c r="I145" s="87">
        <v>0</v>
      </c>
      <c r="J145" s="87">
        <v>0</v>
      </c>
      <c r="K145" s="87">
        <v>0</v>
      </c>
      <c r="L145" s="87">
        <v>0</v>
      </c>
      <c r="M145" s="87">
        <v>0</v>
      </c>
      <c r="N145" s="87">
        <v>0</v>
      </c>
      <c r="O145" s="87">
        <v>0</v>
      </c>
      <c r="P145" s="87">
        <v>0</v>
      </c>
      <c r="Q145" s="87">
        <v>0</v>
      </c>
    </row>
    <row r="146" spans="1:17" x14ac:dyDescent="0.25">
      <c r="A146" s="150" t="s">
        <v>125</v>
      </c>
      <c r="B146" s="87">
        <v>2.8034025819891315E-2</v>
      </c>
      <c r="C146" s="87">
        <v>0.1634205208443506</v>
      </c>
      <c r="D146" s="87">
        <v>4.1432310761967711E-2</v>
      </c>
      <c r="E146" s="87">
        <v>2.1283349394209963E-2</v>
      </c>
      <c r="F146" s="87">
        <v>1.7738174011283223E-2</v>
      </c>
      <c r="G146" s="87">
        <v>3.8503442926577106E-2</v>
      </c>
      <c r="H146" s="87">
        <v>4.0357190096980904E-2</v>
      </c>
      <c r="I146" s="87">
        <v>5.3842457571764167E-2</v>
      </c>
      <c r="J146" s="87">
        <v>0</v>
      </c>
      <c r="K146" s="87">
        <v>0</v>
      </c>
      <c r="L146" s="87">
        <v>0</v>
      </c>
      <c r="M146" s="87">
        <v>0</v>
      </c>
      <c r="N146" s="87">
        <v>0</v>
      </c>
      <c r="O146" s="87">
        <v>3.2543034333274129E-2</v>
      </c>
      <c r="P146" s="87">
        <v>4.2095334235183197E-2</v>
      </c>
      <c r="Q146" s="87">
        <v>0</v>
      </c>
    </row>
    <row r="147" spans="1:17" x14ac:dyDescent="0.25">
      <c r="A147" s="150" t="s">
        <v>29</v>
      </c>
      <c r="B147" s="87">
        <v>4.9222679006099517</v>
      </c>
      <c r="C147" s="87">
        <v>4.7076276402490462</v>
      </c>
      <c r="D147" s="87">
        <v>4.5792524978538447</v>
      </c>
      <c r="E147" s="87">
        <v>4.5570402670732726</v>
      </c>
      <c r="F147" s="87">
        <v>4.7510242767801447</v>
      </c>
      <c r="G147" s="87">
        <v>4.0487129480516053</v>
      </c>
      <c r="H147" s="87">
        <v>4.048889759613683</v>
      </c>
      <c r="I147" s="87">
        <v>3.4385299942502785</v>
      </c>
      <c r="J147" s="87">
        <v>3.5559432349381983</v>
      </c>
      <c r="K147" s="87">
        <v>2.4564520707691804</v>
      </c>
      <c r="L147" s="87">
        <v>2.973495069150764</v>
      </c>
      <c r="M147" s="87">
        <v>3.5308828265226482</v>
      </c>
      <c r="N147" s="87">
        <v>3.5481550982998495</v>
      </c>
      <c r="O147" s="87">
        <v>2.7704971513111576</v>
      </c>
      <c r="P147" s="87">
        <v>2.2541273428798236</v>
      </c>
      <c r="Q147" s="87">
        <v>1.6509486946549199</v>
      </c>
    </row>
    <row r="148" spans="1:17" x14ac:dyDescent="0.25">
      <c r="A148" s="150" t="s">
        <v>28</v>
      </c>
      <c r="B148" s="87">
        <v>0</v>
      </c>
      <c r="C148" s="87">
        <v>0</v>
      </c>
      <c r="D148" s="87">
        <v>0</v>
      </c>
      <c r="E148" s="87">
        <v>0</v>
      </c>
      <c r="F148" s="87">
        <v>0</v>
      </c>
      <c r="G148" s="87">
        <v>0</v>
      </c>
      <c r="H148" s="87">
        <v>0</v>
      </c>
      <c r="I148" s="87">
        <v>0</v>
      </c>
      <c r="J148" s="87">
        <v>0</v>
      </c>
      <c r="K148" s="87">
        <v>0</v>
      </c>
      <c r="L148" s="87">
        <v>0</v>
      </c>
      <c r="M148" s="87">
        <v>0</v>
      </c>
      <c r="N148" s="87">
        <v>0</v>
      </c>
      <c r="O148" s="87">
        <v>0</v>
      </c>
      <c r="P148" s="87">
        <v>0</v>
      </c>
      <c r="Q148" s="87">
        <v>0</v>
      </c>
    </row>
    <row r="149" spans="1:17" x14ac:dyDescent="0.25">
      <c r="A149" s="150" t="s">
        <v>26</v>
      </c>
      <c r="B149" s="87">
        <v>0.77174575209901142</v>
      </c>
      <c r="C149" s="87">
        <v>2.0387893198690441</v>
      </c>
      <c r="D149" s="87">
        <v>0.87905930930082932</v>
      </c>
      <c r="E149" s="87">
        <v>1.4715430145618948</v>
      </c>
      <c r="F149" s="87">
        <v>1.3115025559281652</v>
      </c>
      <c r="G149" s="87">
        <v>2.8479835942818905</v>
      </c>
      <c r="H149" s="87">
        <v>3.1499183893290374</v>
      </c>
      <c r="I149" s="87">
        <v>4.9373080948892945</v>
      </c>
      <c r="J149" s="87">
        <v>5.2014585560043383</v>
      </c>
      <c r="K149" s="87">
        <v>3.9742231032659658</v>
      </c>
      <c r="L149" s="87">
        <v>4.7458899754595096</v>
      </c>
      <c r="M149" s="87">
        <v>5.2902981887204872</v>
      </c>
      <c r="N149" s="87">
        <v>5.1322460402361498</v>
      </c>
      <c r="O149" s="87">
        <v>3.1351243660951007</v>
      </c>
      <c r="P149" s="87">
        <v>4.2616087543314221</v>
      </c>
      <c r="Q149" s="87">
        <v>1.5585011868307537</v>
      </c>
    </row>
    <row r="150" spans="1:17" x14ac:dyDescent="0.25">
      <c r="A150" s="150" t="s">
        <v>25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86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2.9567285307918387E-2</v>
      </c>
      <c r="O151" s="87">
        <v>2.6595160673391431</v>
      </c>
      <c r="P151" s="87">
        <v>2.5542675844109359</v>
      </c>
      <c r="Q151" s="87">
        <v>2.6836968909910448</v>
      </c>
    </row>
    <row r="152" spans="1:17" x14ac:dyDescent="0.25">
      <c r="A152" s="150" t="s">
        <v>22</v>
      </c>
      <c r="B152" s="87">
        <v>0.97716445717033429</v>
      </c>
      <c r="C152" s="87">
        <v>0.84217447834807124</v>
      </c>
      <c r="D152" s="87">
        <v>0.96358839901257543</v>
      </c>
      <c r="E152" s="87">
        <v>1.2233866453903837</v>
      </c>
      <c r="F152" s="87">
        <v>1.6287214593088921</v>
      </c>
      <c r="G152" s="87">
        <v>1.8556568650792451</v>
      </c>
      <c r="H152" s="87">
        <v>1.9182092553139363</v>
      </c>
      <c r="I152" s="87">
        <v>1.4310513820099928</v>
      </c>
      <c r="J152" s="87">
        <v>1.1854676025231772</v>
      </c>
      <c r="K152" s="87">
        <v>1.2939532831571976</v>
      </c>
      <c r="L152" s="87">
        <v>1.2785555464661102</v>
      </c>
      <c r="M152" s="87">
        <v>0.98569883555028748</v>
      </c>
      <c r="N152" s="87">
        <v>1.1235724494230139</v>
      </c>
      <c r="O152" s="87">
        <v>1.2882416562299579</v>
      </c>
      <c r="P152" s="87">
        <v>0.74382395503451926</v>
      </c>
      <c r="Q152" s="87">
        <v>4.6517232637844019</v>
      </c>
    </row>
    <row r="153" spans="1:17" x14ac:dyDescent="0.25">
      <c r="A153" s="149" t="s">
        <v>153</v>
      </c>
      <c r="B153" s="148">
        <v>0.78095201019645988</v>
      </c>
      <c r="C153" s="148">
        <v>0.62958358545969562</v>
      </c>
      <c r="D153" s="148">
        <v>0.64512986896176949</v>
      </c>
      <c r="E153" s="148">
        <v>0.71505643445884182</v>
      </c>
      <c r="F153" s="148">
        <v>0.83391351713474804</v>
      </c>
      <c r="G153" s="148">
        <v>0.88033159813156614</v>
      </c>
      <c r="H153" s="148">
        <v>0.9318338238122178</v>
      </c>
      <c r="I153" s="148">
        <v>0.92973096878483641</v>
      </c>
      <c r="J153" s="148">
        <v>0.87578956036321143</v>
      </c>
      <c r="K153" s="148">
        <v>0.70279809115707059</v>
      </c>
      <c r="L153" s="148">
        <v>0.7885049144542936</v>
      </c>
      <c r="M153" s="148">
        <v>0.96283345218212835</v>
      </c>
      <c r="N153" s="148">
        <v>1.001410872705262</v>
      </c>
      <c r="O153" s="148">
        <v>0.87523763508940644</v>
      </c>
      <c r="P153" s="148">
        <v>0.93768065792543709</v>
      </c>
      <c r="Q153" s="148">
        <v>0.73516454635596773</v>
      </c>
    </row>
    <row r="154" spans="1:17" hidden="1" x14ac:dyDescent="0.25">
      <c r="A154" s="195"/>
      <c r="B154" s="194"/>
      <c r="C154" s="194"/>
      <c r="D154" s="194"/>
      <c r="E154" s="194"/>
      <c r="F154" s="194"/>
      <c r="G154" s="194"/>
      <c r="H154" s="194"/>
      <c r="I154" s="194"/>
      <c r="J154" s="194"/>
      <c r="K154" s="194"/>
      <c r="L154" s="194"/>
      <c r="M154" s="194"/>
      <c r="N154" s="194"/>
      <c r="O154" s="194"/>
      <c r="P154" s="194"/>
      <c r="Q154" s="194"/>
    </row>
    <row r="155" spans="1:17" x14ac:dyDescent="0.25">
      <c r="A155" s="195"/>
      <c r="B155" s="194"/>
      <c r="C155" s="194"/>
      <c r="D155" s="194"/>
      <c r="E155" s="194"/>
      <c r="F155" s="194"/>
      <c r="G155" s="194"/>
      <c r="H155" s="194"/>
      <c r="I155" s="194"/>
      <c r="J155" s="194"/>
      <c r="K155" s="194"/>
      <c r="L155" s="194"/>
      <c r="M155" s="194"/>
      <c r="N155" s="194"/>
      <c r="O155" s="194"/>
      <c r="P155" s="194"/>
      <c r="Q155" s="194"/>
    </row>
    <row r="156" spans="1:17" ht="12.75" x14ac:dyDescent="0.25">
      <c r="A156" s="98" t="s">
        <v>124</v>
      </c>
      <c r="B156" s="197"/>
      <c r="C156" s="197"/>
      <c r="D156" s="197"/>
      <c r="E156" s="197"/>
      <c r="F156" s="197"/>
      <c r="G156" s="197"/>
      <c r="H156" s="197"/>
      <c r="I156" s="197"/>
      <c r="J156" s="197"/>
      <c r="K156" s="197"/>
      <c r="L156" s="197"/>
      <c r="M156" s="197"/>
      <c r="N156" s="197"/>
      <c r="O156" s="197"/>
      <c r="P156" s="197"/>
      <c r="Q156" s="197"/>
    </row>
    <row r="157" spans="1:17" x14ac:dyDescent="0.25">
      <c r="A157" s="164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</row>
    <row r="158" spans="1:17" x14ac:dyDescent="0.25">
      <c r="A158" s="78" t="s">
        <v>44</v>
      </c>
      <c r="B158" s="77">
        <f t="shared" ref="B158:Q158" si="0">SUM(B159:B165)</f>
        <v>0</v>
      </c>
      <c r="C158" s="77">
        <f t="shared" si="0"/>
        <v>0</v>
      </c>
      <c r="D158" s="77">
        <f t="shared" si="0"/>
        <v>0</v>
      </c>
      <c r="E158" s="77">
        <f t="shared" si="0"/>
        <v>0</v>
      </c>
      <c r="F158" s="77">
        <f t="shared" si="0"/>
        <v>0</v>
      </c>
      <c r="G158" s="77">
        <f t="shared" si="0"/>
        <v>0</v>
      </c>
      <c r="H158" s="77">
        <f t="shared" si="0"/>
        <v>0</v>
      </c>
      <c r="I158" s="77">
        <f t="shared" si="0"/>
        <v>0</v>
      </c>
      <c r="J158" s="77">
        <f t="shared" si="0"/>
        <v>0</v>
      </c>
      <c r="K158" s="77">
        <f t="shared" si="0"/>
        <v>0</v>
      </c>
      <c r="L158" s="77">
        <f t="shared" si="0"/>
        <v>0</v>
      </c>
      <c r="M158" s="77">
        <f t="shared" si="0"/>
        <v>0</v>
      </c>
      <c r="N158" s="77">
        <f t="shared" si="0"/>
        <v>0</v>
      </c>
      <c r="O158" s="77">
        <f t="shared" si="0"/>
        <v>0</v>
      </c>
      <c r="P158" s="77">
        <f t="shared" si="0"/>
        <v>0</v>
      </c>
      <c r="Q158" s="77">
        <f t="shared" si="0"/>
        <v>0</v>
      </c>
    </row>
    <row r="159" spans="1:17" x14ac:dyDescent="0.25">
      <c r="A159" s="132" t="s">
        <v>83</v>
      </c>
      <c r="B159" s="203">
        <f t="shared" ref="B159:Q159" si="1">IF(B6=0,0,B6/B$5)</f>
        <v>0</v>
      </c>
      <c r="C159" s="203">
        <f t="shared" si="1"/>
        <v>0</v>
      </c>
      <c r="D159" s="203">
        <f t="shared" si="1"/>
        <v>0</v>
      </c>
      <c r="E159" s="203">
        <f t="shared" si="1"/>
        <v>0</v>
      </c>
      <c r="F159" s="203">
        <f t="shared" si="1"/>
        <v>0</v>
      </c>
      <c r="G159" s="203">
        <f t="shared" si="1"/>
        <v>0</v>
      </c>
      <c r="H159" s="203">
        <f t="shared" si="1"/>
        <v>0</v>
      </c>
      <c r="I159" s="203">
        <f t="shared" si="1"/>
        <v>0</v>
      </c>
      <c r="J159" s="203">
        <f t="shared" si="1"/>
        <v>0</v>
      </c>
      <c r="K159" s="203">
        <f t="shared" si="1"/>
        <v>0</v>
      </c>
      <c r="L159" s="203">
        <f t="shared" si="1"/>
        <v>0</v>
      </c>
      <c r="M159" s="203">
        <f t="shared" si="1"/>
        <v>0</v>
      </c>
      <c r="N159" s="203">
        <f t="shared" si="1"/>
        <v>0</v>
      </c>
      <c r="O159" s="203">
        <f t="shared" si="1"/>
        <v>0</v>
      </c>
      <c r="P159" s="203">
        <f t="shared" si="1"/>
        <v>0</v>
      </c>
      <c r="Q159" s="203">
        <f t="shared" si="1"/>
        <v>0</v>
      </c>
    </row>
    <row r="160" spans="1:17" x14ac:dyDescent="0.25">
      <c r="A160" s="76" t="s">
        <v>82</v>
      </c>
      <c r="B160" s="202">
        <f t="shared" ref="B160:Q160" si="2">IF(B7=0,0,B7/B$5)</f>
        <v>0</v>
      </c>
      <c r="C160" s="202">
        <f t="shared" si="2"/>
        <v>0</v>
      </c>
      <c r="D160" s="202">
        <f t="shared" si="2"/>
        <v>0</v>
      </c>
      <c r="E160" s="202">
        <f t="shared" si="2"/>
        <v>0</v>
      </c>
      <c r="F160" s="202">
        <f t="shared" si="2"/>
        <v>0</v>
      </c>
      <c r="G160" s="202">
        <f t="shared" si="2"/>
        <v>0</v>
      </c>
      <c r="H160" s="202">
        <f t="shared" si="2"/>
        <v>0</v>
      </c>
      <c r="I160" s="202">
        <f t="shared" si="2"/>
        <v>0</v>
      </c>
      <c r="J160" s="202">
        <f t="shared" si="2"/>
        <v>0</v>
      </c>
      <c r="K160" s="202">
        <f t="shared" si="2"/>
        <v>0</v>
      </c>
      <c r="L160" s="202">
        <f t="shared" si="2"/>
        <v>0</v>
      </c>
      <c r="M160" s="202">
        <f t="shared" si="2"/>
        <v>0</v>
      </c>
      <c r="N160" s="202">
        <f t="shared" si="2"/>
        <v>0</v>
      </c>
      <c r="O160" s="202">
        <f t="shared" si="2"/>
        <v>0</v>
      </c>
      <c r="P160" s="202">
        <f t="shared" si="2"/>
        <v>0</v>
      </c>
      <c r="Q160" s="202">
        <f t="shared" si="2"/>
        <v>0</v>
      </c>
    </row>
    <row r="161" spans="1:17" x14ac:dyDescent="0.25">
      <c r="A161" s="76" t="s">
        <v>81</v>
      </c>
      <c r="B161" s="202">
        <f t="shared" ref="B161:Q161" si="3">IF(B8=0,0,B8/B$5)</f>
        <v>0</v>
      </c>
      <c r="C161" s="202">
        <f t="shared" si="3"/>
        <v>0</v>
      </c>
      <c r="D161" s="202">
        <f t="shared" si="3"/>
        <v>0</v>
      </c>
      <c r="E161" s="202">
        <f t="shared" si="3"/>
        <v>0</v>
      </c>
      <c r="F161" s="202">
        <f t="shared" si="3"/>
        <v>0</v>
      </c>
      <c r="G161" s="202">
        <f t="shared" si="3"/>
        <v>0</v>
      </c>
      <c r="H161" s="202">
        <f t="shared" si="3"/>
        <v>0</v>
      </c>
      <c r="I161" s="202">
        <f t="shared" si="3"/>
        <v>0</v>
      </c>
      <c r="J161" s="202">
        <f t="shared" si="3"/>
        <v>0</v>
      </c>
      <c r="K161" s="202">
        <f t="shared" si="3"/>
        <v>0</v>
      </c>
      <c r="L161" s="202">
        <f t="shared" si="3"/>
        <v>0</v>
      </c>
      <c r="M161" s="202">
        <f t="shared" si="3"/>
        <v>0</v>
      </c>
      <c r="N161" s="202">
        <f t="shared" si="3"/>
        <v>0</v>
      </c>
      <c r="O161" s="202">
        <f t="shared" si="3"/>
        <v>0</v>
      </c>
      <c r="P161" s="202">
        <f t="shared" si="3"/>
        <v>0</v>
      </c>
      <c r="Q161" s="202">
        <f t="shared" si="3"/>
        <v>0</v>
      </c>
    </row>
    <row r="162" spans="1:17" x14ac:dyDescent="0.25">
      <c r="A162" s="76" t="s">
        <v>80</v>
      </c>
      <c r="B162" s="202">
        <f t="shared" ref="B162:Q162" si="4">IF(B9=0,0,B9/B$5)</f>
        <v>0</v>
      </c>
      <c r="C162" s="202">
        <f t="shared" si="4"/>
        <v>0</v>
      </c>
      <c r="D162" s="202">
        <f t="shared" si="4"/>
        <v>0</v>
      </c>
      <c r="E162" s="202">
        <f t="shared" si="4"/>
        <v>0</v>
      </c>
      <c r="F162" s="202">
        <f t="shared" si="4"/>
        <v>0</v>
      </c>
      <c r="G162" s="202">
        <f t="shared" si="4"/>
        <v>0</v>
      </c>
      <c r="H162" s="202">
        <f t="shared" si="4"/>
        <v>0</v>
      </c>
      <c r="I162" s="202">
        <f t="shared" si="4"/>
        <v>0</v>
      </c>
      <c r="J162" s="202">
        <f t="shared" si="4"/>
        <v>0</v>
      </c>
      <c r="K162" s="202">
        <f t="shared" si="4"/>
        <v>0</v>
      </c>
      <c r="L162" s="202">
        <f t="shared" si="4"/>
        <v>0</v>
      </c>
      <c r="M162" s="202">
        <f t="shared" si="4"/>
        <v>0</v>
      </c>
      <c r="N162" s="202">
        <f t="shared" si="4"/>
        <v>0</v>
      </c>
      <c r="O162" s="202">
        <f t="shared" si="4"/>
        <v>0</v>
      </c>
      <c r="P162" s="202">
        <f t="shared" si="4"/>
        <v>0</v>
      </c>
      <c r="Q162" s="202">
        <f t="shared" si="4"/>
        <v>0</v>
      </c>
    </row>
    <row r="163" spans="1:17" x14ac:dyDescent="0.25">
      <c r="A163" s="129" t="s">
        <v>79</v>
      </c>
      <c r="B163" s="201">
        <f t="shared" ref="B163:Q163" si="5">IF(B10=0,0,B10/B$5)</f>
        <v>0</v>
      </c>
      <c r="C163" s="201">
        <f t="shared" si="5"/>
        <v>0</v>
      </c>
      <c r="D163" s="201">
        <f t="shared" si="5"/>
        <v>0</v>
      </c>
      <c r="E163" s="201">
        <f t="shared" si="5"/>
        <v>0</v>
      </c>
      <c r="F163" s="201">
        <f t="shared" si="5"/>
        <v>0</v>
      </c>
      <c r="G163" s="201">
        <f t="shared" si="5"/>
        <v>0</v>
      </c>
      <c r="H163" s="201">
        <f t="shared" si="5"/>
        <v>0</v>
      </c>
      <c r="I163" s="201">
        <f t="shared" si="5"/>
        <v>0</v>
      </c>
      <c r="J163" s="201">
        <f t="shared" si="5"/>
        <v>0</v>
      </c>
      <c r="K163" s="201">
        <f t="shared" si="5"/>
        <v>0</v>
      </c>
      <c r="L163" s="201">
        <f t="shared" si="5"/>
        <v>0</v>
      </c>
      <c r="M163" s="201">
        <f t="shared" si="5"/>
        <v>0</v>
      </c>
      <c r="N163" s="201">
        <f t="shared" si="5"/>
        <v>0</v>
      </c>
      <c r="O163" s="201">
        <f t="shared" si="5"/>
        <v>0</v>
      </c>
      <c r="P163" s="201">
        <f t="shared" si="5"/>
        <v>0</v>
      </c>
      <c r="Q163" s="201">
        <f t="shared" si="5"/>
        <v>0</v>
      </c>
    </row>
    <row r="164" spans="1:17" x14ac:dyDescent="0.25">
      <c r="A164" s="127" t="s">
        <v>152</v>
      </c>
      <c r="B164" s="200">
        <f t="shared" ref="B164:Q164" si="6">IF(B15=0,0,B15/B$5)</f>
        <v>0</v>
      </c>
      <c r="C164" s="200">
        <f t="shared" si="6"/>
        <v>0</v>
      </c>
      <c r="D164" s="200">
        <f t="shared" si="6"/>
        <v>0</v>
      </c>
      <c r="E164" s="200">
        <f t="shared" si="6"/>
        <v>0</v>
      </c>
      <c r="F164" s="200">
        <f t="shared" si="6"/>
        <v>0</v>
      </c>
      <c r="G164" s="200">
        <f t="shared" si="6"/>
        <v>0</v>
      </c>
      <c r="H164" s="200">
        <f t="shared" si="6"/>
        <v>0</v>
      </c>
      <c r="I164" s="200">
        <f t="shared" si="6"/>
        <v>0</v>
      </c>
      <c r="J164" s="200">
        <f t="shared" si="6"/>
        <v>0</v>
      </c>
      <c r="K164" s="200">
        <f t="shared" si="6"/>
        <v>0</v>
      </c>
      <c r="L164" s="200">
        <f t="shared" si="6"/>
        <v>0</v>
      </c>
      <c r="M164" s="200">
        <f t="shared" si="6"/>
        <v>0</v>
      </c>
      <c r="N164" s="200">
        <f t="shared" si="6"/>
        <v>0</v>
      </c>
      <c r="O164" s="200">
        <f t="shared" si="6"/>
        <v>0</v>
      </c>
      <c r="P164" s="200">
        <f t="shared" si="6"/>
        <v>0</v>
      </c>
      <c r="Q164" s="200">
        <f t="shared" si="6"/>
        <v>0</v>
      </c>
    </row>
    <row r="165" spans="1:17" x14ac:dyDescent="0.25">
      <c r="A165" s="72" t="s">
        <v>151</v>
      </c>
      <c r="B165" s="71">
        <f t="shared" ref="B165:Q165" si="7">IF(B26=0,0,B26/B$5)</f>
        <v>0</v>
      </c>
      <c r="C165" s="71">
        <f t="shared" si="7"/>
        <v>0</v>
      </c>
      <c r="D165" s="71">
        <f t="shared" si="7"/>
        <v>0</v>
      </c>
      <c r="E165" s="71">
        <f t="shared" si="7"/>
        <v>0</v>
      </c>
      <c r="F165" s="71">
        <f t="shared" si="7"/>
        <v>0</v>
      </c>
      <c r="G165" s="71">
        <f t="shared" si="7"/>
        <v>0</v>
      </c>
      <c r="H165" s="71">
        <f t="shared" si="7"/>
        <v>0</v>
      </c>
      <c r="I165" s="71">
        <f t="shared" si="7"/>
        <v>0</v>
      </c>
      <c r="J165" s="71">
        <f t="shared" si="7"/>
        <v>0</v>
      </c>
      <c r="K165" s="71">
        <f t="shared" si="7"/>
        <v>0</v>
      </c>
      <c r="L165" s="71">
        <f t="shared" si="7"/>
        <v>0</v>
      </c>
      <c r="M165" s="71">
        <f t="shared" si="7"/>
        <v>0</v>
      </c>
      <c r="N165" s="71">
        <f t="shared" si="7"/>
        <v>0</v>
      </c>
      <c r="O165" s="71">
        <f t="shared" si="7"/>
        <v>0</v>
      </c>
      <c r="P165" s="71">
        <f t="shared" si="7"/>
        <v>0</v>
      </c>
      <c r="Q165" s="71">
        <f t="shared" si="7"/>
        <v>0</v>
      </c>
    </row>
    <row r="166" spans="1:17" x14ac:dyDescent="0.25">
      <c r="A166" s="196"/>
      <c r="B166" s="196"/>
      <c r="C166" s="196"/>
      <c r="D166" s="196"/>
      <c r="E166" s="196"/>
      <c r="F166" s="196"/>
      <c r="G166" s="196"/>
      <c r="H166" s="196"/>
      <c r="I166" s="196"/>
      <c r="J166" s="196"/>
      <c r="K166" s="196"/>
      <c r="L166" s="196"/>
      <c r="M166" s="196"/>
      <c r="N166" s="196"/>
      <c r="O166" s="196"/>
      <c r="P166" s="196"/>
      <c r="Q166" s="196"/>
    </row>
    <row r="167" spans="1:17" x14ac:dyDescent="0.25">
      <c r="A167" s="78" t="s">
        <v>43</v>
      </c>
      <c r="B167" s="77">
        <f t="shared" ref="B167:Q167" si="8">SUM(B$168:B$173,B$175:B$176,B$178:B$180)</f>
        <v>0</v>
      </c>
      <c r="C167" s="77">
        <f t="shared" si="8"/>
        <v>0</v>
      </c>
      <c r="D167" s="77">
        <f t="shared" si="8"/>
        <v>0</v>
      </c>
      <c r="E167" s="77">
        <f t="shared" si="8"/>
        <v>0</v>
      </c>
      <c r="F167" s="77">
        <f t="shared" si="8"/>
        <v>0</v>
      </c>
      <c r="G167" s="77">
        <f t="shared" si="8"/>
        <v>0</v>
      </c>
      <c r="H167" s="77">
        <f t="shared" si="8"/>
        <v>0</v>
      </c>
      <c r="I167" s="77">
        <f t="shared" si="8"/>
        <v>0</v>
      </c>
      <c r="J167" s="77">
        <f t="shared" si="8"/>
        <v>0</v>
      </c>
      <c r="K167" s="77">
        <f t="shared" si="8"/>
        <v>0</v>
      </c>
      <c r="L167" s="77">
        <f t="shared" si="8"/>
        <v>0</v>
      </c>
      <c r="M167" s="77">
        <f t="shared" si="8"/>
        <v>0</v>
      </c>
      <c r="N167" s="77">
        <f t="shared" si="8"/>
        <v>0</v>
      </c>
      <c r="O167" s="77">
        <f t="shared" si="8"/>
        <v>0</v>
      </c>
      <c r="P167" s="77">
        <f t="shared" si="8"/>
        <v>0</v>
      </c>
      <c r="Q167" s="77">
        <f t="shared" si="8"/>
        <v>0</v>
      </c>
    </row>
    <row r="168" spans="1:17" x14ac:dyDescent="0.25">
      <c r="A168" s="132" t="s">
        <v>83</v>
      </c>
      <c r="B168" s="203">
        <f t="shared" ref="B168:Q168" si="9">IF(B$34=0,0,B$34/B$33)</f>
        <v>0</v>
      </c>
      <c r="C168" s="203">
        <f t="shared" si="9"/>
        <v>0</v>
      </c>
      <c r="D168" s="203">
        <f t="shared" si="9"/>
        <v>0</v>
      </c>
      <c r="E168" s="203">
        <f t="shared" si="9"/>
        <v>0</v>
      </c>
      <c r="F168" s="203">
        <f t="shared" si="9"/>
        <v>0</v>
      </c>
      <c r="G168" s="203">
        <f t="shared" si="9"/>
        <v>0</v>
      </c>
      <c r="H168" s="203">
        <f t="shared" si="9"/>
        <v>0</v>
      </c>
      <c r="I168" s="203">
        <f t="shared" si="9"/>
        <v>0</v>
      </c>
      <c r="J168" s="203">
        <f t="shared" si="9"/>
        <v>0</v>
      </c>
      <c r="K168" s="203">
        <f t="shared" si="9"/>
        <v>0</v>
      </c>
      <c r="L168" s="203">
        <f t="shared" si="9"/>
        <v>0</v>
      </c>
      <c r="M168" s="203">
        <f t="shared" si="9"/>
        <v>0</v>
      </c>
      <c r="N168" s="203">
        <f t="shared" si="9"/>
        <v>0</v>
      </c>
      <c r="O168" s="203">
        <f t="shared" si="9"/>
        <v>0</v>
      </c>
      <c r="P168" s="203">
        <f t="shared" si="9"/>
        <v>0</v>
      </c>
      <c r="Q168" s="203">
        <f t="shared" si="9"/>
        <v>0</v>
      </c>
    </row>
    <row r="169" spans="1:17" x14ac:dyDescent="0.25">
      <c r="A169" s="76" t="s">
        <v>82</v>
      </c>
      <c r="B169" s="202">
        <f t="shared" ref="B169:Q169" si="10">IF(B$35=0,0,B$35/B$33)</f>
        <v>0</v>
      </c>
      <c r="C169" s="202">
        <f t="shared" si="10"/>
        <v>0</v>
      </c>
      <c r="D169" s="202">
        <f t="shared" si="10"/>
        <v>0</v>
      </c>
      <c r="E169" s="202">
        <f t="shared" si="10"/>
        <v>0</v>
      </c>
      <c r="F169" s="202">
        <f t="shared" si="10"/>
        <v>0</v>
      </c>
      <c r="G169" s="202">
        <f t="shared" si="10"/>
        <v>0</v>
      </c>
      <c r="H169" s="202">
        <f t="shared" si="10"/>
        <v>0</v>
      </c>
      <c r="I169" s="202">
        <f t="shared" si="10"/>
        <v>0</v>
      </c>
      <c r="J169" s="202">
        <f t="shared" si="10"/>
        <v>0</v>
      </c>
      <c r="K169" s="202">
        <f t="shared" si="10"/>
        <v>0</v>
      </c>
      <c r="L169" s="202">
        <f t="shared" si="10"/>
        <v>0</v>
      </c>
      <c r="M169" s="202">
        <f t="shared" si="10"/>
        <v>0</v>
      </c>
      <c r="N169" s="202">
        <f t="shared" si="10"/>
        <v>0</v>
      </c>
      <c r="O169" s="202">
        <f t="shared" si="10"/>
        <v>0</v>
      </c>
      <c r="P169" s="202">
        <f t="shared" si="10"/>
        <v>0</v>
      </c>
      <c r="Q169" s="202">
        <f t="shared" si="10"/>
        <v>0</v>
      </c>
    </row>
    <row r="170" spans="1:17" x14ac:dyDescent="0.25">
      <c r="A170" s="76" t="s">
        <v>81</v>
      </c>
      <c r="B170" s="202">
        <f t="shared" ref="B170:Q170" si="11">IF(B$36=0,0,B$36/B$33)</f>
        <v>0</v>
      </c>
      <c r="C170" s="202">
        <f t="shared" si="11"/>
        <v>0</v>
      </c>
      <c r="D170" s="202">
        <f t="shared" si="11"/>
        <v>0</v>
      </c>
      <c r="E170" s="202">
        <f t="shared" si="11"/>
        <v>0</v>
      </c>
      <c r="F170" s="202">
        <f t="shared" si="11"/>
        <v>0</v>
      </c>
      <c r="G170" s="202">
        <f t="shared" si="11"/>
        <v>0</v>
      </c>
      <c r="H170" s="202">
        <f t="shared" si="11"/>
        <v>0</v>
      </c>
      <c r="I170" s="202">
        <f t="shared" si="11"/>
        <v>0</v>
      </c>
      <c r="J170" s="202">
        <f t="shared" si="11"/>
        <v>0</v>
      </c>
      <c r="K170" s="202">
        <f t="shared" si="11"/>
        <v>0</v>
      </c>
      <c r="L170" s="202">
        <f t="shared" si="11"/>
        <v>0</v>
      </c>
      <c r="M170" s="202">
        <f t="shared" si="11"/>
        <v>0</v>
      </c>
      <c r="N170" s="202">
        <f t="shared" si="11"/>
        <v>0</v>
      </c>
      <c r="O170" s="202">
        <f t="shared" si="11"/>
        <v>0</v>
      </c>
      <c r="P170" s="202">
        <f t="shared" si="11"/>
        <v>0</v>
      </c>
      <c r="Q170" s="202">
        <f t="shared" si="11"/>
        <v>0</v>
      </c>
    </row>
    <row r="171" spans="1:17" x14ac:dyDescent="0.25">
      <c r="A171" s="76" t="s">
        <v>80</v>
      </c>
      <c r="B171" s="202">
        <f t="shared" ref="B171:Q171" si="12">IF(B$37=0,0,B$37/B$33)</f>
        <v>0</v>
      </c>
      <c r="C171" s="202">
        <f t="shared" si="12"/>
        <v>0</v>
      </c>
      <c r="D171" s="202">
        <f t="shared" si="12"/>
        <v>0</v>
      </c>
      <c r="E171" s="202">
        <f t="shared" si="12"/>
        <v>0</v>
      </c>
      <c r="F171" s="202">
        <f t="shared" si="12"/>
        <v>0</v>
      </c>
      <c r="G171" s="202">
        <f t="shared" si="12"/>
        <v>0</v>
      </c>
      <c r="H171" s="202">
        <f t="shared" si="12"/>
        <v>0</v>
      </c>
      <c r="I171" s="202">
        <f t="shared" si="12"/>
        <v>0</v>
      </c>
      <c r="J171" s="202">
        <f t="shared" si="12"/>
        <v>0</v>
      </c>
      <c r="K171" s="202">
        <f t="shared" si="12"/>
        <v>0</v>
      </c>
      <c r="L171" s="202">
        <f t="shared" si="12"/>
        <v>0</v>
      </c>
      <c r="M171" s="202">
        <f t="shared" si="12"/>
        <v>0</v>
      </c>
      <c r="N171" s="202">
        <f t="shared" si="12"/>
        <v>0</v>
      </c>
      <c r="O171" s="202">
        <f t="shared" si="12"/>
        <v>0</v>
      </c>
      <c r="P171" s="202">
        <f t="shared" si="12"/>
        <v>0</v>
      </c>
      <c r="Q171" s="202">
        <f t="shared" si="12"/>
        <v>0</v>
      </c>
    </row>
    <row r="172" spans="1:17" x14ac:dyDescent="0.25">
      <c r="A172" s="129" t="s">
        <v>79</v>
      </c>
      <c r="B172" s="201">
        <f t="shared" ref="B172:Q172" si="13">IF(B$38=0,0,B$38/B$33)</f>
        <v>0</v>
      </c>
      <c r="C172" s="201">
        <f t="shared" si="13"/>
        <v>0</v>
      </c>
      <c r="D172" s="201">
        <f t="shared" si="13"/>
        <v>0</v>
      </c>
      <c r="E172" s="201">
        <f t="shared" si="13"/>
        <v>0</v>
      </c>
      <c r="F172" s="201">
        <f t="shared" si="13"/>
        <v>0</v>
      </c>
      <c r="G172" s="201">
        <f t="shared" si="13"/>
        <v>0</v>
      </c>
      <c r="H172" s="201">
        <f t="shared" si="13"/>
        <v>0</v>
      </c>
      <c r="I172" s="201">
        <f t="shared" si="13"/>
        <v>0</v>
      </c>
      <c r="J172" s="201">
        <f t="shared" si="13"/>
        <v>0</v>
      </c>
      <c r="K172" s="201">
        <f t="shared" si="13"/>
        <v>0</v>
      </c>
      <c r="L172" s="201">
        <f t="shared" si="13"/>
        <v>0</v>
      </c>
      <c r="M172" s="201">
        <f t="shared" si="13"/>
        <v>0</v>
      </c>
      <c r="N172" s="201">
        <f t="shared" si="13"/>
        <v>0</v>
      </c>
      <c r="O172" s="201">
        <f t="shared" si="13"/>
        <v>0</v>
      </c>
      <c r="P172" s="201">
        <f t="shared" si="13"/>
        <v>0</v>
      </c>
      <c r="Q172" s="201">
        <f t="shared" si="13"/>
        <v>0</v>
      </c>
    </row>
    <row r="173" spans="1:17" x14ac:dyDescent="0.25">
      <c r="A173" s="127" t="s">
        <v>150</v>
      </c>
      <c r="B173" s="200">
        <f t="shared" ref="B173:Q173" si="14">IF(B$43=0,0,B$43/B$33)</f>
        <v>0</v>
      </c>
      <c r="C173" s="200">
        <f t="shared" si="14"/>
        <v>0</v>
      </c>
      <c r="D173" s="200">
        <f t="shared" si="14"/>
        <v>0</v>
      </c>
      <c r="E173" s="200">
        <f t="shared" si="14"/>
        <v>0</v>
      </c>
      <c r="F173" s="200">
        <f t="shared" si="14"/>
        <v>0</v>
      </c>
      <c r="G173" s="200">
        <f t="shared" si="14"/>
        <v>0</v>
      </c>
      <c r="H173" s="200">
        <f t="shared" si="14"/>
        <v>0</v>
      </c>
      <c r="I173" s="200">
        <f t="shared" si="14"/>
        <v>0</v>
      </c>
      <c r="J173" s="200">
        <f t="shared" si="14"/>
        <v>0</v>
      </c>
      <c r="K173" s="200">
        <f t="shared" si="14"/>
        <v>0</v>
      </c>
      <c r="L173" s="200">
        <f t="shared" si="14"/>
        <v>0</v>
      </c>
      <c r="M173" s="200">
        <f t="shared" si="14"/>
        <v>0</v>
      </c>
      <c r="N173" s="200">
        <f t="shared" si="14"/>
        <v>0</v>
      </c>
      <c r="O173" s="200">
        <f t="shared" si="14"/>
        <v>0</v>
      </c>
      <c r="P173" s="200">
        <f t="shared" si="14"/>
        <v>0</v>
      </c>
      <c r="Q173" s="200">
        <f t="shared" si="14"/>
        <v>0</v>
      </c>
    </row>
    <row r="174" spans="1:17" x14ac:dyDescent="0.25">
      <c r="A174" s="127" t="s">
        <v>148</v>
      </c>
      <c r="B174" s="200">
        <f t="shared" ref="B174:Q174" si="15">IF(B$44=0,0,B$44/B$33)</f>
        <v>0</v>
      </c>
      <c r="C174" s="200">
        <f t="shared" si="15"/>
        <v>0</v>
      </c>
      <c r="D174" s="200">
        <f t="shared" si="15"/>
        <v>0</v>
      </c>
      <c r="E174" s="200">
        <f t="shared" si="15"/>
        <v>0</v>
      </c>
      <c r="F174" s="200">
        <f t="shared" si="15"/>
        <v>0</v>
      </c>
      <c r="G174" s="200">
        <f t="shared" si="15"/>
        <v>0</v>
      </c>
      <c r="H174" s="200">
        <f t="shared" si="15"/>
        <v>0</v>
      </c>
      <c r="I174" s="200">
        <f t="shared" si="15"/>
        <v>0</v>
      </c>
      <c r="J174" s="200">
        <f t="shared" si="15"/>
        <v>0</v>
      </c>
      <c r="K174" s="200">
        <f t="shared" si="15"/>
        <v>0</v>
      </c>
      <c r="L174" s="200">
        <f t="shared" si="15"/>
        <v>0</v>
      </c>
      <c r="M174" s="200">
        <f t="shared" si="15"/>
        <v>0</v>
      </c>
      <c r="N174" s="200">
        <f t="shared" si="15"/>
        <v>0</v>
      </c>
      <c r="O174" s="200">
        <f t="shared" si="15"/>
        <v>0</v>
      </c>
      <c r="P174" s="200">
        <f t="shared" si="15"/>
        <v>0</v>
      </c>
      <c r="Q174" s="200">
        <f t="shared" si="15"/>
        <v>0</v>
      </c>
    </row>
    <row r="175" spans="1:17" x14ac:dyDescent="0.25">
      <c r="A175" s="142" t="s">
        <v>164</v>
      </c>
      <c r="B175" s="199">
        <f t="shared" ref="B175:Q175" si="16">IF(B$45=0,0,B$45/B$33)</f>
        <v>0</v>
      </c>
      <c r="C175" s="199">
        <f t="shared" si="16"/>
        <v>0</v>
      </c>
      <c r="D175" s="199">
        <f t="shared" si="16"/>
        <v>0</v>
      </c>
      <c r="E175" s="199">
        <f t="shared" si="16"/>
        <v>0</v>
      </c>
      <c r="F175" s="199">
        <f t="shared" si="16"/>
        <v>0</v>
      </c>
      <c r="G175" s="199">
        <f t="shared" si="16"/>
        <v>0</v>
      </c>
      <c r="H175" s="199">
        <f t="shared" si="16"/>
        <v>0</v>
      </c>
      <c r="I175" s="199">
        <f t="shared" si="16"/>
        <v>0</v>
      </c>
      <c r="J175" s="199">
        <f t="shared" si="16"/>
        <v>0</v>
      </c>
      <c r="K175" s="199">
        <f t="shared" si="16"/>
        <v>0</v>
      </c>
      <c r="L175" s="199">
        <f t="shared" si="16"/>
        <v>0</v>
      </c>
      <c r="M175" s="199">
        <f t="shared" si="16"/>
        <v>0</v>
      </c>
      <c r="N175" s="199">
        <f t="shared" si="16"/>
        <v>0</v>
      </c>
      <c r="O175" s="199">
        <f t="shared" si="16"/>
        <v>0</v>
      </c>
      <c r="P175" s="199">
        <f t="shared" si="16"/>
        <v>0</v>
      </c>
      <c r="Q175" s="199">
        <f t="shared" si="16"/>
        <v>0</v>
      </c>
    </row>
    <row r="176" spans="1:17" x14ac:dyDescent="0.25">
      <c r="A176" s="142" t="s">
        <v>163</v>
      </c>
      <c r="B176" s="199">
        <f t="shared" ref="B176:Q176" si="17">IF(B$50=0,0,B$50/B$33)</f>
        <v>0</v>
      </c>
      <c r="C176" s="199">
        <f t="shared" si="17"/>
        <v>0</v>
      </c>
      <c r="D176" s="199">
        <f t="shared" si="17"/>
        <v>0</v>
      </c>
      <c r="E176" s="199">
        <f t="shared" si="17"/>
        <v>0</v>
      </c>
      <c r="F176" s="199">
        <f t="shared" si="17"/>
        <v>0</v>
      </c>
      <c r="G176" s="199">
        <f t="shared" si="17"/>
        <v>0</v>
      </c>
      <c r="H176" s="199">
        <f t="shared" si="17"/>
        <v>0</v>
      </c>
      <c r="I176" s="199">
        <f t="shared" si="17"/>
        <v>0</v>
      </c>
      <c r="J176" s="199">
        <f t="shared" si="17"/>
        <v>0</v>
      </c>
      <c r="K176" s="199">
        <f t="shared" si="17"/>
        <v>0</v>
      </c>
      <c r="L176" s="199">
        <f t="shared" si="17"/>
        <v>0</v>
      </c>
      <c r="M176" s="199">
        <f t="shared" si="17"/>
        <v>0</v>
      </c>
      <c r="N176" s="199">
        <f t="shared" si="17"/>
        <v>0</v>
      </c>
      <c r="O176" s="199">
        <f t="shared" si="17"/>
        <v>0</v>
      </c>
      <c r="P176" s="199">
        <f t="shared" si="17"/>
        <v>0</v>
      </c>
      <c r="Q176" s="199">
        <f t="shared" si="17"/>
        <v>0</v>
      </c>
    </row>
    <row r="177" spans="1:17" x14ac:dyDescent="0.25">
      <c r="A177" s="127" t="s">
        <v>147</v>
      </c>
      <c r="B177" s="200">
        <f t="shared" ref="B177:Q177" si="18">IF(B$51=0,0,B$51/B$33)</f>
        <v>0</v>
      </c>
      <c r="C177" s="200">
        <f t="shared" si="18"/>
        <v>0</v>
      </c>
      <c r="D177" s="200">
        <f t="shared" si="18"/>
        <v>0</v>
      </c>
      <c r="E177" s="200">
        <f t="shared" si="18"/>
        <v>0</v>
      </c>
      <c r="F177" s="200">
        <f t="shared" si="18"/>
        <v>0</v>
      </c>
      <c r="G177" s="200">
        <f t="shared" si="18"/>
        <v>0</v>
      </c>
      <c r="H177" s="200">
        <f t="shared" si="18"/>
        <v>0</v>
      </c>
      <c r="I177" s="200">
        <f t="shared" si="18"/>
        <v>0</v>
      </c>
      <c r="J177" s="200">
        <f t="shared" si="18"/>
        <v>0</v>
      </c>
      <c r="K177" s="200">
        <f t="shared" si="18"/>
        <v>0</v>
      </c>
      <c r="L177" s="200">
        <f t="shared" si="18"/>
        <v>0</v>
      </c>
      <c r="M177" s="200">
        <f t="shared" si="18"/>
        <v>0</v>
      </c>
      <c r="N177" s="200">
        <f t="shared" si="18"/>
        <v>0</v>
      </c>
      <c r="O177" s="200">
        <f t="shared" si="18"/>
        <v>0</v>
      </c>
      <c r="P177" s="200">
        <f t="shared" si="18"/>
        <v>0</v>
      </c>
      <c r="Q177" s="200">
        <f t="shared" si="18"/>
        <v>0</v>
      </c>
    </row>
    <row r="178" spans="1:17" x14ac:dyDescent="0.25">
      <c r="A178" s="142" t="s">
        <v>162</v>
      </c>
      <c r="B178" s="199">
        <f t="shared" ref="B178:Q178" si="19">IF(B$52=0,0,B$52/B$33)</f>
        <v>0</v>
      </c>
      <c r="C178" s="199">
        <f t="shared" si="19"/>
        <v>0</v>
      </c>
      <c r="D178" s="199">
        <f t="shared" si="19"/>
        <v>0</v>
      </c>
      <c r="E178" s="199">
        <f t="shared" si="19"/>
        <v>0</v>
      </c>
      <c r="F178" s="199">
        <f t="shared" si="19"/>
        <v>0</v>
      </c>
      <c r="G178" s="199">
        <f t="shared" si="19"/>
        <v>0</v>
      </c>
      <c r="H178" s="199">
        <f t="shared" si="19"/>
        <v>0</v>
      </c>
      <c r="I178" s="199">
        <f t="shared" si="19"/>
        <v>0</v>
      </c>
      <c r="J178" s="199">
        <f t="shared" si="19"/>
        <v>0</v>
      </c>
      <c r="K178" s="199">
        <f t="shared" si="19"/>
        <v>0</v>
      </c>
      <c r="L178" s="199">
        <f t="shared" si="19"/>
        <v>0</v>
      </c>
      <c r="M178" s="199">
        <f t="shared" si="19"/>
        <v>0</v>
      </c>
      <c r="N178" s="199">
        <f t="shared" si="19"/>
        <v>0</v>
      </c>
      <c r="O178" s="199">
        <f t="shared" si="19"/>
        <v>0</v>
      </c>
      <c r="P178" s="199">
        <f t="shared" si="19"/>
        <v>0</v>
      </c>
      <c r="Q178" s="199">
        <f t="shared" si="19"/>
        <v>0</v>
      </c>
    </row>
    <row r="179" spans="1:17" x14ac:dyDescent="0.25">
      <c r="A179" s="142" t="s">
        <v>161</v>
      </c>
      <c r="B179" s="199">
        <f t="shared" ref="B179:Q179" si="20">IF(B$56=0,0,B$56/B$33)</f>
        <v>0</v>
      </c>
      <c r="C179" s="199">
        <f t="shared" si="20"/>
        <v>0</v>
      </c>
      <c r="D179" s="199">
        <f t="shared" si="20"/>
        <v>0</v>
      </c>
      <c r="E179" s="199">
        <f t="shared" si="20"/>
        <v>0</v>
      </c>
      <c r="F179" s="199">
        <f t="shared" si="20"/>
        <v>0</v>
      </c>
      <c r="G179" s="199">
        <f t="shared" si="20"/>
        <v>0</v>
      </c>
      <c r="H179" s="199">
        <f t="shared" si="20"/>
        <v>0</v>
      </c>
      <c r="I179" s="199">
        <f t="shared" si="20"/>
        <v>0</v>
      </c>
      <c r="J179" s="199">
        <f t="shared" si="20"/>
        <v>0</v>
      </c>
      <c r="K179" s="199">
        <f t="shared" si="20"/>
        <v>0</v>
      </c>
      <c r="L179" s="199">
        <f t="shared" si="20"/>
        <v>0</v>
      </c>
      <c r="M179" s="199">
        <f t="shared" si="20"/>
        <v>0</v>
      </c>
      <c r="N179" s="199">
        <f t="shared" si="20"/>
        <v>0</v>
      </c>
      <c r="O179" s="199">
        <f t="shared" si="20"/>
        <v>0</v>
      </c>
      <c r="P179" s="199">
        <f t="shared" si="20"/>
        <v>0</v>
      </c>
      <c r="Q179" s="199">
        <f t="shared" si="20"/>
        <v>0</v>
      </c>
    </row>
    <row r="180" spans="1:17" x14ac:dyDescent="0.25">
      <c r="A180" s="140" t="s">
        <v>160</v>
      </c>
      <c r="B180" s="198">
        <f t="shared" ref="B180:Q180" si="21">IF(B$67=0,0,B$67/B$33)</f>
        <v>0</v>
      </c>
      <c r="C180" s="198">
        <f t="shared" si="21"/>
        <v>0</v>
      </c>
      <c r="D180" s="198">
        <f t="shared" si="21"/>
        <v>0</v>
      </c>
      <c r="E180" s="198">
        <f t="shared" si="21"/>
        <v>0</v>
      </c>
      <c r="F180" s="198">
        <f t="shared" si="21"/>
        <v>0</v>
      </c>
      <c r="G180" s="198">
        <f t="shared" si="21"/>
        <v>0</v>
      </c>
      <c r="H180" s="198">
        <f t="shared" si="21"/>
        <v>0</v>
      </c>
      <c r="I180" s="198">
        <f t="shared" si="21"/>
        <v>0</v>
      </c>
      <c r="J180" s="198">
        <f t="shared" si="21"/>
        <v>0</v>
      </c>
      <c r="K180" s="198">
        <f t="shared" si="21"/>
        <v>0</v>
      </c>
      <c r="L180" s="198">
        <f t="shared" si="21"/>
        <v>0</v>
      </c>
      <c r="M180" s="198">
        <f t="shared" si="21"/>
        <v>0</v>
      </c>
      <c r="N180" s="198">
        <f t="shared" si="21"/>
        <v>0</v>
      </c>
      <c r="O180" s="198">
        <f t="shared" si="21"/>
        <v>0</v>
      </c>
      <c r="P180" s="198">
        <f t="shared" si="21"/>
        <v>0</v>
      </c>
      <c r="Q180" s="198">
        <f t="shared" si="21"/>
        <v>0</v>
      </c>
    </row>
    <row r="181" spans="1:17" hidden="1" x14ac:dyDescent="0.25">
      <c r="A181" s="196"/>
      <c r="B181" s="196"/>
      <c r="C181" s="196"/>
      <c r="D181" s="196"/>
      <c r="E181" s="196"/>
      <c r="F181" s="196"/>
      <c r="G181" s="196"/>
      <c r="H181" s="196"/>
      <c r="I181" s="196"/>
      <c r="J181" s="196"/>
      <c r="K181" s="196"/>
      <c r="L181" s="196"/>
      <c r="M181" s="196"/>
      <c r="N181" s="196"/>
      <c r="O181" s="196"/>
      <c r="P181" s="196"/>
      <c r="Q181" s="196"/>
    </row>
    <row r="182" spans="1:17" x14ac:dyDescent="0.25">
      <c r="A182" s="196"/>
      <c r="B182" s="196"/>
      <c r="C182" s="196"/>
      <c r="D182" s="196"/>
      <c r="E182" s="196"/>
      <c r="F182" s="196"/>
      <c r="G182" s="196"/>
      <c r="H182" s="196"/>
      <c r="I182" s="196"/>
      <c r="J182" s="196"/>
      <c r="K182" s="196"/>
      <c r="L182" s="196"/>
      <c r="M182" s="196"/>
      <c r="N182" s="196"/>
      <c r="O182" s="196"/>
      <c r="P182" s="196"/>
      <c r="Q182" s="196"/>
    </row>
    <row r="183" spans="1:17" x14ac:dyDescent="0.25">
      <c r="A183" s="78" t="s">
        <v>344</v>
      </c>
      <c r="B183" s="77">
        <f t="shared" ref="B183:Q183" si="22">SUM(B$184:B$189,B$193:B$194,B$196:B$198)</f>
        <v>1.0000000000000002</v>
      </c>
      <c r="C183" s="77">
        <f t="shared" si="22"/>
        <v>1.0000000000000002</v>
      </c>
      <c r="D183" s="77">
        <f t="shared" si="22"/>
        <v>0.99999999999999989</v>
      </c>
      <c r="E183" s="77">
        <f t="shared" si="22"/>
        <v>1</v>
      </c>
      <c r="F183" s="77">
        <f t="shared" si="22"/>
        <v>0.99999999999999989</v>
      </c>
      <c r="G183" s="77">
        <f t="shared" si="22"/>
        <v>0.99999999999999989</v>
      </c>
      <c r="H183" s="77">
        <f t="shared" si="22"/>
        <v>1</v>
      </c>
      <c r="I183" s="77">
        <f t="shared" si="22"/>
        <v>1.0000000000000002</v>
      </c>
      <c r="J183" s="77">
        <f t="shared" si="22"/>
        <v>1.0000000000000002</v>
      </c>
      <c r="K183" s="77">
        <f t="shared" si="22"/>
        <v>0.99999999999999978</v>
      </c>
      <c r="L183" s="77">
        <f t="shared" si="22"/>
        <v>1</v>
      </c>
      <c r="M183" s="77">
        <f t="shared" si="22"/>
        <v>1</v>
      </c>
      <c r="N183" s="77">
        <f t="shared" si="22"/>
        <v>0.99999999999999989</v>
      </c>
      <c r="O183" s="77">
        <f t="shared" si="22"/>
        <v>1.0000000000000004</v>
      </c>
      <c r="P183" s="77">
        <f t="shared" si="22"/>
        <v>1</v>
      </c>
      <c r="Q183" s="77">
        <f t="shared" si="22"/>
        <v>1</v>
      </c>
    </row>
    <row r="184" spans="1:17" x14ac:dyDescent="0.25">
      <c r="A184" s="132" t="s">
        <v>83</v>
      </c>
      <c r="B184" s="203">
        <f t="shared" ref="B184:Q184" si="23">IF(B$71=0,0,B$71/B$70)</f>
        <v>1.4500172552298425E-3</v>
      </c>
      <c r="C184" s="203">
        <f t="shared" si="23"/>
        <v>1.4500172552298425E-3</v>
      </c>
      <c r="D184" s="203">
        <f t="shared" si="23"/>
        <v>1.4500172552298419E-3</v>
      </c>
      <c r="E184" s="203">
        <f t="shared" si="23"/>
        <v>1.4500172552298421E-3</v>
      </c>
      <c r="F184" s="203">
        <f t="shared" si="23"/>
        <v>1.4500172552298425E-3</v>
      </c>
      <c r="G184" s="203">
        <f t="shared" si="23"/>
        <v>1.4500172552298425E-3</v>
      </c>
      <c r="H184" s="203">
        <f t="shared" si="23"/>
        <v>1.4500172552298425E-3</v>
      </c>
      <c r="I184" s="203">
        <f t="shared" si="23"/>
        <v>1.4500172552298421E-3</v>
      </c>
      <c r="J184" s="203">
        <f t="shared" si="23"/>
        <v>1.4500172552298421E-3</v>
      </c>
      <c r="K184" s="203">
        <f t="shared" si="23"/>
        <v>1.4500172552298421E-3</v>
      </c>
      <c r="L184" s="203">
        <f t="shared" si="23"/>
        <v>1.4500172552298423E-3</v>
      </c>
      <c r="M184" s="203">
        <f t="shared" si="23"/>
        <v>1.4500172552298423E-3</v>
      </c>
      <c r="N184" s="203">
        <f t="shared" si="23"/>
        <v>1.4500172552298419E-3</v>
      </c>
      <c r="O184" s="203">
        <f t="shared" si="23"/>
        <v>1.4500172552298425E-3</v>
      </c>
      <c r="P184" s="203">
        <f t="shared" si="23"/>
        <v>1.4500172552298417E-3</v>
      </c>
      <c r="Q184" s="203">
        <f t="shared" si="23"/>
        <v>1.4500172552298421E-3</v>
      </c>
    </row>
    <row r="185" spans="1:17" x14ac:dyDescent="0.25">
      <c r="A185" s="76" t="s">
        <v>82</v>
      </c>
      <c r="B185" s="202">
        <f t="shared" ref="B185:Q185" si="24">IF(B$72=0,0,B$72/B$70)</f>
        <v>7.5122083231713018E-4</v>
      </c>
      <c r="C185" s="202">
        <f t="shared" si="24"/>
        <v>7.5122083231713018E-4</v>
      </c>
      <c r="D185" s="202">
        <f t="shared" si="24"/>
        <v>7.5122083231712997E-4</v>
      </c>
      <c r="E185" s="202">
        <f t="shared" si="24"/>
        <v>7.5122083231712997E-4</v>
      </c>
      <c r="F185" s="202">
        <f t="shared" si="24"/>
        <v>7.5122083231713018E-4</v>
      </c>
      <c r="G185" s="202">
        <f t="shared" si="24"/>
        <v>7.5122083231713007E-4</v>
      </c>
      <c r="H185" s="202">
        <f t="shared" si="24"/>
        <v>7.5122083231713007E-4</v>
      </c>
      <c r="I185" s="202">
        <f t="shared" si="24"/>
        <v>7.5122083231712997E-4</v>
      </c>
      <c r="J185" s="202">
        <f t="shared" si="24"/>
        <v>7.5122083231712997E-4</v>
      </c>
      <c r="K185" s="202">
        <f t="shared" si="24"/>
        <v>7.5122083231712997E-4</v>
      </c>
      <c r="L185" s="202">
        <f t="shared" si="24"/>
        <v>7.5122083231713007E-4</v>
      </c>
      <c r="M185" s="202">
        <f t="shared" si="24"/>
        <v>7.5122083231713007E-4</v>
      </c>
      <c r="N185" s="202">
        <f t="shared" si="24"/>
        <v>7.5122083231712986E-4</v>
      </c>
      <c r="O185" s="202">
        <f t="shared" si="24"/>
        <v>7.5122083231713018E-4</v>
      </c>
      <c r="P185" s="202">
        <f t="shared" si="24"/>
        <v>7.5122083231712986E-4</v>
      </c>
      <c r="Q185" s="202">
        <f t="shared" si="24"/>
        <v>7.5122083231712997E-4</v>
      </c>
    </row>
    <row r="186" spans="1:17" x14ac:dyDescent="0.25">
      <c r="A186" s="76" t="s">
        <v>81</v>
      </c>
      <c r="B186" s="202">
        <f t="shared" ref="B186:Q186" si="25">IF(B$73=0,0,B$73/B$70)</f>
        <v>1.7726013022296427E-2</v>
      </c>
      <c r="C186" s="202">
        <f t="shared" si="25"/>
        <v>1.7726013022296427E-2</v>
      </c>
      <c r="D186" s="202">
        <f t="shared" si="25"/>
        <v>1.772601302229642E-2</v>
      </c>
      <c r="E186" s="202">
        <f t="shared" si="25"/>
        <v>1.772601302229642E-2</v>
      </c>
      <c r="F186" s="202">
        <f t="shared" si="25"/>
        <v>1.7726013022296427E-2</v>
      </c>
      <c r="G186" s="202">
        <f t="shared" si="25"/>
        <v>1.7726013022296424E-2</v>
      </c>
      <c r="H186" s="202">
        <f t="shared" si="25"/>
        <v>1.7726013022296424E-2</v>
      </c>
      <c r="I186" s="202">
        <f t="shared" si="25"/>
        <v>1.772601302229642E-2</v>
      </c>
      <c r="J186" s="202">
        <f t="shared" si="25"/>
        <v>1.772601302229642E-2</v>
      </c>
      <c r="K186" s="202">
        <f t="shared" si="25"/>
        <v>1.772601302229642E-2</v>
      </c>
      <c r="L186" s="202">
        <f t="shared" si="25"/>
        <v>1.7726013022296427E-2</v>
      </c>
      <c r="M186" s="202">
        <f t="shared" si="25"/>
        <v>1.772601302229642E-2</v>
      </c>
      <c r="N186" s="202">
        <f t="shared" si="25"/>
        <v>1.772601302229642E-2</v>
      </c>
      <c r="O186" s="202">
        <f t="shared" si="25"/>
        <v>1.7726013022296427E-2</v>
      </c>
      <c r="P186" s="202">
        <f t="shared" si="25"/>
        <v>1.7726013022296414E-2</v>
      </c>
      <c r="Q186" s="202">
        <f t="shared" si="25"/>
        <v>1.772601302229642E-2</v>
      </c>
    </row>
    <row r="187" spans="1:17" x14ac:dyDescent="0.25">
      <c r="A187" s="76" t="s">
        <v>80</v>
      </c>
      <c r="B187" s="202">
        <f t="shared" ref="B187:Q187" si="26">IF(B$74=0,0,B$74/B$70)</f>
        <v>4.8333908507661405E-4</v>
      </c>
      <c r="C187" s="202">
        <f t="shared" si="26"/>
        <v>4.8333908507661416E-4</v>
      </c>
      <c r="D187" s="202">
        <f t="shared" si="26"/>
        <v>4.83339085076614E-4</v>
      </c>
      <c r="E187" s="202">
        <f t="shared" si="26"/>
        <v>4.83339085076614E-4</v>
      </c>
      <c r="F187" s="202">
        <f t="shared" si="26"/>
        <v>4.8333908507661416E-4</v>
      </c>
      <c r="G187" s="202">
        <f t="shared" si="26"/>
        <v>4.8333908507661405E-4</v>
      </c>
      <c r="H187" s="202">
        <f t="shared" si="26"/>
        <v>4.833390850766141E-4</v>
      </c>
      <c r="I187" s="202">
        <f t="shared" si="26"/>
        <v>4.83339085076614E-4</v>
      </c>
      <c r="J187" s="202">
        <f t="shared" si="26"/>
        <v>4.8333908507661394E-4</v>
      </c>
      <c r="K187" s="202">
        <f t="shared" si="26"/>
        <v>4.83339085076614E-4</v>
      </c>
      <c r="L187" s="202">
        <f t="shared" si="26"/>
        <v>4.833390850766141E-4</v>
      </c>
      <c r="M187" s="202">
        <f t="shared" si="26"/>
        <v>4.833390850766141E-4</v>
      </c>
      <c r="N187" s="202">
        <f t="shared" si="26"/>
        <v>4.8333908507661394E-4</v>
      </c>
      <c r="O187" s="202">
        <f t="shared" si="26"/>
        <v>4.8333908507661416E-4</v>
      </c>
      <c r="P187" s="202">
        <f t="shared" si="26"/>
        <v>4.8333908507661389E-4</v>
      </c>
      <c r="Q187" s="202">
        <f t="shared" si="26"/>
        <v>4.8333908507661405E-4</v>
      </c>
    </row>
    <row r="188" spans="1:17" x14ac:dyDescent="0.25">
      <c r="A188" s="129" t="s">
        <v>79</v>
      </c>
      <c r="B188" s="201">
        <f t="shared" ref="B188:Q188" si="27">IF(B$75=0,0,B$75/B$70)</f>
        <v>9.6667817015322832E-4</v>
      </c>
      <c r="C188" s="201">
        <f t="shared" si="27"/>
        <v>9.6667817015322832E-4</v>
      </c>
      <c r="D188" s="201">
        <f t="shared" si="27"/>
        <v>9.666781701532281E-4</v>
      </c>
      <c r="E188" s="201">
        <f t="shared" si="27"/>
        <v>9.6667817015322799E-4</v>
      </c>
      <c r="F188" s="201">
        <f t="shared" si="27"/>
        <v>9.6667817015322832E-4</v>
      </c>
      <c r="G188" s="201">
        <f t="shared" si="27"/>
        <v>9.666781701532281E-4</v>
      </c>
      <c r="H188" s="201">
        <f t="shared" si="27"/>
        <v>9.6667817015322821E-4</v>
      </c>
      <c r="I188" s="201">
        <f t="shared" si="27"/>
        <v>9.6667817015322799E-4</v>
      </c>
      <c r="J188" s="201">
        <f t="shared" si="27"/>
        <v>9.6667817015322799E-4</v>
      </c>
      <c r="K188" s="201">
        <f t="shared" si="27"/>
        <v>9.6667817015322799E-4</v>
      </c>
      <c r="L188" s="201">
        <f t="shared" si="27"/>
        <v>9.6667817015322832E-4</v>
      </c>
      <c r="M188" s="201">
        <f t="shared" si="27"/>
        <v>9.6667817015322821E-4</v>
      </c>
      <c r="N188" s="201">
        <f t="shared" si="27"/>
        <v>9.6667817015322777E-4</v>
      </c>
      <c r="O188" s="201">
        <f t="shared" si="27"/>
        <v>9.6667817015322842E-4</v>
      </c>
      <c r="P188" s="201">
        <f t="shared" si="27"/>
        <v>9.6667817015322788E-4</v>
      </c>
      <c r="Q188" s="201">
        <f t="shared" si="27"/>
        <v>9.666781701532281E-4</v>
      </c>
    </row>
    <row r="189" spans="1:17" x14ac:dyDescent="0.25">
      <c r="A189" s="127" t="s">
        <v>149</v>
      </c>
      <c r="B189" s="200">
        <f t="shared" ref="B189:Q189" si="28">IF(B$80=0,0,B$80/B$70)</f>
        <v>0.28112618669254441</v>
      </c>
      <c r="C189" s="200">
        <f t="shared" si="28"/>
        <v>0.28112618669254441</v>
      </c>
      <c r="D189" s="200">
        <f t="shared" si="28"/>
        <v>0.28112618669254441</v>
      </c>
      <c r="E189" s="200">
        <f t="shared" si="28"/>
        <v>0.28112618669254436</v>
      </c>
      <c r="F189" s="200">
        <f t="shared" si="28"/>
        <v>0.28112618669254441</v>
      </c>
      <c r="G189" s="200">
        <f t="shared" si="28"/>
        <v>0.28112618669254436</v>
      </c>
      <c r="H189" s="200">
        <f t="shared" si="28"/>
        <v>0.28112618669254447</v>
      </c>
      <c r="I189" s="200">
        <f t="shared" si="28"/>
        <v>0.28112618669254436</v>
      </c>
      <c r="J189" s="200">
        <f t="shared" si="28"/>
        <v>0.28112618669254436</v>
      </c>
      <c r="K189" s="200">
        <f t="shared" si="28"/>
        <v>0.28112618669254436</v>
      </c>
      <c r="L189" s="200">
        <f t="shared" si="28"/>
        <v>0.28112618669254436</v>
      </c>
      <c r="M189" s="200">
        <f t="shared" si="28"/>
        <v>0.28112618669254441</v>
      </c>
      <c r="N189" s="200">
        <f t="shared" si="28"/>
        <v>0.2811261866925443</v>
      </c>
      <c r="O189" s="200">
        <f t="shared" si="28"/>
        <v>0.28112618669254441</v>
      </c>
      <c r="P189" s="200">
        <f t="shared" si="28"/>
        <v>0.2811261866925443</v>
      </c>
      <c r="Q189" s="200">
        <f t="shared" si="28"/>
        <v>0.28112618669254436</v>
      </c>
    </row>
    <row r="190" spans="1:17" x14ac:dyDescent="0.25">
      <c r="A190" s="142" t="s">
        <v>166</v>
      </c>
      <c r="B190" s="199">
        <f t="shared" ref="B190:Q190" si="29">IF(B$81=0,0,B$81/B$70)</f>
        <v>0.12973849049936401</v>
      </c>
      <c r="C190" s="199">
        <f t="shared" si="29"/>
        <v>9.1479723912681651E-2</v>
      </c>
      <c r="D190" s="199">
        <f t="shared" si="29"/>
        <v>9.1257566345464725E-2</v>
      </c>
      <c r="E190" s="199">
        <f t="shared" si="29"/>
        <v>9.2680639480725205E-2</v>
      </c>
      <c r="F190" s="199">
        <f t="shared" si="29"/>
        <v>9.0554297315347754E-2</v>
      </c>
      <c r="G190" s="199">
        <f t="shared" si="29"/>
        <v>9.0469548849239509E-2</v>
      </c>
      <c r="H190" s="199">
        <f t="shared" si="29"/>
        <v>9.0289346282556554E-2</v>
      </c>
      <c r="I190" s="199">
        <f t="shared" si="29"/>
        <v>8.973429120094023E-2</v>
      </c>
      <c r="J190" s="199">
        <f t="shared" si="29"/>
        <v>8.7061906829174807E-2</v>
      </c>
      <c r="K190" s="199">
        <f t="shared" si="29"/>
        <v>8.5826846059340586E-2</v>
      </c>
      <c r="L190" s="199">
        <f t="shared" si="29"/>
        <v>8.5745886550248243E-2</v>
      </c>
      <c r="M190" s="199">
        <f t="shared" si="29"/>
        <v>8.5639239627305325E-2</v>
      </c>
      <c r="N190" s="199">
        <f t="shared" si="29"/>
        <v>8.5640735527377415E-2</v>
      </c>
      <c r="O190" s="199">
        <f t="shared" si="29"/>
        <v>8.5587621347778031E-2</v>
      </c>
      <c r="P190" s="199">
        <f t="shared" si="29"/>
        <v>8.5562244625341788E-2</v>
      </c>
      <c r="Q190" s="199">
        <f t="shared" si="29"/>
        <v>8.5513998767347568E-2</v>
      </c>
    </row>
    <row r="191" spans="1:17" x14ac:dyDescent="0.25">
      <c r="A191" s="142" t="s">
        <v>165</v>
      </c>
      <c r="B191" s="199">
        <f t="shared" ref="B191:Q191" si="30">IF(B$86=0,0,B$86/B$70)</f>
        <v>0.1513876961931804</v>
      </c>
      <c r="C191" s="199">
        <f t="shared" si="30"/>
        <v>0.18964646277986277</v>
      </c>
      <c r="D191" s="199">
        <f t="shared" si="30"/>
        <v>0.18986862034707966</v>
      </c>
      <c r="E191" s="199">
        <f t="shared" si="30"/>
        <v>0.18844554721181919</v>
      </c>
      <c r="F191" s="199">
        <f t="shared" si="30"/>
        <v>0.19057188937719666</v>
      </c>
      <c r="G191" s="199">
        <f t="shared" si="30"/>
        <v>0.19065663784330486</v>
      </c>
      <c r="H191" s="199">
        <f t="shared" si="30"/>
        <v>0.19083684040998788</v>
      </c>
      <c r="I191" s="199">
        <f t="shared" si="30"/>
        <v>0.19139189549160412</v>
      </c>
      <c r="J191" s="199">
        <f t="shared" si="30"/>
        <v>0.19406427986336952</v>
      </c>
      <c r="K191" s="199">
        <f t="shared" si="30"/>
        <v>0.19529934063320376</v>
      </c>
      <c r="L191" s="199">
        <f t="shared" si="30"/>
        <v>0.19538030014229613</v>
      </c>
      <c r="M191" s="199">
        <f t="shared" si="30"/>
        <v>0.19548694706523909</v>
      </c>
      <c r="N191" s="199">
        <f t="shared" si="30"/>
        <v>0.19548545116516688</v>
      </c>
      <c r="O191" s="199">
        <f t="shared" si="30"/>
        <v>0.19553856534476638</v>
      </c>
      <c r="P191" s="199">
        <f t="shared" si="30"/>
        <v>0.19556394206720254</v>
      </c>
      <c r="Q191" s="199">
        <f t="shared" si="30"/>
        <v>0.19561218792519677</v>
      </c>
    </row>
    <row r="192" spans="1:17" x14ac:dyDescent="0.25">
      <c r="A192" s="127" t="s">
        <v>148</v>
      </c>
      <c r="B192" s="200">
        <f t="shared" ref="B192:Q192" si="31">IF(B$87=0,0,B$87/B$70)</f>
        <v>0.46552892651922301</v>
      </c>
      <c r="C192" s="200">
        <f t="shared" si="31"/>
        <v>0.4655289265192229</v>
      </c>
      <c r="D192" s="200">
        <f t="shared" si="31"/>
        <v>0.46552892651922284</v>
      </c>
      <c r="E192" s="200">
        <f t="shared" si="31"/>
        <v>0.46552892651922279</v>
      </c>
      <c r="F192" s="200">
        <f t="shared" si="31"/>
        <v>0.46552892651922295</v>
      </c>
      <c r="G192" s="200">
        <f t="shared" si="31"/>
        <v>0.4655289265192229</v>
      </c>
      <c r="H192" s="200">
        <f t="shared" si="31"/>
        <v>0.46552892651922295</v>
      </c>
      <c r="I192" s="200">
        <f t="shared" si="31"/>
        <v>0.46552892651922284</v>
      </c>
      <c r="J192" s="200">
        <f t="shared" si="31"/>
        <v>0.46552892651922284</v>
      </c>
      <c r="K192" s="200">
        <f t="shared" si="31"/>
        <v>0.46552892651922284</v>
      </c>
      <c r="L192" s="200">
        <f t="shared" si="31"/>
        <v>0.4655289265192229</v>
      </c>
      <c r="M192" s="200">
        <f t="shared" si="31"/>
        <v>0.4655289265192229</v>
      </c>
      <c r="N192" s="200">
        <f t="shared" si="31"/>
        <v>0.46552892651922273</v>
      </c>
      <c r="O192" s="200">
        <f t="shared" si="31"/>
        <v>0.4655289265192229</v>
      </c>
      <c r="P192" s="200">
        <f t="shared" si="31"/>
        <v>0.46552892651922279</v>
      </c>
      <c r="Q192" s="200">
        <f t="shared" si="31"/>
        <v>0.4655289265192229</v>
      </c>
    </row>
    <row r="193" spans="1:17" x14ac:dyDescent="0.25">
      <c r="A193" s="142" t="s">
        <v>164</v>
      </c>
      <c r="B193" s="199">
        <f t="shared" ref="B193:Q193" si="32">IF(B$88=0,0,B$88/B$70)</f>
        <v>0.2299723780825185</v>
      </c>
      <c r="C193" s="199">
        <f t="shared" si="32"/>
        <v>0.27963780758528778</v>
      </c>
      <c r="D193" s="199">
        <f t="shared" si="32"/>
        <v>0.27745958153382633</v>
      </c>
      <c r="E193" s="199">
        <f t="shared" si="32"/>
        <v>0.2642061373882747</v>
      </c>
      <c r="F193" s="199">
        <f t="shared" si="32"/>
        <v>0.25302460499637991</v>
      </c>
      <c r="G193" s="199">
        <f t="shared" si="32"/>
        <v>0.24330404126460009</v>
      </c>
      <c r="H193" s="199">
        <f t="shared" si="32"/>
        <v>0.23790213492450124</v>
      </c>
      <c r="I193" s="199">
        <f t="shared" si="32"/>
        <v>0.26086897227679418</v>
      </c>
      <c r="J193" s="199">
        <f t="shared" si="32"/>
        <v>0.27493695598161205</v>
      </c>
      <c r="K193" s="199">
        <f t="shared" si="32"/>
        <v>0.28323109446659067</v>
      </c>
      <c r="L193" s="199">
        <f t="shared" si="32"/>
        <v>0.26744005757906614</v>
      </c>
      <c r="M193" s="199">
        <f t="shared" si="32"/>
        <v>0.24042746898600759</v>
      </c>
      <c r="N193" s="199">
        <f t="shared" si="32"/>
        <v>0.23206215115146911</v>
      </c>
      <c r="O193" s="199">
        <f t="shared" si="32"/>
        <v>0.26116214816015099</v>
      </c>
      <c r="P193" s="199">
        <f t="shared" si="32"/>
        <v>0.2535427903917219</v>
      </c>
      <c r="Q193" s="199">
        <f t="shared" si="32"/>
        <v>0.30311062937415068</v>
      </c>
    </row>
    <row r="194" spans="1:17" x14ac:dyDescent="0.25">
      <c r="A194" s="142" t="s">
        <v>163</v>
      </c>
      <c r="B194" s="199">
        <f t="shared" ref="B194:Q194" si="33">IF(B$93=0,0,B$93/B$70)</f>
        <v>0.23555654843670451</v>
      </c>
      <c r="C194" s="199">
        <f t="shared" si="33"/>
        <v>0.18589111893393512</v>
      </c>
      <c r="D194" s="199">
        <f t="shared" si="33"/>
        <v>0.18806934498539651</v>
      </c>
      <c r="E194" s="199">
        <f t="shared" si="33"/>
        <v>0.20132278913094809</v>
      </c>
      <c r="F194" s="199">
        <f t="shared" si="33"/>
        <v>0.21250432152284301</v>
      </c>
      <c r="G194" s="199">
        <f t="shared" si="33"/>
        <v>0.22222488525462283</v>
      </c>
      <c r="H194" s="199">
        <f t="shared" si="33"/>
        <v>0.22762679159472171</v>
      </c>
      <c r="I194" s="199">
        <f t="shared" si="33"/>
        <v>0.20465995424242867</v>
      </c>
      <c r="J194" s="199">
        <f t="shared" si="33"/>
        <v>0.19059197053761076</v>
      </c>
      <c r="K194" s="199">
        <f t="shared" si="33"/>
        <v>0.18229783205263217</v>
      </c>
      <c r="L194" s="199">
        <f t="shared" si="33"/>
        <v>0.19808886894015673</v>
      </c>
      <c r="M194" s="199">
        <f t="shared" si="33"/>
        <v>0.22510145753321531</v>
      </c>
      <c r="N194" s="199">
        <f t="shared" si="33"/>
        <v>0.23346677536775365</v>
      </c>
      <c r="O194" s="199">
        <f t="shared" si="33"/>
        <v>0.20436677835907194</v>
      </c>
      <c r="P194" s="199">
        <f t="shared" si="33"/>
        <v>0.21198613612750089</v>
      </c>
      <c r="Q194" s="199">
        <f t="shared" si="33"/>
        <v>0.16241829714507225</v>
      </c>
    </row>
    <row r="195" spans="1:17" x14ac:dyDescent="0.25">
      <c r="A195" s="127" t="s">
        <v>147</v>
      </c>
      <c r="B195" s="200">
        <f t="shared" ref="B195:Q195" si="34">IF(B$94=0,0,B$94/B$70)</f>
        <v>0.23196761842315966</v>
      </c>
      <c r="C195" s="200">
        <f t="shared" si="34"/>
        <v>0.23196761842315963</v>
      </c>
      <c r="D195" s="200">
        <f t="shared" si="34"/>
        <v>0.23196761842315938</v>
      </c>
      <c r="E195" s="200">
        <f t="shared" si="34"/>
        <v>0.23196761842315961</v>
      </c>
      <c r="F195" s="200">
        <f t="shared" si="34"/>
        <v>0.23196761842315924</v>
      </c>
      <c r="G195" s="200">
        <f t="shared" si="34"/>
        <v>0.23196761842315947</v>
      </c>
      <c r="H195" s="200">
        <f t="shared" si="34"/>
        <v>0.23196761842315944</v>
      </c>
      <c r="I195" s="200">
        <f t="shared" si="34"/>
        <v>0.23196761842315961</v>
      </c>
      <c r="J195" s="200">
        <f t="shared" si="34"/>
        <v>0.23196761842315963</v>
      </c>
      <c r="K195" s="200">
        <f t="shared" si="34"/>
        <v>0.2319676184231593</v>
      </c>
      <c r="L195" s="200">
        <f t="shared" si="34"/>
        <v>0.23196761842315955</v>
      </c>
      <c r="M195" s="200">
        <f t="shared" si="34"/>
        <v>0.23196761842315947</v>
      </c>
      <c r="N195" s="200">
        <f t="shared" si="34"/>
        <v>0.23196761842315955</v>
      </c>
      <c r="O195" s="200">
        <f t="shared" si="34"/>
        <v>0.23196761842315969</v>
      </c>
      <c r="P195" s="200">
        <f t="shared" si="34"/>
        <v>0.23196761842315958</v>
      </c>
      <c r="Q195" s="200">
        <f t="shared" si="34"/>
        <v>0.23196761842315952</v>
      </c>
    </row>
    <row r="196" spans="1:17" x14ac:dyDescent="0.25">
      <c r="A196" s="142" t="s">
        <v>162</v>
      </c>
      <c r="B196" s="199">
        <f t="shared" ref="B196:Q196" si="35">IF(B$95=0,0,B$95/B$70)</f>
        <v>8.5640492338993179E-2</v>
      </c>
      <c r="C196" s="199">
        <f t="shared" si="35"/>
        <v>8.8098606044490588E-2</v>
      </c>
      <c r="D196" s="199">
        <f t="shared" si="35"/>
        <v>8.7979404194320335E-2</v>
      </c>
      <c r="E196" s="199">
        <f t="shared" si="35"/>
        <v>8.7312169914199086E-2</v>
      </c>
      <c r="F196" s="199">
        <f t="shared" si="35"/>
        <v>8.6779253394159941E-2</v>
      </c>
      <c r="G196" s="199">
        <f t="shared" si="35"/>
        <v>8.6293119233997309E-2</v>
      </c>
      <c r="H196" s="199">
        <f t="shared" si="35"/>
        <v>8.6027327370925985E-2</v>
      </c>
      <c r="I196" s="199">
        <f t="shared" si="35"/>
        <v>8.7175615672770851E-2</v>
      </c>
      <c r="J196" s="199">
        <f t="shared" si="35"/>
        <v>8.7894537413612944E-2</v>
      </c>
      <c r="K196" s="199">
        <f t="shared" si="35"/>
        <v>8.82361377754948E-2</v>
      </c>
      <c r="L196" s="199">
        <f t="shared" si="35"/>
        <v>8.7427207355960629E-2</v>
      </c>
      <c r="M196" s="199">
        <f t="shared" si="35"/>
        <v>8.6067707039449548E-2</v>
      </c>
      <c r="N196" s="199">
        <f t="shared" si="35"/>
        <v>8.5650973980736872E-2</v>
      </c>
      <c r="O196" s="199">
        <f t="shared" si="35"/>
        <v>8.7077447056205667E-2</v>
      </c>
      <c r="P196" s="199">
        <f t="shared" si="35"/>
        <v>8.6700872040567728E-2</v>
      </c>
      <c r="Q196" s="199">
        <f t="shared" si="35"/>
        <v>8.9184331833590244E-2</v>
      </c>
    </row>
    <row r="197" spans="1:17" x14ac:dyDescent="0.25">
      <c r="A197" s="142" t="s">
        <v>161</v>
      </c>
      <c r="B197" s="199">
        <f t="shared" ref="B197:Q197" si="36">IF(B$99=0,0,B$99/B$70)</f>
        <v>0.13461377350913298</v>
      </c>
      <c r="C197" s="199">
        <f t="shared" si="36"/>
        <v>0.13461377350913298</v>
      </c>
      <c r="D197" s="199">
        <f t="shared" si="36"/>
        <v>0.13461377350913292</v>
      </c>
      <c r="E197" s="199">
        <f t="shared" si="36"/>
        <v>0.13461377350913295</v>
      </c>
      <c r="F197" s="199">
        <f t="shared" si="36"/>
        <v>0.13461377350913298</v>
      </c>
      <c r="G197" s="199">
        <f t="shared" si="36"/>
        <v>0.13461377350913301</v>
      </c>
      <c r="H197" s="199">
        <f t="shared" si="36"/>
        <v>0.13461377350913298</v>
      </c>
      <c r="I197" s="199">
        <f t="shared" si="36"/>
        <v>0.13461377350913295</v>
      </c>
      <c r="J197" s="199">
        <f t="shared" si="36"/>
        <v>0.13461377350913295</v>
      </c>
      <c r="K197" s="199">
        <f t="shared" si="36"/>
        <v>0.13461377350913292</v>
      </c>
      <c r="L197" s="199">
        <f t="shared" si="36"/>
        <v>0.13461377350913295</v>
      </c>
      <c r="M197" s="199">
        <f t="shared" si="36"/>
        <v>0.13461377350913295</v>
      </c>
      <c r="N197" s="199">
        <f t="shared" si="36"/>
        <v>0.13461377350913292</v>
      </c>
      <c r="O197" s="199">
        <f t="shared" si="36"/>
        <v>0.13461377350913303</v>
      </c>
      <c r="P197" s="199">
        <f t="shared" si="36"/>
        <v>0.13461377350913295</v>
      </c>
      <c r="Q197" s="199">
        <f t="shared" si="36"/>
        <v>0.13461377350913295</v>
      </c>
    </row>
    <row r="198" spans="1:17" x14ac:dyDescent="0.25">
      <c r="A198" s="140" t="s">
        <v>160</v>
      </c>
      <c r="B198" s="198">
        <f t="shared" ref="B198:Q198" si="37">IF(B$110=0,0,B$110/B$70)</f>
        <v>1.1713352575033489E-2</v>
      </c>
      <c r="C198" s="198">
        <f t="shared" si="37"/>
        <v>9.2552388695360793E-3</v>
      </c>
      <c r="D198" s="198">
        <f t="shared" si="37"/>
        <v>9.3744407197061102E-3</v>
      </c>
      <c r="E198" s="198">
        <f t="shared" si="37"/>
        <v>1.0041674999827577E-2</v>
      </c>
      <c r="F198" s="198">
        <f t="shared" si="37"/>
        <v>1.0574591519866342E-2</v>
      </c>
      <c r="G198" s="198">
        <f t="shared" si="37"/>
        <v>1.1060725680029148E-2</v>
      </c>
      <c r="H198" s="198">
        <f t="shared" si="37"/>
        <v>1.132651754310047E-2</v>
      </c>
      <c r="I198" s="198">
        <f t="shared" si="37"/>
        <v>1.017822924125579E-2</v>
      </c>
      <c r="J198" s="198">
        <f t="shared" si="37"/>
        <v>9.4593075004137279E-3</v>
      </c>
      <c r="K198" s="198">
        <f t="shared" si="37"/>
        <v>9.117707138531583E-3</v>
      </c>
      <c r="L198" s="198">
        <f t="shared" si="37"/>
        <v>9.9266375580659792E-3</v>
      </c>
      <c r="M198" s="198">
        <f t="shared" si="37"/>
        <v>1.1286137874576966E-2</v>
      </c>
      <c r="N198" s="198">
        <f t="shared" si="37"/>
        <v>1.1702870933289767E-2</v>
      </c>
      <c r="O198" s="198">
        <f t="shared" si="37"/>
        <v>1.0276397857821013E-2</v>
      </c>
      <c r="P198" s="198">
        <f t="shared" si="37"/>
        <v>1.0652972873458915E-2</v>
      </c>
      <c r="Q198" s="198">
        <f t="shared" si="37"/>
        <v>8.169513080436331E-3</v>
      </c>
    </row>
    <row r="199" spans="1:17" x14ac:dyDescent="0.25">
      <c r="A199" s="195"/>
      <c r="B199" s="194"/>
      <c r="C199" s="194"/>
      <c r="D199" s="194"/>
      <c r="E199" s="194"/>
      <c r="F199" s="194"/>
      <c r="G199" s="194"/>
      <c r="H199" s="194"/>
      <c r="I199" s="194"/>
      <c r="J199" s="194"/>
      <c r="K199" s="194"/>
      <c r="L199" s="194"/>
      <c r="M199" s="194"/>
      <c r="N199" s="194"/>
      <c r="O199" s="194"/>
      <c r="P199" s="194"/>
      <c r="Q199" s="194"/>
    </row>
    <row r="200" spans="1:17" x14ac:dyDescent="0.25">
      <c r="A200" s="78" t="s">
        <v>42</v>
      </c>
      <c r="B200" s="77">
        <f t="shared" ref="B200:Q200" si="38">SUM(B$201:B$206,B$210:B$211,B$213:B$215)</f>
        <v>1.0000000000000002</v>
      </c>
      <c r="C200" s="77">
        <f t="shared" si="38"/>
        <v>0.99999999999999978</v>
      </c>
      <c r="D200" s="77">
        <f t="shared" si="38"/>
        <v>1</v>
      </c>
      <c r="E200" s="77">
        <f t="shared" si="38"/>
        <v>1.0000000000000002</v>
      </c>
      <c r="F200" s="77">
        <f t="shared" si="38"/>
        <v>0.99999999999999989</v>
      </c>
      <c r="G200" s="77">
        <f t="shared" si="38"/>
        <v>1</v>
      </c>
      <c r="H200" s="77">
        <f t="shared" si="38"/>
        <v>1</v>
      </c>
      <c r="I200" s="77">
        <f t="shared" si="38"/>
        <v>1</v>
      </c>
      <c r="J200" s="77">
        <f t="shared" si="38"/>
        <v>1.0000000000000002</v>
      </c>
      <c r="K200" s="77">
        <f t="shared" si="38"/>
        <v>1.0000000000000002</v>
      </c>
      <c r="L200" s="77">
        <f t="shared" si="38"/>
        <v>1</v>
      </c>
      <c r="M200" s="77">
        <f t="shared" si="38"/>
        <v>1</v>
      </c>
      <c r="N200" s="77">
        <f t="shared" si="38"/>
        <v>0.99999999999999978</v>
      </c>
      <c r="O200" s="77">
        <f t="shared" si="38"/>
        <v>1</v>
      </c>
      <c r="P200" s="77">
        <f t="shared" si="38"/>
        <v>1</v>
      </c>
      <c r="Q200" s="77">
        <f t="shared" si="38"/>
        <v>0.99999999999999989</v>
      </c>
    </row>
    <row r="201" spans="1:17" x14ac:dyDescent="0.25">
      <c r="A201" s="132" t="s">
        <v>83</v>
      </c>
      <c r="B201" s="203">
        <f t="shared" ref="B201:Q201" si="39">IF(B$113=0,0,B$113/B$112)</f>
        <v>1.182878131683669E-3</v>
      </c>
      <c r="C201" s="203">
        <f t="shared" si="39"/>
        <v>1.182878131683669E-3</v>
      </c>
      <c r="D201" s="203">
        <f t="shared" si="39"/>
        <v>1.182878131683669E-3</v>
      </c>
      <c r="E201" s="203">
        <f t="shared" si="39"/>
        <v>1.1828781316836692E-3</v>
      </c>
      <c r="F201" s="203">
        <f t="shared" si="39"/>
        <v>1.182878131683669E-3</v>
      </c>
      <c r="G201" s="203">
        <f t="shared" si="39"/>
        <v>1.1828781316836692E-3</v>
      </c>
      <c r="H201" s="203">
        <f t="shared" si="39"/>
        <v>1.182878131683669E-3</v>
      </c>
      <c r="I201" s="203">
        <f t="shared" si="39"/>
        <v>1.182878131683669E-3</v>
      </c>
      <c r="J201" s="203">
        <f t="shared" si="39"/>
        <v>1.1828781316836692E-3</v>
      </c>
      <c r="K201" s="203">
        <f t="shared" si="39"/>
        <v>1.1828781316836694E-3</v>
      </c>
      <c r="L201" s="203">
        <f t="shared" si="39"/>
        <v>1.1828781316836692E-3</v>
      </c>
      <c r="M201" s="203">
        <f t="shared" si="39"/>
        <v>1.1828781316836692E-3</v>
      </c>
      <c r="N201" s="203">
        <f t="shared" si="39"/>
        <v>1.182878131683669E-3</v>
      </c>
      <c r="O201" s="203">
        <f t="shared" si="39"/>
        <v>1.182878131683669E-3</v>
      </c>
      <c r="P201" s="203">
        <f t="shared" si="39"/>
        <v>1.182878131683669E-3</v>
      </c>
      <c r="Q201" s="203">
        <f t="shared" si="39"/>
        <v>1.182878131683669E-3</v>
      </c>
    </row>
    <row r="202" spans="1:17" x14ac:dyDescent="0.25">
      <c r="A202" s="76" t="s">
        <v>82</v>
      </c>
      <c r="B202" s="202">
        <f t="shared" ref="B202:Q202" si="40">IF(B$114=0,0,B$114/B$112)</f>
        <v>5.896286154113223E-4</v>
      </c>
      <c r="C202" s="202">
        <f t="shared" si="40"/>
        <v>5.896286154113223E-4</v>
      </c>
      <c r="D202" s="202">
        <f t="shared" si="40"/>
        <v>5.8962861541132241E-4</v>
      </c>
      <c r="E202" s="202">
        <f t="shared" si="40"/>
        <v>5.8962861541132241E-4</v>
      </c>
      <c r="F202" s="202">
        <f t="shared" si="40"/>
        <v>5.8962861541132241E-4</v>
      </c>
      <c r="G202" s="202">
        <f t="shared" si="40"/>
        <v>5.8962861541132241E-4</v>
      </c>
      <c r="H202" s="202">
        <f t="shared" si="40"/>
        <v>5.896286154113223E-4</v>
      </c>
      <c r="I202" s="202">
        <f t="shared" si="40"/>
        <v>5.896286154113223E-4</v>
      </c>
      <c r="J202" s="202">
        <f t="shared" si="40"/>
        <v>5.8962861541132241E-4</v>
      </c>
      <c r="K202" s="202">
        <f t="shared" si="40"/>
        <v>5.8962861541132252E-4</v>
      </c>
      <c r="L202" s="202">
        <f t="shared" si="40"/>
        <v>5.8962861541132241E-4</v>
      </c>
      <c r="M202" s="202">
        <f t="shared" si="40"/>
        <v>5.8962861541132241E-4</v>
      </c>
      <c r="N202" s="202">
        <f t="shared" si="40"/>
        <v>5.896286154113223E-4</v>
      </c>
      <c r="O202" s="202">
        <f t="shared" si="40"/>
        <v>5.896286154113223E-4</v>
      </c>
      <c r="P202" s="202">
        <f t="shared" si="40"/>
        <v>5.896286154113223E-4</v>
      </c>
      <c r="Q202" s="202">
        <f t="shared" si="40"/>
        <v>5.896286154113223E-4</v>
      </c>
    </row>
    <row r="203" spans="1:17" x14ac:dyDescent="0.25">
      <c r="A203" s="76" t="s">
        <v>81</v>
      </c>
      <c r="B203" s="202">
        <f t="shared" ref="B203:Q203" si="41">IF(B$115=0,0,B$115/B$112)</f>
        <v>1.5029128572934028E-2</v>
      </c>
      <c r="C203" s="202">
        <f t="shared" si="41"/>
        <v>1.5029128572934026E-2</v>
      </c>
      <c r="D203" s="202">
        <f t="shared" si="41"/>
        <v>1.5029128572934029E-2</v>
      </c>
      <c r="E203" s="202">
        <f t="shared" si="41"/>
        <v>1.5029128572934033E-2</v>
      </c>
      <c r="F203" s="202">
        <f t="shared" si="41"/>
        <v>1.5029128572934026E-2</v>
      </c>
      <c r="G203" s="202">
        <f t="shared" si="41"/>
        <v>1.5029128572934031E-2</v>
      </c>
      <c r="H203" s="202">
        <f t="shared" si="41"/>
        <v>1.5029128572934028E-2</v>
      </c>
      <c r="I203" s="202">
        <f t="shared" si="41"/>
        <v>1.5029128572934026E-2</v>
      </c>
      <c r="J203" s="202">
        <f t="shared" si="41"/>
        <v>1.5029128572934031E-2</v>
      </c>
      <c r="K203" s="202">
        <f t="shared" si="41"/>
        <v>1.5029128572934031E-2</v>
      </c>
      <c r="L203" s="202">
        <f t="shared" si="41"/>
        <v>1.5029128572934031E-2</v>
      </c>
      <c r="M203" s="202">
        <f t="shared" si="41"/>
        <v>1.5029128572934031E-2</v>
      </c>
      <c r="N203" s="202">
        <f t="shared" si="41"/>
        <v>1.5029128572934028E-2</v>
      </c>
      <c r="O203" s="202">
        <f t="shared" si="41"/>
        <v>1.5029128572934029E-2</v>
      </c>
      <c r="P203" s="202">
        <f t="shared" si="41"/>
        <v>1.5029128572934028E-2</v>
      </c>
      <c r="Q203" s="202">
        <f t="shared" si="41"/>
        <v>1.5029128572934029E-2</v>
      </c>
    </row>
    <row r="204" spans="1:17" x14ac:dyDescent="0.25">
      <c r="A204" s="76" t="s">
        <v>80</v>
      </c>
      <c r="B204" s="202">
        <f t="shared" ref="B204:Q204" si="42">IF(B$116=0,0,B$116/B$112)</f>
        <v>3.942927105612229E-4</v>
      </c>
      <c r="C204" s="202">
        <f t="shared" si="42"/>
        <v>3.9429271056122284E-4</v>
      </c>
      <c r="D204" s="202">
        <f t="shared" si="42"/>
        <v>3.9429271056122295E-4</v>
      </c>
      <c r="E204" s="202">
        <f t="shared" si="42"/>
        <v>3.94292710561223E-4</v>
      </c>
      <c r="F204" s="202">
        <f t="shared" si="42"/>
        <v>3.9429271056122295E-4</v>
      </c>
      <c r="G204" s="202">
        <f t="shared" si="42"/>
        <v>3.94292710561223E-4</v>
      </c>
      <c r="H204" s="202">
        <f t="shared" si="42"/>
        <v>3.942927105612229E-4</v>
      </c>
      <c r="I204" s="202">
        <f t="shared" si="42"/>
        <v>3.9429271056122295E-4</v>
      </c>
      <c r="J204" s="202">
        <f t="shared" si="42"/>
        <v>3.9429271056122295E-4</v>
      </c>
      <c r="K204" s="202">
        <f t="shared" si="42"/>
        <v>3.9429271056122306E-4</v>
      </c>
      <c r="L204" s="202">
        <f t="shared" si="42"/>
        <v>3.94292710561223E-4</v>
      </c>
      <c r="M204" s="202">
        <f t="shared" si="42"/>
        <v>3.94292710561223E-4</v>
      </c>
      <c r="N204" s="202">
        <f t="shared" si="42"/>
        <v>3.942927105612229E-4</v>
      </c>
      <c r="O204" s="202">
        <f t="shared" si="42"/>
        <v>3.942927105612229E-4</v>
      </c>
      <c r="P204" s="202">
        <f t="shared" si="42"/>
        <v>3.942927105612229E-4</v>
      </c>
      <c r="Q204" s="202">
        <f t="shared" si="42"/>
        <v>3.942927105612229E-4</v>
      </c>
    </row>
    <row r="205" spans="1:17" x14ac:dyDescent="0.25">
      <c r="A205" s="129" t="s">
        <v>79</v>
      </c>
      <c r="B205" s="201">
        <f t="shared" ref="B205:Q205" si="43">IF(B$117=0,0,B$117/B$112)</f>
        <v>7.8858542112244579E-4</v>
      </c>
      <c r="C205" s="201">
        <f t="shared" si="43"/>
        <v>7.8858542112244568E-4</v>
      </c>
      <c r="D205" s="201">
        <f t="shared" si="43"/>
        <v>7.8858542112244601E-4</v>
      </c>
      <c r="E205" s="201">
        <f t="shared" si="43"/>
        <v>7.8858542112244601E-4</v>
      </c>
      <c r="F205" s="201">
        <f t="shared" si="43"/>
        <v>7.885854211224459E-4</v>
      </c>
      <c r="G205" s="201">
        <f t="shared" si="43"/>
        <v>7.8858542112244612E-4</v>
      </c>
      <c r="H205" s="201">
        <f t="shared" si="43"/>
        <v>7.8858542112244579E-4</v>
      </c>
      <c r="I205" s="201">
        <f t="shared" si="43"/>
        <v>7.885854211224459E-4</v>
      </c>
      <c r="J205" s="201">
        <f t="shared" si="43"/>
        <v>7.8858542112244601E-4</v>
      </c>
      <c r="K205" s="201">
        <f t="shared" si="43"/>
        <v>7.8858542112244612E-4</v>
      </c>
      <c r="L205" s="201">
        <f t="shared" si="43"/>
        <v>7.885854211224459E-4</v>
      </c>
      <c r="M205" s="201">
        <f t="shared" si="43"/>
        <v>7.8858542112244601E-4</v>
      </c>
      <c r="N205" s="201">
        <f t="shared" si="43"/>
        <v>7.8858542112244568E-4</v>
      </c>
      <c r="O205" s="201">
        <f t="shared" si="43"/>
        <v>7.8858542112244579E-4</v>
      </c>
      <c r="P205" s="201">
        <f t="shared" si="43"/>
        <v>7.8858542112244579E-4</v>
      </c>
      <c r="Q205" s="201">
        <f t="shared" si="43"/>
        <v>7.8858542112244568E-4</v>
      </c>
    </row>
    <row r="206" spans="1:17" x14ac:dyDescent="0.25">
      <c r="A206" s="127" t="s">
        <v>146</v>
      </c>
      <c r="B206" s="200">
        <f t="shared" ref="B206:Q206" si="44">IF(B$122=0,0,B$122/B$112)</f>
        <v>0.5643493911432208</v>
      </c>
      <c r="C206" s="200">
        <f t="shared" si="44"/>
        <v>0.56434939114322058</v>
      </c>
      <c r="D206" s="200">
        <f t="shared" si="44"/>
        <v>0.5643493911432208</v>
      </c>
      <c r="E206" s="200">
        <f t="shared" si="44"/>
        <v>0.5643493911432208</v>
      </c>
      <c r="F206" s="200">
        <f t="shared" si="44"/>
        <v>0.5643493911432208</v>
      </c>
      <c r="G206" s="200">
        <f t="shared" si="44"/>
        <v>0.5643493911432208</v>
      </c>
      <c r="H206" s="200">
        <f t="shared" si="44"/>
        <v>0.56434939114322069</v>
      </c>
      <c r="I206" s="200">
        <f t="shared" si="44"/>
        <v>0.56434939114322069</v>
      </c>
      <c r="J206" s="200">
        <f t="shared" si="44"/>
        <v>0.5643493911432208</v>
      </c>
      <c r="K206" s="200">
        <f t="shared" si="44"/>
        <v>0.56434939114322091</v>
      </c>
      <c r="L206" s="200">
        <f t="shared" si="44"/>
        <v>0.5643493911432208</v>
      </c>
      <c r="M206" s="200">
        <f t="shared" si="44"/>
        <v>0.5643493911432208</v>
      </c>
      <c r="N206" s="200">
        <f t="shared" si="44"/>
        <v>0.56434939114322069</v>
      </c>
      <c r="O206" s="200">
        <f t="shared" si="44"/>
        <v>0.56434939114322069</v>
      </c>
      <c r="P206" s="200">
        <f t="shared" si="44"/>
        <v>0.56434939114322069</v>
      </c>
      <c r="Q206" s="200">
        <f t="shared" si="44"/>
        <v>0.56434939114322069</v>
      </c>
    </row>
    <row r="207" spans="1:17" x14ac:dyDescent="0.25">
      <c r="A207" s="142" t="s">
        <v>159</v>
      </c>
      <c r="B207" s="199">
        <f t="shared" ref="B207:Q207" si="45">IF(B$123=0,0,B$123/B$112)</f>
        <v>0.29842466716456578</v>
      </c>
      <c r="C207" s="199">
        <f t="shared" si="45"/>
        <v>0.29241541662895315</v>
      </c>
      <c r="D207" s="199">
        <f t="shared" si="45"/>
        <v>0.29223178243912429</v>
      </c>
      <c r="E207" s="199">
        <f t="shared" si="45"/>
        <v>0.29413740890177104</v>
      </c>
      <c r="F207" s="199">
        <f t="shared" si="45"/>
        <v>0.29108844786272664</v>
      </c>
      <c r="G207" s="199">
        <f t="shared" si="45"/>
        <v>0.29096692707670735</v>
      </c>
      <c r="H207" s="199">
        <f t="shared" si="45"/>
        <v>0.29070853470040098</v>
      </c>
      <c r="I207" s="199">
        <f t="shared" si="45"/>
        <v>0.289912641477792</v>
      </c>
      <c r="J207" s="199">
        <f t="shared" si="45"/>
        <v>0.28608071077372432</v>
      </c>
      <c r="K207" s="199">
        <f t="shared" si="45"/>
        <v>0.28430975771198697</v>
      </c>
      <c r="L207" s="199">
        <f t="shared" si="45"/>
        <v>0.28419366990966521</v>
      </c>
      <c r="M207" s="199">
        <f t="shared" si="45"/>
        <v>0.28404074893660569</v>
      </c>
      <c r="N207" s="199">
        <f t="shared" si="45"/>
        <v>0.2840428939070212</v>
      </c>
      <c r="O207" s="199">
        <f t="shared" si="45"/>
        <v>0.28396673350967022</v>
      </c>
      <c r="P207" s="199">
        <f t="shared" si="45"/>
        <v>0.28393034583920662</v>
      </c>
      <c r="Q207" s="199">
        <f t="shared" si="45"/>
        <v>0.28386116612593432</v>
      </c>
    </row>
    <row r="208" spans="1:17" x14ac:dyDescent="0.25">
      <c r="A208" s="142" t="s">
        <v>158</v>
      </c>
      <c r="B208" s="199">
        <f t="shared" ref="B208:Q208" si="46">IF(B$129=0,0,B$129/B$112)</f>
        <v>0.26592472397865496</v>
      </c>
      <c r="C208" s="199">
        <f t="shared" si="46"/>
        <v>0.27193397451426748</v>
      </c>
      <c r="D208" s="199">
        <f t="shared" si="46"/>
        <v>0.27211760870409651</v>
      </c>
      <c r="E208" s="199">
        <f t="shared" si="46"/>
        <v>0.27021198224144977</v>
      </c>
      <c r="F208" s="199">
        <f t="shared" si="46"/>
        <v>0.27326094328049411</v>
      </c>
      <c r="G208" s="199">
        <f t="shared" si="46"/>
        <v>0.27338246406651345</v>
      </c>
      <c r="H208" s="199">
        <f t="shared" si="46"/>
        <v>0.27364085644281982</v>
      </c>
      <c r="I208" s="199">
        <f t="shared" si="46"/>
        <v>0.27443674966542869</v>
      </c>
      <c r="J208" s="199">
        <f t="shared" si="46"/>
        <v>0.27826868036949648</v>
      </c>
      <c r="K208" s="199">
        <f t="shared" si="46"/>
        <v>0.28003963343123389</v>
      </c>
      <c r="L208" s="199">
        <f t="shared" si="46"/>
        <v>0.28015572123355564</v>
      </c>
      <c r="M208" s="199">
        <f t="shared" si="46"/>
        <v>0.28030864220661517</v>
      </c>
      <c r="N208" s="199">
        <f t="shared" si="46"/>
        <v>0.28030649723619944</v>
      </c>
      <c r="O208" s="199">
        <f t="shared" si="46"/>
        <v>0.28038265763355047</v>
      </c>
      <c r="P208" s="199">
        <f t="shared" si="46"/>
        <v>0.28041904530401413</v>
      </c>
      <c r="Q208" s="199">
        <f t="shared" si="46"/>
        <v>0.28048822501728643</v>
      </c>
    </row>
    <row r="209" spans="1:17" x14ac:dyDescent="0.25">
      <c r="A209" s="127" t="s">
        <v>145</v>
      </c>
      <c r="B209" s="200">
        <f t="shared" ref="B209:Q209" si="47">IF(B$130=0,0,B$130/B$112)</f>
        <v>0.27124642690996581</v>
      </c>
      <c r="C209" s="200">
        <f t="shared" si="47"/>
        <v>0.27124642690996575</v>
      </c>
      <c r="D209" s="200">
        <f t="shared" si="47"/>
        <v>0.27124642690996581</v>
      </c>
      <c r="E209" s="200">
        <f t="shared" si="47"/>
        <v>0.27124642690996587</v>
      </c>
      <c r="F209" s="200">
        <f t="shared" si="47"/>
        <v>0.27124642690996587</v>
      </c>
      <c r="G209" s="200">
        <f t="shared" si="47"/>
        <v>0.27124642690996587</v>
      </c>
      <c r="H209" s="200">
        <f t="shared" si="47"/>
        <v>0.27124642690996581</v>
      </c>
      <c r="I209" s="200">
        <f t="shared" si="47"/>
        <v>0.27124642690996575</v>
      </c>
      <c r="J209" s="200">
        <f t="shared" si="47"/>
        <v>0.27124642690996581</v>
      </c>
      <c r="K209" s="200">
        <f t="shared" si="47"/>
        <v>0.27124642690996598</v>
      </c>
      <c r="L209" s="200">
        <f t="shared" si="47"/>
        <v>0.27124642690996587</v>
      </c>
      <c r="M209" s="200">
        <f t="shared" si="47"/>
        <v>0.27124642690996587</v>
      </c>
      <c r="N209" s="200">
        <f t="shared" si="47"/>
        <v>0.27124642690996581</v>
      </c>
      <c r="O209" s="200">
        <f t="shared" si="47"/>
        <v>0.27124642690996581</v>
      </c>
      <c r="P209" s="200">
        <f t="shared" si="47"/>
        <v>0.27124642690996587</v>
      </c>
      <c r="Q209" s="200">
        <f t="shared" si="47"/>
        <v>0.27124642690996587</v>
      </c>
    </row>
    <row r="210" spans="1:17" x14ac:dyDescent="0.25">
      <c r="A210" s="142" t="s">
        <v>157</v>
      </c>
      <c r="B210" s="199">
        <f t="shared" ref="B210:Q210" si="48">IF(B$131=0,0,B$131/B$112)</f>
        <v>0.13399636905333112</v>
      </c>
      <c r="C210" s="199">
        <f t="shared" si="48"/>
        <v>0.16293457144239082</v>
      </c>
      <c r="D210" s="199">
        <f t="shared" si="48"/>
        <v>0.16166539996924781</v>
      </c>
      <c r="E210" s="199">
        <f t="shared" si="48"/>
        <v>0.15394310998050051</v>
      </c>
      <c r="F210" s="199">
        <f t="shared" si="48"/>
        <v>0.14742804606952722</v>
      </c>
      <c r="G210" s="199">
        <f t="shared" si="48"/>
        <v>0.14176423437148655</v>
      </c>
      <c r="H210" s="199">
        <f t="shared" si="48"/>
        <v>0.13861674404427998</v>
      </c>
      <c r="I210" s="199">
        <f t="shared" si="48"/>
        <v>0.15199866773226928</v>
      </c>
      <c r="J210" s="199">
        <f t="shared" si="48"/>
        <v>0.16019555968974877</v>
      </c>
      <c r="K210" s="199">
        <f t="shared" si="48"/>
        <v>0.16502824633968138</v>
      </c>
      <c r="L210" s="199">
        <f t="shared" si="48"/>
        <v>0.15582739524548486</v>
      </c>
      <c r="M210" s="199">
        <f t="shared" si="48"/>
        <v>0.14008816247161449</v>
      </c>
      <c r="N210" s="199">
        <f t="shared" si="48"/>
        <v>0.13521400225658634</v>
      </c>
      <c r="O210" s="199">
        <f t="shared" si="48"/>
        <v>0.15216949043798444</v>
      </c>
      <c r="P210" s="199">
        <f t="shared" si="48"/>
        <v>0.14772997346642264</v>
      </c>
      <c r="Q210" s="199">
        <f t="shared" si="48"/>
        <v>0.17661131348144982</v>
      </c>
    </row>
    <row r="211" spans="1:17" x14ac:dyDescent="0.25">
      <c r="A211" s="142" t="s">
        <v>156</v>
      </c>
      <c r="B211" s="199">
        <f t="shared" ref="B211:Q211" si="49">IF(B$136=0,0,B$136/B$112)</f>
        <v>0.13725005785663469</v>
      </c>
      <c r="C211" s="199">
        <f t="shared" si="49"/>
        <v>0.10831185546757492</v>
      </c>
      <c r="D211" s="199">
        <f t="shared" si="49"/>
        <v>0.10958102694071802</v>
      </c>
      <c r="E211" s="199">
        <f t="shared" si="49"/>
        <v>0.11730331692946534</v>
      </c>
      <c r="F211" s="199">
        <f t="shared" si="49"/>
        <v>0.12381838084043864</v>
      </c>
      <c r="G211" s="199">
        <f t="shared" si="49"/>
        <v>0.12948219253847928</v>
      </c>
      <c r="H211" s="199">
        <f t="shared" si="49"/>
        <v>0.13262968286568583</v>
      </c>
      <c r="I211" s="199">
        <f t="shared" si="49"/>
        <v>0.11924775917769652</v>
      </c>
      <c r="J211" s="199">
        <f t="shared" si="49"/>
        <v>0.11105086722021708</v>
      </c>
      <c r="K211" s="199">
        <f t="shared" si="49"/>
        <v>0.10621818057028454</v>
      </c>
      <c r="L211" s="199">
        <f t="shared" si="49"/>
        <v>0.11541903166448099</v>
      </c>
      <c r="M211" s="199">
        <f t="shared" si="49"/>
        <v>0.13115826443835135</v>
      </c>
      <c r="N211" s="199">
        <f t="shared" si="49"/>
        <v>0.13603242465337945</v>
      </c>
      <c r="O211" s="199">
        <f t="shared" si="49"/>
        <v>0.11907693647198135</v>
      </c>
      <c r="P211" s="199">
        <f t="shared" si="49"/>
        <v>0.12351645344354323</v>
      </c>
      <c r="Q211" s="199">
        <f t="shared" si="49"/>
        <v>9.4635113428516021E-2</v>
      </c>
    </row>
    <row r="212" spans="1:17" x14ac:dyDescent="0.25">
      <c r="A212" s="127" t="s">
        <v>144</v>
      </c>
      <c r="B212" s="200">
        <f t="shared" ref="B212:Q212" si="50">IF(B$137=0,0,B$137/B$112)</f>
        <v>0.14641966849510077</v>
      </c>
      <c r="C212" s="200">
        <f t="shared" si="50"/>
        <v>0.14641966849510077</v>
      </c>
      <c r="D212" s="200">
        <f t="shared" si="50"/>
        <v>0.14641966849510069</v>
      </c>
      <c r="E212" s="200">
        <f t="shared" si="50"/>
        <v>0.14641966849510082</v>
      </c>
      <c r="F212" s="200">
        <f t="shared" si="50"/>
        <v>0.14641966849510055</v>
      </c>
      <c r="G212" s="200">
        <f t="shared" si="50"/>
        <v>0.14641966849510071</v>
      </c>
      <c r="H212" s="200">
        <f t="shared" si="50"/>
        <v>0.14641966849510066</v>
      </c>
      <c r="I212" s="200">
        <f t="shared" si="50"/>
        <v>0.1464196684951008</v>
      </c>
      <c r="J212" s="200">
        <f t="shared" si="50"/>
        <v>0.14641966849510085</v>
      </c>
      <c r="K212" s="200">
        <f t="shared" si="50"/>
        <v>0.14641966849510069</v>
      </c>
      <c r="L212" s="200">
        <f t="shared" si="50"/>
        <v>0.14641966849510077</v>
      </c>
      <c r="M212" s="200">
        <f t="shared" si="50"/>
        <v>0.14641966849510077</v>
      </c>
      <c r="N212" s="200">
        <f t="shared" si="50"/>
        <v>0.14641966849510077</v>
      </c>
      <c r="O212" s="200">
        <f t="shared" si="50"/>
        <v>0.1464196684951008</v>
      </c>
      <c r="P212" s="200">
        <f t="shared" si="50"/>
        <v>0.14641966849510082</v>
      </c>
      <c r="Q212" s="200">
        <f t="shared" si="50"/>
        <v>0.14641966849510074</v>
      </c>
    </row>
    <row r="213" spans="1:17" x14ac:dyDescent="0.25">
      <c r="A213" s="142" t="s">
        <v>155</v>
      </c>
      <c r="B213" s="199">
        <f t="shared" ref="B213:Q213" si="51">IF(B$138=0,0,B$138/B$112)</f>
        <v>5.4056909249970815E-2</v>
      </c>
      <c r="C213" s="199">
        <f t="shared" si="51"/>
        <v>5.5608488717522317E-2</v>
      </c>
      <c r="D213" s="199">
        <f t="shared" si="51"/>
        <v>5.5533247632130467E-2</v>
      </c>
      <c r="E213" s="199">
        <f t="shared" si="51"/>
        <v>5.511208444233686E-2</v>
      </c>
      <c r="F213" s="199">
        <f t="shared" si="51"/>
        <v>5.4775703611554892E-2</v>
      </c>
      <c r="G213" s="199">
        <f t="shared" si="51"/>
        <v>5.4468852150738906E-2</v>
      </c>
      <c r="H213" s="199">
        <f t="shared" si="51"/>
        <v>5.430108237000765E-2</v>
      </c>
      <c r="I213" s="199">
        <f t="shared" si="51"/>
        <v>5.5025890399834548E-2</v>
      </c>
      <c r="J213" s="199">
        <f t="shared" si="51"/>
        <v>5.547967909535842E-2</v>
      </c>
      <c r="K213" s="199">
        <f t="shared" si="51"/>
        <v>5.5695299758641306E-2</v>
      </c>
      <c r="L213" s="199">
        <f t="shared" si="51"/>
        <v>5.5184696922482783E-2</v>
      </c>
      <c r="M213" s="199">
        <f t="shared" si="51"/>
        <v>5.4326570314055009E-2</v>
      </c>
      <c r="N213" s="199">
        <f t="shared" si="51"/>
        <v>5.4063525339405338E-2</v>
      </c>
      <c r="O213" s="199">
        <f t="shared" si="51"/>
        <v>5.4963925646340908E-2</v>
      </c>
      <c r="P213" s="199">
        <f t="shared" si="51"/>
        <v>5.47262287241237E-2</v>
      </c>
      <c r="Q213" s="199">
        <f t="shared" si="51"/>
        <v>5.629380682871904E-2</v>
      </c>
    </row>
    <row r="214" spans="1:17" x14ac:dyDescent="0.25">
      <c r="A214" s="142" t="s">
        <v>154</v>
      </c>
      <c r="B214" s="199">
        <f t="shared" ref="B214:Q214" si="52">IF(B$142=0,0,B$142/B$112)</f>
        <v>8.4969204866026993E-2</v>
      </c>
      <c r="C214" s="199">
        <f t="shared" si="52"/>
        <v>8.4969204866026965E-2</v>
      </c>
      <c r="D214" s="199">
        <f t="shared" si="52"/>
        <v>8.4969204866026993E-2</v>
      </c>
      <c r="E214" s="199">
        <f t="shared" si="52"/>
        <v>8.496920486602702E-2</v>
      </c>
      <c r="F214" s="199">
        <f t="shared" si="52"/>
        <v>8.4969204866027007E-2</v>
      </c>
      <c r="G214" s="199">
        <f t="shared" si="52"/>
        <v>8.4969204866027007E-2</v>
      </c>
      <c r="H214" s="199">
        <f t="shared" si="52"/>
        <v>8.4969204866026979E-2</v>
      </c>
      <c r="I214" s="199">
        <f t="shared" si="52"/>
        <v>8.4969204866027007E-2</v>
      </c>
      <c r="J214" s="199">
        <f t="shared" si="52"/>
        <v>8.4969204866027007E-2</v>
      </c>
      <c r="K214" s="199">
        <f t="shared" si="52"/>
        <v>8.4969204866027007E-2</v>
      </c>
      <c r="L214" s="199">
        <f t="shared" si="52"/>
        <v>8.4969204866027007E-2</v>
      </c>
      <c r="M214" s="199">
        <f t="shared" si="52"/>
        <v>8.4969204866027007E-2</v>
      </c>
      <c r="N214" s="199">
        <f t="shared" si="52"/>
        <v>8.4969204866026993E-2</v>
      </c>
      <c r="O214" s="199">
        <f t="shared" si="52"/>
        <v>8.4969204866027007E-2</v>
      </c>
      <c r="P214" s="199">
        <f t="shared" si="52"/>
        <v>8.4969204866027007E-2</v>
      </c>
      <c r="Q214" s="199">
        <f t="shared" si="52"/>
        <v>8.4969204866026993E-2</v>
      </c>
    </row>
    <row r="215" spans="1:17" x14ac:dyDescent="0.25">
      <c r="A215" s="140" t="s">
        <v>153</v>
      </c>
      <c r="B215" s="198">
        <f t="shared" ref="B215:Q215" si="53">IF(B$153=0,0,B$153/B$112)</f>
        <v>7.3935543791029705E-3</v>
      </c>
      <c r="C215" s="198">
        <f t="shared" si="53"/>
        <v>5.8419749115514721E-3</v>
      </c>
      <c r="D215" s="198">
        <f t="shared" si="53"/>
        <v>5.9172159969432319E-3</v>
      </c>
      <c r="E215" s="198">
        <f t="shared" si="53"/>
        <v>6.3383791867369591E-3</v>
      </c>
      <c r="F215" s="198">
        <f t="shared" si="53"/>
        <v>6.6747600175186749E-3</v>
      </c>
      <c r="G215" s="198">
        <f t="shared" si="53"/>
        <v>6.9816114783347923E-3</v>
      </c>
      <c r="H215" s="198">
        <f t="shared" si="53"/>
        <v>7.1493812590660158E-3</v>
      </c>
      <c r="I215" s="198">
        <f t="shared" si="53"/>
        <v>6.424573229239239E-3</v>
      </c>
      <c r="J215" s="198">
        <f t="shared" si="53"/>
        <v>5.9707845337154094E-3</v>
      </c>
      <c r="K215" s="198">
        <f t="shared" si="53"/>
        <v>5.7551638704323648E-3</v>
      </c>
      <c r="L215" s="198">
        <f t="shared" si="53"/>
        <v>6.2657667065909983E-3</v>
      </c>
      <c r="M215" s="198">
        <f t="shared" si="53"/>
        <v>7.123893315018729E-3</v>
      </c>
      <c r="N215" s="198">
        <f t="shared" si="53"/>
        <v>7.3869382896684542E-3</v>
      </c>
      <c r="O215" s="198">
        <f t="shared" si="53"/>
        <v>6.4865379827328999E-3</v>
      </c>
      <c r="P215" s="198">
        <f t="shared" si="53"/>
        <v>6.7242349049500992E-3</v>
      </c>
      <c r="Q215" s="198">
        <f t="shared" si="53"/>
        <v>5.1566568003547329E-3</v>
      </c>
    </row>
    <row r="216" spans="1:17" hidden="1" x14ac:dyDescent="0.25">
      <c r="A216" s="164"/>
      <c r="B216" s="163"/>
      <c r="C216" s="163"/>
      <c r="D216" s="163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</row>
    <row r="217" spans="1:17" x14ac:dyDescent="0.25">
      <c r="A217" s="164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</row>
    <row r="218" spans="1:17" ht="12.75" x14ac:dyDescent="0.25">
      <c r="A218" s="98" t="s">
        <v>118</v>
      </c>
      <c r="B218" s="197"/>
      <c r="C218" s="197"/>
      <c r="D218" s="197"/>
      <c r="E218" s="197"/>
      <c r="F218" s="197"/>
      <c r="G218" s="197"/>
      <c r="H218" s="197"/>
      <c r="I218" s="197"/>
      <c r="J218" s="197"/>
      <c r="K218" s="197"/>
      <c r="L218" s="197"/>
      <c r="M218" s="197"/>
      <c r="N218" s="197"/>
      <c r="O218" s="197"/>
      <c r="P218" s="197"/>
      <c r="Q218" s="197"/>
    </row>
    <row r="219" spans="1:17" x14ac:dyDescent="0.25">
      <c r="A219" s="164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</row>
    <row r="220" spans="1:17" x14ac:dyDescent="0.25">
      <c r="A220" s="78" t="s">
        <v>44</v>
      </c>
      <c r="B220" s="133">
        <f t="shared" ref="B220:Q220" si="54">SUM(B$221:B$227)</f>
        <v>0</v>
      </c>
      <c r="C220" s="133">
        <f t="shared" si="54"/>
        <v>0</v>
      </c>
      <c r="D220" s="133">
        <f t="shared" si="54"/>
        <v>0</v>
      </c>
      <c r="E220" s="133">
        <f t="shared" si="54"/>
        <v>0</v>
      </c>
      <c r="F220" s="133">
        <f t="shared" si="54"/>
        <v>0</v>
      </c>
      <c r="G220" s="133">
        <f t="shared" si="54"/>
        <v>0</v>
      </c>
      <c r="H220" s="133">
        <f t="shared" si="54"/>
        <v>0</v>
      </c>
      <c r="I220" s="133">
        <f t="shared" si="54"/>
        <v>0</v>
      </c>
      <c r="J220" s="133">
        <f t="shared" si="54"/>
        <v>0</v>
      </c>
      <c r="K220" s="133">
        <f t="shared" si="54"/>
        <v>0</v>
      </c>
      <c r="L220" s="133">
        <f t="shared" si="54"/>
        <v>0</v>
      </c>
      <c r="M220" s="133">
        <f t="shared" si="54"/>
        <v>0</v>
      </c>
      <c r="N220" s="133">
        <f t="shared" si="54"/>
        <v>0</v>
      </c>
      <c r="O220" s="133">
        <f t="shared" si="54"/>
        <v>0</v>
      </c>
      <c r="P220" s="133">
        <f t="shared" si="54"/>
        <v>0</v>
      </c>
      <c r="Q220" s="133">
        <f t="shared" si="54"/>
        <v>0</v>
      </c>
    </row>
    <row r="221" spans="1:17" x14ac:dyDescent="0.25">
      <c r="A221" s="132" t="s">
        <v>83</v>
      </c>
      <c r="B221" s="131">
        <f>IF(B$6=0,0,B$6/NFM!B$11*1000)</f>
        <v>0</v>
      </c>
      <c r="C221" s="131">
        <f>IF(C$6=0,0,C$6/NFM!C$11*1000)</f>
        <v>0</v>
      </c>
      <c r="D221" s="131">
        <f>IF(D$6=0,0,D$6/NFM!D$11*1000)</f>
        <v>0</v>
      </c>
      <c r="E221" s="131">
        <f>IF(E$6=0,0,E$6/NFM!E$11*1000)</f>
        <v>0</v>
      </c>
      <c r="F221" s="131">
        <f>IF(F$6=0,0,F$6/NFM!F$11*1000)</f>
        <v>0</v>
      </c>
      <c r="G221" s="131">
        <f>IF(G$6=0,0,G$6/NFM!G$11*1000)</f>
        <v>0</v>
      </c>
      <c r="H221" s="131">
        <f>IF(H$6=0,0,H$6/NFM!H$11*1000)</f>
        <v>0</v>
      </c>
      <c r="I221" s="131">
        <f>IF(I$6=0,0,I$6/NFM!I$11*1000)</f>
        <v>0</v>
      </c>
      <c r="J221" s="131">
        <f>IF(J$6=0,0,J$6/NFM!J$11*1000)</f>
        <v>0</v>
      </c>
      <c r="K221" s="131">
        <f>IF(K$6=0,0,K$6/NFM!K$11*1000)</f>
        <v>0</v>
      </c>
      <c r="L221" s="131">
        <f>IF(L$6=0,0,L$6/NFM!L$11*1000)</f>
        <v>0</v>
      </c>
      <c r="M221" s="131">
        <f>IF(M$6=0,0,M$6/NFM!M$11*1000)</f>
        <v>0</v>
      </c>
      <c r="N221" s="131">
        <f>IF(N$6=0,0,N$6/NFM!N$11*1000)</f>
        <v>0</v>
      </c>
      <c r="O221" s="131">
        <f>IF(O$6=0,0,O$6/NFM!O$11*1000)</f>
        <v>0</v>
      </c>
      <c r="P221" s="131">
        <f>IF(P$6=0,0,P$6/NFM!P$11*1000)</f>
        <v>0</v>
      </c>
      <c r="Q221" s="131">
        <f>IF(Q$6=0,0,Q$6/NFM!Q$11*1000)</f>
        <v>0</v>
      </c>
    </row>
    <row r="222" spans="1:17" x14ac:dyDescent="0.25">
      <c r="A222" s="76" t="s">
        <v>82</v>
      </c>
      <c r="B222" s="130">
        <f>IF(B$7=0,0,B$7/NFM!B$11*1000)</f>
        <v>0</v>
      </c>
      <c r="C222" s="130">
        <f>IF(C$7=0,0,C$7/NFM!C$11*1000)</f>
        <v>0</v>
      </c>
      <c r="D222" s="130">
        <f>IF(D$7=0,0,D$7/NFM!D$11*1000)</f>
        <v>0</v>
      </c>
      <c r="E222" s="130">
        <f>IF(E$7=0,0,E$7/NFM!E$11*1000)</f>
        <v>0</v>
      </c>
      <c r="F222" s="130">
        <f>IF(F$7=0,0,F$7/NFM!F$11*1000)</f>
        <v>0</v>
      </c>
      <c r="G222" s="130">
        <f>IF(G$7=0,0,G$7/NFM!G$11*1000)</f>
        <v>0</v>
      </c>
      <c r="H222" s="130">
        <f>IF(H$7=0,0,H$7/NFM!H$11*1000)</f>
        <v>0</v>
      </c>
      <c r="I222" s="130">
        <f>IF(I$7=0,0,I$7/NFM!I$11*1000)</f>
        <v>0</v>
      </c>
      <c r="J222" s="130">
        <f>IF(J$7=0,0,J$7/NFM!J$11*1000)</f>
        <v>0</v>
      </c>
      <c r="K222" s="130">
        <f>IF(K$7=0,0,K$7/NFM!K$11*1000)</f>
        <v>0</v>
      </c>
      <c r="L222" s="130">
        <f>IF(L$7=0,0,L$7/NFM!L$11*1000)</f>
        <v>0</v>
      </c>
      <c r="M222" s="130">
        <f>IF(M$7=0,0,M$7/NFM!M$11*1000)</f>
        <v>0</v>
      </c>
      <c r="N222" s="130">
        <f>IF(N$7=0,0,N$7/NFM!N$11*1000)</f>
        <v>0</v>
      </c>
      <c r="O222" s="130">
        <f>IF(O$7=0,0,O$7/NFM!O$11*1000)</f>
        <v>0</v>
      </c>
      <c r="P222" s="130">
        <f>IF(P$7=0,0,P$7/NFM!P$11*1000)</f>
        <v>0</v>
      </c>
      <c r="Q222" s="130">
        <f>IF(Q$7=0,0,Q$7/NFM!Q$11*1000)</f>
        <v>0</v>
      </c>
    </row>
    <row r="223" spans="1:17" x14ac:dyDescent="0.25">
      <c r="A223" s="76" t="s">
        <v>81</v>
      </c>
      <c r="B223" s="130">
        <f>IF(B$8=0,0,B$8/NFM!B$11*1000)</f>
        <v>0</v>
      </c>
      <c r="C223" s="130">
        <f>IF(C$8=0,0,C$8/NFM!C$11*1000)</f>
        <v>0</v>
      </c>
      <c r="D223" s="130">
        <f>IF(D$8=0,0,D$8/NFM!D$11*1000)</f>
        <v>0</v>
      </c>
      <c r="E223" s="130">
        <f>IF(E$8=0,0,E$8/NFM!E$11*1000)</f>
        <v>0</v>
      </c>
      <c r="F223" s="130">
        <f>IF(F$8=0,0,F$8/NFM!F$11*1000)</f>
        <v>0</v>
      </c>
      <c r="G223" s="130">
        <f>IF(G$8=0,0,G$8/NFM!G$11*1000)</f>
        <v>0</v>
      </c>
      <c r="H223" s="130">
        <f>IF(H$8=0,0,H$8/NFM!H$11*1000)</f>
        <v>0</v>
      </c>
      <c r="I223" s="130">
        <f>IF(I$8=0,0,I$8/NFM!I$11*1000)</f>
        <v>0</v>
      </c>
      <c r="J223" s="130">
        <f>IF(J$8=0,0,J$8/NFM!J$11*1000)</f>
        <v>0</v>
      </c>
      <c r="K223" s="130">
        <f>IF(K$8=0,0,K$8/NFM!K$11*1000)</f>
        <v>0</v>
      </c>
      <c r="L223" s="130">
        <f>IF(L$8=0,0,L$8/NFM!L$11*1000)</f>
        <v>0</v>
      </c>
      <c r="M223" s="130">
        <f>IF(M$8=0,0,M$8/NFM!M$11*1000)</f>
        <v>0</v>
      </c>
      <c r="N223" s="130">
        <f>IF(N$8=0,0,N$8/NFM!N$11*1000)</f>
        <v>0</v>
      </c>
      <c r="O223" s="130">
        <f>IF(O$8=0,0,O$8/NFM!O$11*1000)</f>
        <v>0</v>
      </c>
      <c r="P223" s="130">
        <f>IF(P$8=0,0,P$8/NFM!P$11*1000)</f>
        <v>0</v>
      </c>
      <c r="Q223" s="130">
        <f>IF(Q$8=0,0,Q$8/NFM!Q$11*1000)</f>
        <v>0</v>
      </c>
    </row>
    <row r="224" spans="1:17" x14ac:dyDescent="0.25">
      <c r="A224" s="76" t="s">
        <v>80</v>
      </c>
      <c r="B224" s="130">
        <f>IF(B$9=0,0,B$9/NFM!B$11*1000)</f>
        <v>0</v>
      </c>
      <c r="C224" s="130">
        <f>IF(C$9=0,0,C$9/NFM!C$11*1000)</f>
        <v>0</v>
      </c>
      <c r="D224" s="130">
        <f>IF(D$9=0,0,D$9/NFM!D$11*1000)</f>
        <v>0</v>
      </c>
      <c r="E224" s="130">
        <f>IF(E$9=0,0,E$9/NFM!E$11*1000)</f>
        <v>0</v>
      </c>
      <c r="F224" s="130">
        <f>IF(F$9=0,0,F$9/NFM!F$11*1000)</f>
        <v>0</v>
      </c>
      <c r="G224" s="130">
        <f>IF(G$9=0,0,G$9/NFM!G$11*1000)</f>
        <v>0</v>
      </c>
      <c r="H224" s="130">
        <f>IF(H$9=0,0,H$9/NFM!H$11*1000)</f>
        <v>0</v>
      </c>
      <c r="I224" s="130">
        <f>IF(I$9=0,0,I$9/NFM!I$11*1000)</f>
        <v>0</v>
      </c>
      <c r="J224" s="130">
        <f>IF(J$9=0,0,J$9/NFM!J$11*1000)</f>
        <v>0</v>
      </c>
      <c r="K224" s="130">
        <f>IF(K$9=0,0,K$9/NFM!K$11*1000)</f>
        <v>0</v>
      </c>
      <c r="L224" s="130">
        <f>IF(L$9=0,0,L$9/NFM!L$11*1000)</f>
        <v>0</v>
      </c>
      <c r="M224" s="130">
        <f>IF(M$9=0,0,M$9/NFM!M$11*1000)</f>
        <v>0</v>
      </c>
      <c r="N224" s="130">
        <f>IF(N$9=0,0,N$9/NFM!N$11*1000)</f>
        <v>0</v>
      </c>
      <c r="O224" s="130">
        <f>IF(O$9=0,0,O$9/NFM!O$11*1000)</f>
        <v>0</v>
      </c>
      <c r="P224" s="130">
        <f>IF(P$9=0,0,P$9/NFM!P$11*1000)</f>
        <v>0</v>
      </c>
      <c r="Q224" s="130">
        <f>IF(Q$9=0,0,Q$9/NFM!Q$11*1000)</f>
        <v>0</v>
      </c>
    </row>
    <row r="225" spans="1:17" x14ac:dyDescent="0.25">
      <c r="A225" s="129" t="s">
        <v>79</v>
      </c>
      <c r="B225" s="128">
        <f>IF(B$10=0,0,B$10/NFM!B$11*1000)</f>
        <v>0</v>
      </c>
      <c r="C225" s="128">
        <f>IF(C$10=0,0,C$10/NFM!C$11*1000)</f>
        <v>0</v>
      </c>
      <c r="D225" s="128">
        <f>IF(D$10=0,0,D$10/NFM!D$11*1000)</f>
        <v>0</v>
      </c>
      <c r="E225" s="128">
        <f>IF(E$10=0,0,E$10/NFM!E$11*1000)</f>
        <v>0</v>
      </c>
      <c r="F225" s="128">
        <f>IF(F$10=0,0,F$10/NFM!F$11*1000)</f>
        <v>0</v>
      </c>
      <c r="G225" s="128">
        <f>IF(G$10=0,0,G$10/NFM!G$11*1000)</f>
        <v>0</v>
      </c>
      <c r="H225" s="128">
        <f>IF(H$10=0,0,H$10/NFM!H$11*1000)</f>
        <v>0</v>
      </c>
      <c r="I225" s="128">
        <f>IF(I$10=0,0,I$10/NFM!I$11*1000)</f>
        <v>0</v>
      </c>
      <c r="J225" s="128">
        <f>IF(J$10=0,0,J$10/NFM!J$11*1000)</f>
        <v>0</v>
      </c>
      <c r="K225" s="128">
        <f>IF(K$10=0,0,K$10/NFM!K$11*1000)</f>
        <v>0</v>
      </c>
      <c r="L225" s="128">
        <f>IF(L$10=0,0,L$10/NFM!L$11*1000)</f>
        <v>0</v>
      </c>
      <c r="M225" s="128">
        <f>IF(M$10=0,0,M$10/NFM!M$11*1000)</f>
        <v>0</v>
      </c>
      <c r="N225" s="128">
        <f>IF(N$10=0,0,N$10/NFM!N$11*1000)</f>
        <v>0</v>
      </c>
      <c r="O225" s="128">
        <f>IF(O$10=0,0,O$10/NFM!O$11*1000)</f>
        <v>0</v>
      </c>
      <c r="P225" s="128">
        <f>IF(P$10=0,0,P$10/NFM!P$11*1000)</f>
        <v>0</v>
      </c>
      <c r="Q225" s="128">
        <f>IF(Q$10=0,0,Q$10/NFM!Q$11*1000)</f>
        <v>0</v>
      </c>
    </row>
    <row r="226" spans="1:17" x14ac:dyDescent="0.25">
      <c r="A226" s="127" t="s">
        <v>152</v>
      </c>
      <c r="B226" s="126">
        <f>IF(B$15=0,0,B$15/NFM!B$11*1000)</f>
        <v>0</v>
      </c>
      <c r="C226" s="126">
        <f>IF(C$15=0,0,C$15/NFM!C$11*1000)</f>
        <v>0</v>
      </c>
      <c r="D226" s="126">
        <f>IF(D$15=0,0,D$15/NFM!D$11*1000)</f>
        <v>0</v>
      </c>
      <c r="E226" s="126">
        <f>IF(E$15=0,0,E$15/NFM!E$11*1000)</f>
        <v>0</v>
      </c>
      <c r="F226" s="126">
        <f>IF(F$15=0,0,F$15/NFM!F$11*1000)</f>
        <v>0</v>
      </c>
      <c r="G226" s="126">
        <f>IF(G$15=0,0,G$15/NFM!G$11*1000)</f>
        <v>0</v>
      </c>
      <c r="H226" s="126">
        <f>IF(H$15=0,0,H$15/NFM!H$11*1000)</f>
        <v>0</v>
      </c>
      <c r="I226" s="126">
        <f>IF(I$15=0,0,I$15/NFM!I$11*1000)</f>
        <v>0</v>
      </c>
      <c r="J226" s="126">
        <f>IF(J$15=0,0,J$15/NFM!J$11*1000)</f>
        <v>0</v>
      </c>
      <c r="K226" s="126">
        <f>IF(K$15=0,0,K$15/NFM!K$11*1000)</f>
        <v>0</v>
      </c>
      <c r="L226" s="126">
        <f>IF(L$15=0,0,L$15/NFM!L$11*1000)</f>
        <v>0</v>
      </c>
      <c r="M226" s="126">
        <f>IF(M$15=0,0,M$15/NFM!M$11*1000)</f>
        <v>0</v>
      </c>
      <c r="N226" s="126">
        <f>IF(N$15=0,0,N$15/NFM!N$11*1000)</f>
        <v>0</v>
      </c>
      <c r="O226" s="126">
        <f>IF(O$15=0,0,O$15/NFM!O$11*1000)</f>
        <v>0</v>
      </c>
      <c r="P226" s="126">
        <f>IF(P$15=0,0,P$15/NFM!P$11*1000)</f>
        <v>0</v>
      </c>
      <c r="Q226" s="126">
        <f>IF(Q$15=0,0,Q$15/NFM!Q$11*1000)</f>
        <v>0</v>
      </c>
    </row>
    <row r="227" spans="1:17" x14ac:dyDescent="0.25">
      <c r="A227" s="72" t="s">
        <v>151</v>
      </c>
      <c r="B227" s="125">
        <f>IF(B$26=0,0,B$26/NFM!B$11*1000)</f>
        <v>0</v>
      </c>
      <c r="C227" s="125">
        <f>IF(C$26=0,0,C$26/NFM!C$11*1000)</f>
        <v>0</v>
      </c>
      <c r="D227" s="125">
        <f>IF(D$26=0,0,D$26/NFM!D$11*1000)</f>
        <v>0</v>
      </c>
      <c r="E227" s="125">
        <f>IF(E$26=0,0,E$26/NFM!E$11*1000)</f>
        <v>0</v>
      </c>
      <c r="F227" s="125">
        <f>IF(F$26=0,0,F$26/NFM!F$11*1000)</f>
        <v>0</v>
      </c>
      <c r="G227" s="125">
        <f>IF(G$26=0,0,G$26/NFM!G$11*1000)</f>
        <v>0</v>
      </c>
      <c r="H227" s="125">
        <f>IF(H$26=0,0,H$26/NFM!H$11*1000)</f>
        <v>0</v>
      </c>
      <c r="I227" s="125">
        <f>IF(I$26=0,0,I$26/NFM!I$11*1000)</f>
        <v>0</v>
      </c>
      <c r="J227" s="125">
        <f>IF(J$26=0,0,J$26/NFM!J$11*1000)</f>
        <v>0</v>
      </c>
      <c r="K227" s="125">
        <f>IF(K$26=0,0,K$26/NFM!K$11*1000)</f>
        <v>0</v>
      </c>
      <c r="L227" s="125">
        <f>IF(L$26=0,0,L$26/NFM!L$11*1000)</f>
        <v>0</v>
      </c>
      <c r="M227" s="125">
        <f>IF(M$26=0,0,M$26/NFM!M$11*1000)</f>
        <v>0</v>
      </c>
      <c r="N227" s="125">
        <f>IF(N$26=0,0,N$26/NFM!N$11*1000)</f>
        <v>0</v>
      </c>
      <c r="O227" s="125">
        <f>IF(O$26=0,0,O$26/NFM!O$11*1000)</f>
        <v>0</v>
      </c>
      <c r="P227" s="125">
        <f>IF(P$26=0,0,P$26/NFM!P$11*1000)</f>
        <v>0</v>
      </c>
      <c r="Q227" s="125">
        <f>IF(Q$26=0,0,Q$26/NFM!Q$11*1000)</f>
        <v>0</v>
      </c>
    </row>
    <row r="228" spans="1:17" x14ac:dyDescent="0.25">
      <c r="A228" s="196"/>
      <c r="B228" s="196"/>
      <c r="C228" s="196"/>
      <c r="D228" s="196"/>
      <c r="E228" s="196"/>
      <c r="F228" s="196"/>
      <c r="G228" s="196"/>
      <c r="H228" s="196"/>
      <c r="I228" s="196"/>
      <c r="J228" s="196"/>
      <c r="K228" s="196"/>
      <c r="L228" s="196"/>
      <c r="M228" s="196"/>
      <c r="N228" s="196"/>
      <c r="O228" s="196"/>
      <c r="P228" s="196"/>
      <c r="Q228" s="196"/>
    </row>
    <row r="229" spans="1:17" x14ac:dyDescent="0.25">
      <c r="A229" s="78" t="s">
        <v>43</v>
      </c>
      <c r="B229" s="133">
        <f t="shared" ref="B229:Q229" si="55">SUM(B$230:B$237)</f>
        <v>0</v>
      </c>
      <c r="C229" s="133">
        <f t="shared" si="55"/>
        <v>0</v>
      </c>
      <c r="D229" s="133">
        <f t="shared" si="55"/>
        <v>0</v>
      </c>
      <c r="E229" s="133">
        <f t="shared" si="55"/>
        <v>0</v>
      </c>
      <c r="F229" s="133">
        <f t="shared" si="55"/>
        <v>0</v>
      </c>
      <c r="G229" s="133">
        <f t="shared" si="55"/>
        <v>0</v>
      </c>
      <c r="H229" s="133">
        <f t="shared" si="55"/>
        <v>0</v>
      </c>
      <c r="I229" s="133">
        <f t="shared" si="55"/>
        <v>0</v>
      </c>
      <c r="J229" s="133">
        <f t="shared" si="55"/>
        <v>0</v>
      </c>
      <c r="K229" s="133">
        <f t="shared" si="55"/>
        <v>0</v>
      </c>
      <c r="L229" s="133">
        <f t="shared" si="55"/>
        <v>0</v>
      </c>
      <c r="M229" s="133">
        <f t="shared" si="55"/>
        <v>0</v>
      </c>
      <c r="N229" s="133">
        <f t="shared" si="55"/>
        <v>0</v>
      </c>
      <c r="O229" s="133">
        <f t="shared" si="55"/>
        <v>0</v>
      </c>
      <c r="P229" s="133">
        <f t="shared" si="55"/>
        <v>0</v>
      </c>
      <c r="Q229" s="133">
        <f t="shared" si="55"/>
        <v>0</v>
      </c>
    </row>
    <row r="230" spans="1:17" x14ac:dyDescent="0.25">
      <c r="A230" s="132" t="s">
        <v>83</v>
      </c>
      <c r="B230" s="131">
        <f>IF(B$34=0,0,B$34/NFM!B$13*1000)</f>
        <v>0</v>
      </c>
      <c r="C230" s="131">
        <f>IF(C$34=0,0,C$34/NFM!C$13*1000)</f>
        <v>0</v>
      </c>
      <c r="D230" s="131">
        <f>IF(D$34=0,0,D$34/NFM!D$13*1000)</f>
        <v>0</v>
      </c>
      <c r="E230" s="131">
        <f>IF(E$34=0,0,E$34/NFM!E$13*1000)</f>
        <v>0</v>
      </c>
      <c r="F230" s="131">
        <f>IF(F$34=0,0,F$34/NFM!F$13*1000)</f>
        <v>0</v>
      </c>
      <c r="G230" s="131">
        <f>IF(G$34=0,0,G$34/NFM!G$13*1000)</f>
        <v>0</v>
      </c>
      <c r="H230" s="131">
        <f>IF(H$34=0,0,H$34/NFM!H$13*1000)</f>
        <v>0</v>
      </c>
      <c r="I230" s="131">
        <f>IF(I$34=0,0,I$34/NFM!I$13*1000)</f>
        <v>0</v>
      </c>
      <c r="J230" s="131">
        <f>IF(J$34=0,0,J$34/NFM!J$13*1000)</f>
        <v>0</v>
      </c>
      <c r="K230" s="131">
        <f>IF(K$34=0,0,K$34/NFM!K$13*1000)</f>
        <v>0</v>
      </c>
      <c r="L230" s="131">
        <f>IF(L$34=0,0,L$34/NFM!L$13*1000)</f>
        <v>0</v>
      </c>
      <c r="M230" s="131">
        <f>IF(M$34=0,0,M$34/NFM!M$13*1000)</f>
        <v>0</v>
      </c>
      <c r="N230" s="131">
        <f>IF(N$34=0,0,N$34/NFM!N$13*1000)</f>
        <v>0</v>
      </c>
      <c r="O230" s="131">
        <f>IF(O$34=0,0,O$34/NFM!O$13*1000)</f>
        <v>0</v>
      </c>
      <c r="P230" s="131">
        <f>IF(P$34=0,0,P$34/NFM!P$13*1000)</f>
        <v>0</v>
      </c>
      <c r="Q230" s="131">
        <f>IF(Q$34=0,0,Q$34/NFM!Q$13*1000)</f>
        <v>0</v>
      </c>
    </row>
    <row r="231" spans="1:17" x14ac:dyDescent="0.25">
      <c r="A231" s="76" t="s">
        <v>82</v>
      </c>
      <c r="B231" s="130">
        <f>IF(B$35=0,0,B$35/NFM!B$13*1000)</f>
        <v>0</v>
      </c>
      <c r="C231" s="130">
        <f>IF(C$35=0,0,C$35/NFM!C$13*1000)</f>
        <v>0</v>
      </c>
      <c r="D231" s="130">
        <f>IF(D$35=0,0,D$35/NFM!D$13*1000)</f>
        <v>0</v>
      </c>
      <c r="E231" s="130">
        <f>IF(E$35=0,0,E$35/NFM!E$13*1000)</f>
        <v>0</v>
      </c>
      <c r="F231" s="130">
        <f>IF(F$35=0,0,F$35/NFM!F$13*1000)</f>
        <v>0</v>
      </c>
      <c r="G231" s="130">
        <f>IF(G$35=0,0,G$35/NFM!G$13*1000)</f>
        <v>0</v>
      </c>
      <c r="H231" s="130">
        <f>IF(H$35=0,0,H$35/NFM!H$13*1000)</f>
        <v>0</v>
      </c>
      <c r="I231" s="130">
        <f>IF(I$35=0,0,I$35/NFM!I$13*1000)</f>
        <v>0</v>
      </c>
      <c r="J231" s="130">
        <f>IF(J$35=0,0,J$35/NFM!J$13*1000)</f>
        <v>0</v>
      </c>
      <c r="K231" s="130">
        <f>IF(K$35=0,0,K$35/NFM!K$13*1000)</f>
        <v>0</v>
      </c>
      <c r="L231" s="130">
        <f>IF(L$35=0,0,L$35/NFM!L$13*1000)</f>
        <v>0</v>
      </c>
      <c r="M231" s="130">
        <f>IF(M$35=0,0,M$35/NFM!M$13*1000)</f>
        <v>0</v>
      </c>
      <c r="N231" s="130">
        <f>IF(N$35=0,0,N$35/NFM!N$13*1000)</f>
        <v>0</v>
      </c>
      <c r="O231" s="130">
        <f>IF(O$35=0,0,O$35/NFM!O$13*1000)</f>
        <v>0</v>
      </c>
      <c r="P231" s="130">
        <f>IF(P$35=0,0,P$35/NFM!P$13*1000)</f>
        <v>0</v>
      </c>
      <c r="Q231" s="130">
        <f>IF(Q$35=0,0,Q$35/NFM!Q$13*1000)</f>
        <v>0</v>
      </c>
    </row>
    <row r="232" spans="1:17" x14ac:dyDescent="0.25">
      <c r="A232" s="76" t="s">
        <v>81</v>
      </c>
      <c r="B232" s="130">
        <f>IF(B$36=0,0,B$36/NFM!B$13*1000)</f>
        <v>0</v>
      </c>
      <c r="C232" s="130">
        <f>IF(C$36=0,0,C$36/NFM!C$13*1000)</f>
        <v>0</v>
      </c>
      <c r="D232" s="130">
        <f>IF(D$36=0,0,D$36/NFM!D$13*1000)</f>
        <v>0</v>
      </c>
      <c r="E232" s="130">
        <f>IF(E$36=0,0,E$36/NFM!E$13*1000)</f>
        <v>0</v>
      </c>
      <c r="F232" s="130">
        <f>IF(F$36=0,0,F$36/NFM!F$13*1000)</f>
        <v>0</v>
      </c>
      <c r="G232" s="130">
        <f>IF(G$36=0,0,G$36/NFM!G$13*1000)</f>
        <v>0</v>
      </c>
      <c r="H232" s="130">
        <f>IF(H$36=0,0,H$36/NFM!H$13*1000)</f>
        <v>0</v>
      </c>
      <c r="I232" s="130">
        <f>IF(I$36=0,0,I$36/NFM!I$13*1000)</f>
        <v>0</v>
      </c>
      <c r="J232" s="130">
        <f>IF(J$36=0,0,J$36/NFM!J$13*1000)</f>
        <v>0</v>
      </c>
      <c r="K232" s="130">
        <f>IF(K$36=0,0,K$36/NFM!K$13*1000)</f>
        <v>0</v>
      </c>
      <c r="L232" s="130">
        <f>IF(L$36=0,0,L$36/NFM!L$13*1000)</f>
        <v>0</v>
      </c>
      <c r="M232" s="130">
        <f>IF(M$36=0,0,M$36/NFM!M$13*1000)</f>
        <v>0</v>
      </c>
      <c r="N232" s="130">
        <f>IF(N$36=0,0,N$36/NFM!N$13*1000)</f>
        <v>0</v>
      </c>
      <c r="O232" s="130">
        <f>IF(O$36=0,0,O$36/NFM!O$13*1000)</f>
        <v>0</v>
      </c>
      <c r="P232" s="130">
        <f>IF(P$36=0,0,P$36/NFM!P$13*1000)</f>
        <v>0</v>
      </c>
      <c r="Q232" s="130">
        <f>IF(Q$36=0,0,Q$36/NFM!Q$13*1000)</f>
        <v>0</v>
      </c>
    </row>
    <row r="233" spans="1:17" x14ac:dyDescent="0.25">
      <c r="A233" s="76" t="s">
        <v>80</v>
      </c>
      <c r="B233" s="130">
        <f>IF(B$37=0,0,B$37/NFM!B$13*1000)</f>
        <v>0</v>
      </c>
      <c r="C233" s="130">
        <f>IF(C$37=0,0,C$37/NFM!C$13*1000)</f>
        <v>0</v>
      </c>
      <c r="D233" s="130">
        <f>IF(D$37=0,0,D$37/NFM!D$13*1000)</f>
        <v>0</v>
      </c>
      <c r="E233" s="130">
        <f>IF(E$37=0,0,E$37/NFM!E$13*1000)</f>
        <v>0</v>
      </c>
      <c r="F233" s="130">
        <f>IF(F$37=0,0,F$37/NFM!F$13*1000)</f>
        <v>0</v>
      </c>
      <c r="G233" s="130">
        <f>IF(G$37=0,0,G$37/NFM!G$13*1000)</f>
        <v>0</v>
      </c>
      <c r="H233" s="130">
        <f>IF(H$37=0,0,H$37/NFM!H$13*1000)</f>
        <v>0</v>
      </c>
      <c r="I233" s="130">
        <f>IF(I$37=0,0,I$37/NFM!I$13*1000)</f>
        <v>0</v>
      </c>
      <c r="J233" s="130">
        <f>IF(J$37=0,0,J$37/NFM!J$13*1000)</f>
        <v>0</v>
      </c>
      <c r="K233" s="130">
        <f>IF(K$37=0,0,K$37/NFM!K$13*1000)</f>
        <v>0</v>
      </c>
      <c r="L233" s="130">
        <f>IF(L$37=0,0,L$37/NFM!L$13*1000)</f>
        <v>0</v>
      </c>
      <c r="M233" s="130">
        <f>IF(M$37=0,0,M$37/NFM!M$13*1000)</f>
        <v>0</v>
      </c>
      <c r="N233" s="130">
        <f>IF(N$37=0,0,N$37/NFM!N$13*1000)</f>
        <v>0</v>
      </c>
      <c r="O233" s="130">
        <f>IF(O$37=0,0,O$37/NFM!O$13*1000)</f>
        <v>0</v>
      </c>
      <c r="P233" s="130">
        <f>IF(P$37=0,0,P$37/NFM!P$13*1000)</f>
        <v>0</v>
      </c>
      <c r="Q233" s="130">
        <f>IF(Q$37=0,0,Q$37/NFM!Q$13*1000)</f>
        <v>0</v>
      </c>
    </row>
    <row r="234" spans="1:17" x14ac:dyDescent="0.25">
      <c r="A234" s="129" t="s">
        <v>79</v>
      </c>
      <c r="B234" s="128">
        <f>IF(B$38=0,0,B$38/NFM!B$13*1000)</f>
        <v>0</v>
      </c>
      <c r="C234" s="128">
        <f>IF(C$38=0,0,C$38/NFM!C$13*1000)</f>
        <v>0</v>
      </c>
      <c r="D234" s="128">
        <f>IF(D$38=0,0,D$38/NFM!D$13*1000)</f>
        <v>0</v>
      </c>
      <c r="E234" s="128">
        <f>IF(E$38=0,0,E$38/NFM!E$13*1000)</f>
        <v>0</v>
      </c>
      <c r="F234" s="128">
        <f>IF(F$38=0,0,F$38/NFM!F$13*1000)</f>
        <v>0</v>
      </c>
      <c r="G234" s="128">
        <f>IF(G$38=0,0,G$38/NFM!G$13*1000)</f>
        <v>0</v>
      </c>
      <c r="H234" s="128">
        <f>IF(H$38=0,0,H$38/NFM!H$13*1000)</f>
        <v>0</v>
      </c>
      <c r="I234" s="128">
        <f>IF(I$38=0,0,I$38/NFM!I$13*1000)</f>
        <v>0</v>
      </c>
      <c r="J234" s="128">
        <f>IF(J$38=0,0,J$38/NFM!J$13*1000)</f>
        <v>0</v>
      </c>
      <c r="K234" s="128">
        <f>IF(K$38=0,0,K$38/NFM!K$13*1000)</f>
        <v>0</v>
      </c>
      <c r="L234" s="128">
        <f>IF(L$38=0,0,L$38/NFM!L$13*1000)</f>
        <v>0</v>
      </c>
      <c r="M234" s="128">
        <f>IF(M$38=0,0,M$38/NFM!M$13*1000)</f>
        <v>0</v>
      </c>
      <c r="N234" s="128">
        <f>IF(N$38=0,0,N$38/NFM!N$13*1000)</f>
        <v>0</v>
      </c>
      <c r="O234" s="128">
        <f>IF(O$38=0,0,O$38/NFM!O$13*1000)</f>
        <v>0</v>
      </c>
      <c r="P234" s="128">
        <f>IF(P$38=0,0,P$38/NFM!P$13*1000)</f>
        <v>0</v>
      </c>
      <c r="Q234" s="128">
        <f>IF(Q$38=0,0,Q$38/NFM!Q$13*1000)</f>
        <v>0</v>
      </c>
    </row>
    <row r="235" spans="1:17" x14ac:dyDescent="0.25">
      <c r="A235" s="127" t="s">
        <v>150</v>
      </c>
      <c r="B235" s="126">
        <f>IF(B$43=0,0,B$43/NFM!B$13*1000)</f>
        <v>0</v>
      </c>
      <c r="C235" s="126">
        <f>IF(C$43=0,0,C$43/NFM!C$13*1000)</f>
        <v>0</v>
      </c>
      <c r="D235" s="126">
        <f>IF(D$43=0,0,D$43/NFM!D$13*1000)</f>
        <v>0</v>
      </c>
      <c r="E235" s="126">
        <f>IF(E$43=0,0,E$43/NFM!E$13*1000)</f>
        <v>0</v>
      </c>
      <c r="F235" s="126">
        <f>IF(F$43=0,0,F$43/NFM!F$13*1000)</f>
        <v>0</v>
      </c>
      <c r="G235" s="126">
        <f>IF(G$43=0,0,G$43/NFM!G$13*1000)</f>
        <v>0</v>
      </c>
      <c r="H235" s="126">
        <f>IF(H$43=0,0,H$43/NFM!H$13*1000)</f>
        <v>0</v>
      </c>
      <c r="I235" s="126">
        <f>IF(I$43=0,0,I$43/NFM!I$13*1000)</f>
        <v>0</v>
      </c>
      <c r="J235" s="126">
        <f>IF(J$43=0,0,J$43/NFM!J$13*1000)</f>
        <v>0</v>
      </c>
      <c r="K235" s="126">
        <f>IF(K$43=0,0,K$43/NFM!K$13*1000)</f>
        <v>0</v>
      </c>
      <c r="L235" s="126">
        <f>IF(L$43=0,0,L$43/NFM!L$13*1000)</f>
        <v>0</v>
      </c>
      <c r="M235" s="126">
        <f>IF(M$43=0,0,M$43/NFM!M$13*1000)</f>
        <v>0</v>
      </c>
      <c r="N235" s="126">
        <f>IF(N$43=0,0,N$43/NFM!N$13*1000)</f>
        <v>0</v>
      </c>
      <c r="O235" s="126">
        <f>IF(O$43=0,0,O$43/NFM!O$13*1000)</f>
        <v>0</v>
      </c>
      <c r="P235" s="126">
        <f>IF(P$43=0,0,P$43/NFM!P$13*1000)</f>
        <v>0</v>
      </c>
      <c r="Q235" s="126">
        <f>IF(Q$43=0,0,Q$43/NFM!Q$13*1000)</f>
        <v>0</v>
      </c>
    </row>
    <row r="236" spans="1:17" x14ac:dyDescent="0.25">
      <c r="A236" s="127" t="s">
        <v>148</v>
      </c>
      <c r="B236" s="126">
        <f>IF(B$44=0,0,B$44/NFM!B$13*1000)</f>
        <v>0</v>
      </c>
      <c r="C236" s="126">
        <f>IF(C$44=0,0,C$44/NFM!C$13*1000)</f>
        <v>0</v>
      </c>
      <c r="D236" s="126">
        <f>IF(D$44=0,0,D$44/NFM!D$13*1000)</f>
        <v>0</v>
      </c>
      <c r="E236" s="126">
        <f>IF(E$44=0,0,E$44/NFM!E$13*1000)</f>
        <v>0</v>
      </c>
      <c r="F236" s="126">
        <f>IF(F$44=0,0,F$44/NFM!F$13*1000)</f>
        <v>0</v>
      </c>
      <c r="G236" s="126">
        <f>IF(G$44=0,0,G$44/NFM!G$13*1000)</f>
        <v>0</v>
      </c>
      <c r="H236" s="126">
        <f>IF(H$44=0,0,H$44/NFM!H$13*1000)</f>
        <v>0</v>
      </c>
      <c r="I236" s="126">
        <f>IF(I$44=0,0,I$44/NFM!I$13*1000)</f>
        <v>0</v>
      </c>
      <c r="J236" s="126">
        <f>IF(J$44=0,0,J$44/NFM!J$13*1000)</f>
        <v>0</v>
      </c>
      <c r="K236" s="126">
        <f>IF(K$44=0,0,K$44/NFM!K$13*1000)</f>
        <v>0</v>
      </c>
      <c r="L236" s="126">
        <f>IF(L$44=0,0,L$44/NFM!L$13*1000)</f>
        <v>0</v>
      </c>
      <c r="M236" s="126">
        <f>IF(M$44=0,0,M$44/NFM!M$13*1000)</f>
        <v>0</v>
      </c>
      <c r="N236" s="126">
        <f>IF(N$44=0,0,N$44/NFM!N$13*1000)</f>
        <v>0</v>
      </c>
      <c r="O236" s="126">
        <f>IF(O$44=0,0,O$44/NFM!O$13*1000)</f>
        <v>0</v>
      </c>
      <c r="P236" s="126">
        <f>IF(P$44=0,0,P$44/NFM!P$13*1000)</f>
        <v>0</v>
      </c>
      <c r="Q236" s="126">
        <f>IF(Q$44=0,0,Q$44/NFM!Q$13*1000)</f>
        <v>0</v>
      </c>
    </row>
    <row r="237" spans="1:17" x14ac:dyDescent="0.25">
      <c r="A237" s="72" t="s">
        <v>147</v>
      </c>
      <c r="B237" s="125">
        <f>IF(B$51=0,0,B$51/NFM!B$13*1000)</f>
        <v>0</v>
      </c>
      <c r="C237" s="125">
        <f>IF(C$51=0,0,C$51/NFM!C$13*1000)</f>
        <v>0</v>
      </c>
      <c r="D237" s="125">
        <f>IF(D$51=0,0,D$51/NFM!D$13*1000)</f>
        <v>0</v>
      </c>
      <c r="E237" s="125">
        <f>IF(E$51=0,0,E$51/NFM!E$13*1000)</f>
        <v>0</v>
      </c>
      <c r="F237" s="125">
        <f>IF(F$51=0,0,F$51/NFM!F$13*1000)</f>
        <v>0</v>
      </c>
      <c r="G237" s="125">
        <f>IF(G$51=0,0,G$51/NFM!G$13*1000)</f>
        <v>0</v>
      </c>
      <c r="H237" s="125">
        <f>IF(H$51=0,0,H$51/NFM!H$13*1000)</f>
        <v>0</v>
      </c>
      <c r="I237" s="125">
        <f>IF(I$51=0,0,I$51/NFM!I$13*1000)</f>
        <v>0</v>
      </c>
      <c r="J237" s="125">
        <f>IF(J$51=0,0,J$51/NFM!J$13*1000)</f>
        <v>0</v>
      </c>
      <c r="K237" s="125">
        <f>IF(K$51=0,0,K$51/NFM!K$13*1000)</f>
        <v>0</v>
      </c>
      <c r="L237" s="125">
        <f>IF(L$51=0,0,L$51/NFM!L$13*1000)</f>
        <v>0</v>
      </c>
      <c r="M237" s="125">
        <f>IF(M$51=0,0,M$51/NFM!M$13*1000)</f>
        <v>0</v>
      </c>
      <c r="N237" s="125">
        <f>IF(N$51=0,0,N$51/NFM!N$13*1000)</f>
        <v>0</v>
      </c>
      <c r="O237" s="125">
        <f>IF(O$51=0,0,O$51/NFM!O$13*1000)</f>
        <v>0</v>
      </c>
      <c r="P237" s="125">
        <f>IF(P$51=0,0,P$51/NFM!P$13*1000)</f>
        <v>0</v>
      </c>
      <c r="Q237" s="125">
        <f>IF(Q$51=0,0,Q$51/NFM!Q$13*1000)</f>
        <v>0</v>
      </c>
    </row>
    <row r="238" spans="1:17" x14ac:dyDescent="0.25">
      <c r="A238" s="196"/>
      <c r="B238" s="196"/>
      <c r="C238" s="196"/>
      <c r="D238" s="196"/>
      <c r="E238" s="196"/>
      <c r="F238" s="196"/>
      <c r="G238" s="196"/>
      <c r="H238" s="196"/>
      <c r="I238" s="196"/>
      <c r="J238" s="196"/>
      <c r="K238" s="196"/>
      <c r="L238" s="196"/>
      <c r="M238" s="196"/>
      <c r="N238" s="196"/>
      <c r="O238" s="196"/>
      <c r="P238" s="196"/>
      <c r="Q238" s="196"/>
    </row>
    <row r="239" spans="1:17" x14ac:dyDescent="0.25">
      <c r="A239" s="78" t="s">
        <v>344</v>
      </c>
      <c r="B239" s="133">
        <f t="shared" ref="B239:Q239" si="56">SUM(B$240:B$247)</f>
        <v>165.83019179359343</v>
      </c>
      <c r="C239" s="133">
        <f t="shared" si="56"/>
        <v>192.28362734143781</v>
      </c>
      <c r="D239" s="133">
        <f t="shared" si="56"/>
        <v>206.28701701789055</v>
      </c>
      <c r="E239" s="133">
        <f t="shared" si="56"/>
        <v>216.04072727272734</v>
      </c>
      <c r="F239" s="133">
        <f t="shared" si="56"/>
        <v>215.79396186624911</v>
      </c>
      <c r="G239" s="133">
        <f t="shared" si="56"/>
        <v>220.64602572541256</v>
      </c>
      <c r="H239" s="133">
        <f t="shared" si="56"/>
        <v>224.42128011654103</v>
      </c>
      <c r="I239" s="133">
        <f t="shared" si="56"/>
        <v>241.25405593841907</v>
      </c>
      <c r="J239" s="133">
        <f t="shared" si="56"/>
        <v>203.32104504588602</v>
      </c>
      <c r="K239" s="133">
        <f t="shared" si="56"/>
        <v>149.07756704244878</v>
      </c>
      <c r="L239" s="133">
        <f t="shared" si="56"/>
        <v>128.53574045556883</v>
      </c>
      <c r="M239" s="133">
        <f t="shared" si="56"/>
        <v>137.91229414464624</v>
      </c>
      <c r="N239" s="133">
        <f t="shared" si="56"/>
        <v>137.49757801336267</v>
      </c>
      <c r="O239" s="133">
        <f t="shared" si="56"/>
        <v>159.22919522140998</v>
      </c>
      <c r="P239" s="133">
        <f t="shared" si="56"/>
        <v>165.45158211202568</v>
      </c>
      <c r="Q239" s="133">
        <f t="shared" si="56"/>
        <v>165.02273044954813</v>
      </c>
    </row>
    <row r="240" spans="1:17" x14ac:dyDescent="0.25">
      <c r="A240" s="132" t="s">
        <v>83</v>
      </c>
      <c r="B240" s="131">
        <f>IF(B$71=0,0,B$71/NFM!B$14*1000)</f>
        <v>0.24045663953878466</v>
      </c>
      <c r="C240" s="131">
        <f>IF(C$71=0,0,C$71/NFM!C$14*1000)</f>
        <v>0.27881457754326944</v>
      </c>
      <c r="D240" s="131">
        <f>IF(D$71=0,0,D$71/NFM!D$14*1000)</f>
        <v>0.29911973420583343</v>
      </c>
      <c r="E240" s="131">
        <f>IF(E$71=0,0,E$71/NFM!E$14*1000)</f>
        <v>0.31326278237785898</v>
      </c>
      <c r="F240" s="131">
        <f>IF(F$71=0,0,F$71/NFM!F$14*1000)</f>
        <v>0.31290496828047187</v>
      </c>
      <c r="G240" s="131">
        <f>IF(G$71=0,0,G$71/NFM!G$14*1000)</f>
        <v>0.31994054459973598</v>
      </c>
      <c r="H240" s="131">
        <f>IF(H$71=0,0,H$71/NFM!H$14*1000)</f>
        <v>0.3254147286097544</v>
      </c>
      <c r="I240" s="131">
        <f>IF(I$71=0,0,I$71/NFM!I$14*1000)</f>
        <v>0.34982254400489321</v>
      </c>
      <c r="J240" s="131">
        <f>IF(J$71=0,0,J$71/NFM!J$14*1000)</f>
        <v>0.29481902366789875</v>
      </c>
      <c r="K240" s="131">
        <f>IF(K$71=0,0,K$71/NFM!K$14*1000)</f>
        <v>0.21616504457923438</v>
      </c>
      <c r="L240" s="131">
        <f>IF(L$71=0,0,L$71/NFM!L$14*1000)</f>
        <v>0.18637904157431928</v>
      </c>
      <c r="M240" s="131">
        <f>IF(M$71=0,0,M$71/NFM!M$14*1000)</f>
        <v>0.19997520621807061</v>
      </c>
      <c r="N240" s="131">
        <f>IF(N$71=0,0,N$71/NFM!N$14*1000)</f>
        <v>0.19937386067168725</v>
      </c>
      <c r="O240" s="131">
        <f>IF(O$71=0,0,O$71/NFM!O$14*1000)</f>
        <v>0.23088508060740562</v>
      </c>
      <c r="P240" s="131">
        <f>IF(P$71=0,0,P$71/NFM!P$14*1000)</f>
        <v>0.23990764896751426</v>
      </c>
      <c r="Q240" s="131">
        <f>IF(Q$71=0,0,Q$71/NFM!Q$14*1000)</f>
        <v>0.23928580665698787</v>
      </c>
    </row>
    <row r="241" spans="1:17" x14ac:dyDescent="0.25">
      <c r="A241" s="76" t="s">
        <v>82</v>
      </c>
      <c r="B241" s="130">
        <f>IF(B$72=0,0,B$72/NFM!B$14*1000)</f>
        <v>0.12457509470249255</v>
      </c>
      <c r="C241" s="130">
        <f>IF(C$72=0,0,C$72/NFM!C$14*1000)</f>
        <v>0.14444746657239174</v>
      </c>
      <c r="D241" s="130">
        <f>IF(D$72=0,0,D$72/NFM!D$14*1000)</f>
        <v>0.15496710462039773</v>
      </c>
      <c r="E241" s="130">
        <f>IF(E$72=0,0,E$72/NFM!E$14*1000)</f>
        <v>0.16229429495621633</v>
      </c>
      <c r="F241" s="130">
        <f>IF(F$72=0,0,F$72/NFM!F$14*1000)</f>
        <v>0.16210891964217472</v>
      </c>
      <c r="G241" s="130">
        <f>IF(G$72=0,0,G$72/NFM!G$14*1000)</f>
        <v>0.16575389109291133</v>
      </c>
      <c r="H241" s="130">
        <f>IF(H$72=0,0,H$72/NFM!H$14*1000)</f>
        <v>0.16858994083882373</v>
      </c>
      <c r="I241" s="130">
        <f>IF(I$72=0,0,I$72/NFM!I$14*1000)</f>
        <v>0.18123507270194264</v>
      </c>
      <c r="J241" s="130">
        <f>IF(J$72=0,0,J$72/NFM!J$14*1000)</f>
        <v>0.15273900468695914</v>
      </c>
      <c r="K241" s="130">
        <f>IF(K$72=0,0,K$72/NFM!K$14*1000)</f>
        <v>0.11199017399344113</v>
      </c>
      <c r="L241" s="130">
        <f>IF(L$72=0,0,L$72/NFM!L$14*1000)</f>
        <v>9.6558725927531008E-2</v>
      </c>
      <c r="M241" s="130">
        <f>IF(M$72=0,0,M$72/NFM!M$14*1000)</f>
        <v>0.10360258839410602</v>
      </c>
      <c r="N241" s="130">
        <f>IF(N$72=0,0,N$72/NFM!N$14*1000)</f>
        <v>0.10329104499678782</v>
      </c>
      <c r="O241" s="130">
        <f>IF(O$72=0,0,O$72/NFM!O$14*1000)</f>
        <v>0.11961628856341439</v>
      </c>
      <c r="P241" s="130">
        <f>IF(P$72=0,0,P$72/NFM!P$14*1000)</f>
        <v>0.12429067522238188</v>
      </c>
      <c r="Q241" s="130">
        <f>IF(Q$72=0,0,Q$72/NFM!Q$14*1000)</f>
        <v>0.12396851291955494</v>
      </c>
    </row>
    <row r="242" spans="1:17" x14ac:dyDescent="0.25">
      <c r="A242" s="76" t="s">
        <v>81</v>
      </c>
      <c r="B242" s="130">
        <f>IF(B$73=0,0,B$73/NFM!B$14*1000)</f>
        <v>2.9395081392231504</v>
      </c>
      <c r="C242" s="130">
        <f>IF(C$73=0,0,C$73/NFM!C$14*1000)</f>
        <v>3.4084220822287183</v>
      </c>
      <c r="D242" s="130">
        <f>IF(D$73=0,0,D$73/NFM!D$14*1000)</f>
        <v>3.6566463499898121</v>
      </c>
      <c r="E242" s="130">
        <f>IF(E$73=0,0,E$73/NFM!E$14*1000)</f>
        <v>3.8295407449827543</v>
      </c>
      <c r="F242" s="130">
        <f>IF(F$73=0,0,F$73/NFM!F$14*1000)</f>
        <v>3.8251665781740707</v>
      </c>
      <c r="G242" s="130">
        <f>IF(G$73=0,0,G$73/NFM!G$14*1000)</f>
        <v>3.9111743253266145</v>
      </c>
      <c r="H242" s="130">
        <f>IF(H$73=0,0,H$73/NFM!H$14*1000)</f>
        <v>3.9780945338262397</v>
      </c>
      <c r="I242" s="130">
        <f>IF(I$73=0,0,I$73/NFM!I$14*1000)</f>
        <v>4.2764725372462458</v>
      </c>
      <c r="J242" s="130">
        <f>IF(J$73=0,0,J$73/NFM!J$14*1000)</f>
        <v>3.6040714921902923</v>
      </c>
      <c r="K242" s="130">
        <f>IF(K$73=0,0,K$73/NFM!K$14*1000)</f>
        <v>2.6425508947267149</v>
      </c>
      <c r="L242" s="130">
        <f>IF(L$73=0,0,L$73/NFM!L$14*1000)</f>
        <v>2.2784262091459264</v>
      </c>
      <c r="M242" s="130">
        <f>IF(M$73=0,0,M$73/NFM!M$14*1000)</f>
        <v>2.4446351219427735</v>
      </c>
      <c r="N242" s="130">
        <f>IF(N$73=0,0,N$73/NFM!N$14*1000)</f>
        <v>2.4372838583990855</v>
      </c>
      <c r="O242" s="130">
        <f>IF(O$73=0,0,O$73/NFM!O$14*1000)</f>
        <v>2.8224987880244927</v>
      </c>
      <c r="P242" s="130">
        <f>IF(P$73=0,0,P$73/NFM!P$14*1000)</f>
        <v>2.9327968990773119</v>
      </c>
      <c r="Q242" s="130">
        <f>IF(Q$73=0,0,Q$73/NFM!Q$14*1000)</f>
        <v>2.9251950689236028</v>
      </c>
    </row>
    <row r="243" spans="1:17" x14ac:dyDescent="0.25">
      <c r="A243" s="76" t="s">
        <v>80</v>
      </c>
      <c r="B243" s="130">
        <f>IF(B$74=0,0,B$74/NFM!B$14*1000)</f>
        <v>8.0152213179594853E-2</v>
      </c>
      <c r="C243" s="130">
        <f>IF(C$74=0,0,C$74/NFM!C$14*1000)</f>
        <v>9.2938192514423146E-2</v>
      </c>
      <c r="D243" s="130">
        <f>IF(D$74=0,0,D$74/NFM!D$14*1000)</f>
        <v>9.9706578068611135E-2</v>
      </c>
      <c r="E243" s="130">
        <f>IF(E$74=0,0,E$74/NFM!E$14*1000)</f>
        <v>0.10442092745928633</v>
      </c>
      <c r="F243" s="130">
        <f>IF(F$74=0,0,F$74/NFM!F$14*1000)</f>
        <v>0.10430165609349062</v>
      </c>
      <c r="G243" s="130">
        <f>IF(G$74=0,0,G$74/NFM!G$14*1000)</f>
        <v>0.10664684819991195</v>
      </c>
      <c r="H243" s="130">
        <f>IF(H$74=0,0,H$74/NFM!H$14*1000)</f>
        <v>0.10847157620325147</v>
      </c>
      <c r="I243" s="130">
        <f>IF(I$74=0,0,I$74/NFM!I$14*1000)</f>
        <v>0.11660751466829773</v>
      </c>
      <c r="J243" s="130">
        <f>IF(J$74=0,0,J$74/NFM!J$14*1000)</f>
        <v>9.8273007889299546E-2</v>
      </c>
      <c r="K243" s="130">
        <f>IF(K$74=0,0,K$74/NFM!K$14*1000)</f>
        <v>7.2055014859744776E-2</v>
      </c>
      <c r="L243" s="130">
        <f>IF(L$74=0,0,L$74/NFM!L$14*1000)</f>
        <v>6.2126347191439765E-2</v>
      </c>
      <c r="M243" s="130">
        <f>IF(M$74=0,0,M$74/NFM!M$14*1000)</f>
        <v>6.6658402072690207E-2</v>
      </c>
      <c r="N243" s="130">
        <f>IF(N$74=0,0,N$74/NFM!N$14*1000)</f>
        <v>6.6457953557229069E-2</v>
      </c>
      <c r="O243" s="130">
        <f>IF(O$74=0,0,O$74/NFM!O$14*1000)</f>
        <v>7.6961693535801859E-2</v>
      </c>
      <c r="P243" s="130">
        <f>IF(P$74=0,0,P$74/NFM!P$14*1000)</f>
        <v>7.9969216322504741E-2</v>
      </c>
      <c r="Q243" s="130">
        <f>IF(Q$74=0,0,Q$74/NFM!Q$14*1000)</f>
        <v>7.9761935552329299E-2</v>
      </c>
    </row>
    <row r="244" spans="1:17" x14ac:dyDescent="0.25">
      <c r="A244" s="129" t="s">
        <v>79</v>
      </c>
      <c r="B244" s="128">
        <f>IF(B$75=0,0,B$75/NFM!B$14*1000)</f>
        <v>0.16030442635918976</v>
      </c>
      <c r="C244" s="128">
        <f>IF(C$75=0,0,C$75/NFM!C$14*1000)</f>
        <v>0.18587638502884629</v>
      </c>
      <c r="D244" s="128">
        <f>IF(D$75=0,0,D$75/NFM!D$14*1000)</f>
        <v>0.1994131561372223</v>
      </c>
      <c r="E244" s="128">
        <f>IF(E$75=0,0,E$75/NFM!E$14*1000)</f>
        <v>0.20884185491857266</v>
      </c>
      <c r="F244" s="128">
        <f>IF(F$75=0,0,F$75/NFM!F$14*1000)</f>
        <v>0.20860331218698125</v>
      </c>
      <c r="G244" s="128">
        <f>IF(G$75=0,0,G$75/NFM!G$14*1000)</f>
        <v>0.2132936963998239</v>
      </c>
      <c r="H244" s="128">
        <f>IF(H$75=0,0,H$75/NFM!H$14*1000)</f>
        <v>0.21694315240650294</v>
      </c>
      <c r="I244" s="128">
        <f>IF(I$75=0,0,I$75/NFM!I$14*1000)</f>
        <v>0.23321502933659546</v>
      </c>
      <c r="J244" s="128">
        <f>IF(J$75=0,0,J$75/NFM!J$14*1000)</f>
        <v>0.19654601577859912</v>
      </c>
      <c r="K244" s="128">
        <f>IF(K$75=0,0,K$75/NFM!K$14*1000)</f>
        <v>0.14411002971948955</v>
      </c>
      <c r="L244" s="128">
        <f>IF(L$75=0,0,L$75/NFM!L$14*1000)</f>
        <v>0.12425269438287956</v>
      </c>
      <c r="M244" s="128">
        <f>IF(M$75=0,0,M$75/NFM!M$14*1000)</f>
        <v>0.13331680414538041</v>
      </c>
      <c r="N244" s="128">
        <f>IF(N$75=0,0,N$75/NFM!N$14*1000)</f>
        <v>0.13291590711445814</v>
      </c>
      <c r="O244" s="128">
        <f>IF(O$75=0,0,O$75/NFM!O$14*1000)</f>
        <v>0.15392338707160375</v>
      </c>
      <c r="P244" s="128">
        <f>IF(P$75=0,0,P$75/NFM!P$14*1000)</f>
        <v>0.15993843264500951</v>
      </c>
      <c r="Q244" s="128">
        <f>IF(Q$75=0,0,Q$75/NFM!Q$14*1000)</f>
        <v>0.1595238711046586</v>
      </c>
    </row>
    <row r="245" spans="1:17" x14ac:dyDescent="0.25">
      <c r="A245" s="127" t="s">
        <v>149</v>
      </c>
      <c r="B245" s="126">
        <f>IF(B$80=0,0,B$80/NFM!B$14*1000)</f>
        <v>46.61920945742618</v>
      </c>
      <c r="C245" s="126">
        <f>IF(C$80=0,0,C$80/NFM!C$14*1000)</f>
        <v>54.055962917908666</v>
      </c>
      <c r="D245" s="126">
        <f>IF(D$80=0,0,D$80/NFM!D$14*1000)</f>
        <v>57.992682458419594</v>
      </c>
      <c r="E245" s="126">
        <f>IF(E$80=0,0,E$80/NFM!E$14*1000)</f>
        <v>60.734705828465813</v>
      </c>
      <c r="F245" s="126">
        <f>IF(F$80=0,0,F$80/NFM!F$14*1000)</f>
        <v>60.665333610734962</v>
      </c>
      <c r="G245" s="126">
        <f>IF(G$80=0,0,G$80/NFM!G$14*1000)</f>
        <v>62.02937582105028</v>
      </c>
      <c r="H245" s="126">
        <f>IF(H$80=0,0,H$80/NFM!H$14*1000)</f>
        <v>63.090698691822531</v>
      </c>
      <c r="I245" s="126">
        <f>IF(I$80=0,0,I$80/NFM!I$14*1000)</f>
        <v>67.82283277007754</v>
      </c>
      <c r="J245" s="126">
        <f>IF(J$80=0,0,J$80/NFM!J$14*1000)</f>
        <v>57.158870068092966</v>
      </c>
      <c r="K245" s="126">
        <f>IF(K$80=0,0,K$80/NFM!K$14*1000)</f>
        <v>41.90960794404576</v>
      </c>
      <c r="L245" s="126">
        <f>IF(L$80=0,0,L$80/NFM!L$14*1000)</f>
        <v>36.134762567976665</v>
      </c>
      <c r="M245" s="126">
        <f>IF(M$80=0,0,M$80/NFM!M$14*1000)</f>
        <v>38.770757350904923</v>
      </c>
      <c r="N245" s="126">
        <f>IF(N$80=0,0,N$80/NFM!N$14*1000)</f>
        <v>38.654169786357279</v>
      </c>
      <c r="O245" s="126">
        <f>IF(O$80=0,0,O$80/NFM!O$14*1000)</f>
        <v>44.76349646271769</v>
      </c>
      <c r="P245" s="126">
        <f>IF(P$80=0,0,P$80/NFM!P$14*1000)</f>
        <v>46.512772361402149</v>
      </c>
      <c r="Q245" s="126">
        <f>IF(Q$80=0,0,Q$80/NFM!Q$14*1000)</f>
        <v>46.392210928873091</v>
      </c>
    </row>
    <row r="246" spans="1:17" x14ac:dyDescent="0.25">
      <c r="A246" s="127" t="s">
        <v>148</v>
      </c>
      <c r="B246" s="126">
        <f>IF(B$87=0,0,B$87/NFM!B$14*1000)</f>
        <v>77.198751170148398</v>
      </c>
      <c r="C246" s="126">
        <f>IF(C$87=0,0,C$87/NFM!C$14*1000)</f>
        <v>89.513590623481818</v>
      </c>
      <c r="D246" s="126">
        <f>IF(D$87=0,0,D$87/NFM!D$14*1000)</f>
        <v>96.032573587191266</v>
      </c>
      <c r="E246" s="126">
        <f>IF(E$87=0,0,E$87/NFM!E$14*1000)</f>
        <v>100.57320785170494</v>
      </c>
      <c r="F246" s="126">
        <f>IF(F$87=0,0,F$87/NFM!F$14*1000)</f>
        <v>100.45833141692509</v>
      </c>
      <c r="G246" s="126">
        <f>IF(G$87=0,0,G$87/NFM!G$14*1000)</f>
        <v>102.71710749668415</v>
      </c>
      <c r="H246" s="126">
        <f>IF(H$87=0,0,H$87/NFM!H$14*1000)</f>
        <v>104.47459762072317</v>
      </c>
      <c r="I246" s="126">
        <f>IF(I$87=0,0,I$87/NFM!I$14*1000)</f>
        <v>112.31074167942077</v>
      </c>
      <c r="J246" s="126">
        <f>IF(J$87=0,0,J$87/NFM!J$14*1000)</f>
        <v>94.651827838977866</v>
      </c>
      <c r="K246" s="126">
        <f>IF(K$87=0,0,K$87/NFM!K$14*1000)</f>
        <v>69.399919753368664</v>
      </c>
      <c r="L246" s="126">
        <f>IF(L$87=0,0,L$87/NFM!L$14*1000)</f>
        <v>59.8371052736344</v>
      </c>
      <c r="M246" s="126">
        <f>IF(M$87=0,0,M$87/NFM!M$14*1000)</f>
        <v>64.202162246960469</v>
      </c>
      <c r="N246" s="126">
        <f>IF(N$87=0,0,N$87/NFM!N$14*1000)</f>
        <v>64.009099891553831</v>
      </c>
      <c r="O246" s="126">
        <f>IF(O$87=0,0,O$87/NFM!O$14*1000)</f>
        <v>74.125796321942744</v>
      </c>
      <c r="P246" s="126">
        <f>IF(P$87=0,0,P$87/NFM!P$14*1000)</f>
        <v>77.022497411518358</v>
      </c>
      <c r="Q246" s="126">
        <f>IF(Q$87=0,0,Q$87/NFM!Q$14*1000)</f>
        <v>76.822854557449219</v>
      </c>
    </row>
    <row r="247" spans="1:17" x14ac:dyDescent="0.25">
      <c r="A247" s="72" t="s">
        <v>147</v>
      </c>
      <c r="B247" s="125">
        <f>IF(B$94=0,0,B$94/NFM!B$14*1000)</f>
        <v>38.467234653015652</v>
      </c>
      <c r="C247" s="125">
        <f>IF(C$94=0,0,C$94/NFM!C$14*1000)</f>
        <v>44.603575096159659</v>
      </c>
      <c r="D247" s="125">
        <f>IF(D$94=0,0,D$94/NFM!D$14*1000)</f>
        <v>47.85190804925783</v>
      </c>
      <c r="E247" s="125">
        <f>IF(E$94=0,0,E$94/NFM!E$14*1000)</f>
        <v>50.11445298786191</v>
      </c>
      <c r="F247" s="125">
        <f>IF(F$94=0,0,F$94/NFM!F$14*1000)</f>
        <v>50.057211404211856</v>
      </c>
      <c r="G247" s="125">
        <f>IF(G$94=0,0,G$94/NFM!G$14*1000)</f>
        <v>51.182733102059125</v>
      </c>
      <c r="H247" s="125">
        <f>IF(H$94=0,0,H$94/NFM!H$14*1000)</f>
        <v>52.058469872110763</v>
      </c>
      <c r="I247" s="125">
        <f>IF(I$94=0,0,I$94/NFM!I$14*1000)</f>
        <v>55.963128790962806</v>
      </c>
      <c r="J247" s="125">
        <f>IF(J$94=0,0,J$94/NFM!J$14*1000)</f>
        <v>47.163898594602131</v>
      </c>
      <c r="K247" s="125">
        <f>IF(K$94=0,0,K$94/NFM!K$14*1000)</f>
        <v>34.581168187155711</v>
      </c>
      <c r="L247" s="125">
        <f>IF(L$94=0,0,L$94/NFM!L$14*1000)</f>
        <v>29.816129595735664</v>
      </c>
      <c r="M247" s="125">
        <f>IF(M$94=0,0,M$94/NFM!M$14*1000)</f>
        <v>31.991186424007825</v>
      </c>
      <c r="N247" s="125">
        <f>IF(N$94=0,0,N$94/NFM!N$14*1000)</f>
        <v>31.89498571071233</v>
      </c>
      <c r="O247" s="125">
        <f>IF(O$94=0,0,O$94/NFM!O$14*1000)</f>
        <v>36.936017198946828</v>
      </c>
      <c r="P247" s="125">
        <f>IF(P$94=0,0,P$94/NFM!P$14*1000)</f>
        <v>38.379409466870428</v>
      </c>
      <c r="Q247" s="125">
        <f>IF(Q$94=0,0,Q$94/NFM!Q$14*1000)</f>
        <v>38.279929768068691</v>
      </c>
    </row>
    <row r="248" spans="1:17" x14ac:dyDescent="0.25">
      <c r="A248" s="195"/>
      <c r="B248" s="194"/>
      <c r="C248" s="194"/>
      <c r="D248" s="194"/>
      <c r="E248" s="194"/>
      <c r="F248" s="194"/>
      <c r="G248" s="194"/>
      <c r="H248" s="194"/>
      <c r="I248" s="194"/>
      <c r="J248" s="194"/>
      <c r="K248" s="194"/>
      <c r="L248" s="194"/>
      <c r="M248" s="194"/>
      <c r="N248" s="194"/>
      <c r="O248" s="194"/>
      <c r="P248" s="194"/>
      <c r="Q248" s="194"/>
    </row>
    <row r="249" spans="1:17" x14ac:dyDescent="0.25">
      <c r="A249" s="78" t="s">
        <v>42</v>
      </c>
      <c r="B249" s="133">
        <f t="shared" ref="B249:Q249" si="57">SUM(B$250:B$257)</f>
        <v>388.6645120162346</v>
      </c>
      <c r="C249" s="133">
        <f t="shared" si="57"/>
        <v>450.66475158149461</v>
      </c>
      <c r="D249" s="133">
        <f t="shared" si="57"/>
        <v>483.48519613568112</v>
      </c>
      <c r="E249" s="133">
        <f t="shared" si="57"/>
        <v>506.34545454545469</v>
      </c>
      <c r="F249" s="133">
        <f t="shared" si="57"/>
        <v>498.08115237234313</v>
      </c>
      <c r="G249" s="133">
        <f t="shared" si="57"/>
        <v>509.28036080920498</v>
      </c>
      <c r="H249" s="133">
        <f t="shared" si="57"/>
        <v>517.99414983911993</v>
      </c>
      <c r="I249" s="133">
        <f t="shared" si="57"/>
        <v>519.68951681092358</v>
      </c>
      <c r="J249" s="133">
        <f t="shared" si="57"/>
        <v>418.88140568905663</v>
      </c>
      <c r="K249" s="133">
        <f t="shared" si="57"/>
        <v>388.94974111890235</v>
      </c>
      <c r="L249" s="133">
        <f t="shared" si="57"/>
        <v>339.75071409007148</v>
      </c>
      <c r="M249" s="133">
        <f t="shared" si="57"/>
        <v>367.12941549831118</v>
      </c>
      <c r="N249" s="133">
        <f t="shared" si="57"/>
        <v>366.02542044246678</v>
      </c>
      <c r="O249" s="133">
        <f t="shared" si="57"/>
        <v>428.17240592962901</v>
      </c>
      <c r="P249" s="133">
        <f t="shared" si="57"/>
        <v>444.90460357639336</v>
      </c>
      <c r="Q249" s="133">
        <f t="shared" si="57"/>
        <v>457.32011840781104</v>
      </c>
    </row>
    <row r="250" spans="1:17" x14ac:dyDescent="0.25">
      <c r="A250" s="132" t="s">
        <v>83</v>
      </c>
      <c r="B250" s="131">
        <f>IF(B$113=0,0,B$113/NFM!B$15*1000)</f>
        <v>0.4597427518255085</v>
      </c>
      <c r="C250" s="131">
        <f>IF(C$113=0,0,C$113/NFM!C$15*1000)</f>
        <v>0.53308147936640338</v>
      </c>
      <c r="D250" s="131">
        <f>IF(D$113=0,0,D$113/NFM!D$15*1000)</f>
        <v>0.57190406550168682</v>
      </c>
      <c r="E250" s="131">
        <f>IF(E$113=0,0,E$113/NFM!E$15*1000)</f>
        <v>0.59894496525924557</v>
      </c>
      <c r="F250" s="131">
        <f>IF(F$113=0,0,F$113/NFM!F$15*1000)</f>
        <v>0.58916930294504632</v>
      </c>
      <c r="G250" s="131">
        <f>IF(G$113=0,0,G$113/NFM!G$15*1000)</f>
        <v>0.60241660169717737</v>
      </c>
      <c r="H250" s="131">
        <f>IF(H$113=0,0,H$113/NFM!H$15*1000)</f>
        <v>0.61272395218476872</v>
      </c>
      <c r="I250" s="131">
        <f>IF(I$113=0,0,I$113/NFM!I$15*1000)</f>
        <v>0.61472936470089412</v>
      </c>
      <c r="J250" s="131">
        <f>IF(J$113=0,0,J$113/NFM!J$15*1000)</f>
        <v>0.49548565455850035</v>
      </c>
      <c r="K250" s="131">
        <f>IF(K$113=0,0,K$113/NFM!K$15*1000)</f>
        <v>0.46008014309357403</v>
      </c>
      <c r="L250" s="131">
        <f>IF(L$113=0,0,L$113/NFM!L$15*1000)</f>
        <v>0.40188368992105611</v>
      </c>
      <c r="M250" s="131">
        <f>IF(M$113=0,0,M$113/NFM!M$15*1000)</f>
        <v>0.43426935709075976</v>
      </c>
      <c r="N250" s="131">
        <f>IF(N$113=0,0,N$113/NFM!N$15*1000)</f>
        <v>0.43296346548171449</v>
      </c>
      <c r="O250" s="131">
        <f>IF(O$113=0,0,O$113/NFM!O$15*1000)</f>
        <v>0.50647577556454104</v>
      </c>
      <c r="P250" s="131">
        <f>IF(P$113=0,0,P$113/NFM!P$15*1000)</f>
        <v>0.52626792625590768</v>
      </c>
      <c r="Q250" s="131">
        <f>IF(Q$113=0,0,Q$113/NFM!Q$15*1000)</f>
        <v>0.54095396724358569</v>
      </c>
    </row>
    <row r="251" spans="1:17" x14ac:dyDescent="0.25">
      <c r="A251" s="76" t="s">
        <v>82</v>
      </c>
      <c r="B251" s="130">
        <f>IF(B$114=0,0,B$114/NFM!B$15*1000)</f>
        <v>0.22916771807964961</v>
      </c>
      <c r="C251" s="130">
        <f>IF(C$114=0,0,C$114/NFM!C$15*1000)</f>
        <v>0.26572483348968429</v>
      </c>
      <c r="D251" s="130">
        <f>IF(D$114=0,0,D$114/NFM!D$15*1000)</f>
        <v>0.28507670676935326</v>
      </c>
      <c r="E251" s="130">
        <f>IF(E$114=0,0,E$114/NFM!E$15*1000)</f>
        <v>0.29855576928345312</v>
      </c>
      <c r="F251" s="130">
        <f>IF(F$114=0,0,F$114/NFM!F$15*1000)</f>
        <v>0.29368290023578064</v>
      </c>
      <c r="G251" s="130">
        <f>IF(G$114=0,0,G$114/NFM!G$15*1000)</f>
        <v>0.30028627400011021</v>
      </c>
      <c r="H251" s="130">
        <f>IF(H$114=0,0,H$114/NFM!H$15*1000)</f>
        <v>0.30542417336080524</v>
      </c>
      <c r="I251" s="130">
        <f>IF(I$114=0,0,I$114/NFM!I$15*1000)</f>
        <v>0.30642381024100401</v>
      </c>
      <c r="J251" s="130">
        <f>IF(J$114=0,0,J$114/NFM!J$15*1000)</f>
        <v>0.24698446325798681</v>
      </c>
      <c r="K251" s="130">
        <f>IF(K$114=0,0,K$114/NFM!K$15*1000)</f>
        <v>0.22933589732053067</v>
      </c>
      <c r="L251" s="130">
        <f>IF(L$114=0,0,L$114/NFM!L$15*1000)</f>
        <v>0.20032674313393686</v>
      </c>
      <c r="M251" s="130">
        <f>IF(M$114=0,0,M$114/NFM!M$15*1000)</f>
        <v>0.21647000893703727</v>
      </c>
      <c r="N251" s="130">
        <f>IF(N$114=0,0,N$114/NFM!N$15*1000)</f>
        <v>0.2158190618608388</v>
      </c>
      <c r="O251" s="130">
        <f>IF(O$114=0,0,O$114/NFM!O$15*1000)</f>
        <v>0.25246270286562178</v>
      </c>
      <c r="P251" s="130">
        <f>IF(P$114=0,0,P$114/NFM!P$15*1000)</f>
        <v>0.26232848539687204</v>
      </c>
      <c r="Q251" s="130">
        <f>IF(Q$114=0,0,Q$114/NFM!Q$15*1000)</f>
        <v>0.26964902821653958</v>
      </c>
    </row>
    <row r="252" spans="1:17" x14ac:dyDescent="0.25">
      <c r="A252" s="76" t="s">
        <v>81</v>
      </c>
      <c r="B252" s="130">
        <f>IF(B$115=0,0,B$115/NFM!B$15*1000)</f>
        <v>5.8412889228286522</v>
      </c>
      <c r="C252" s="130">
        <f>IF(C$115=0,0,C$115/NFM!C$15*1000)</f>
        <v>6.773098494807658</v>
      </c>
      <c r="D252" s="130">
        <f>IF(D$115=0,0,D$115/NFM!D$15*1000)</f>
        <v>7.266361175833377</v>
      </c>
      <c r="E252" s="130">
        <f>IF(E$115=0,0,E$115/NFM!E$15*1000)</f>
        <v>7.6099309386843617</v>
      </c>
      <c r="F252" s="130">
        <f>IF(F$115=0,0,F$115/NFM!F$15*1000)</f>
        <v>7.4857256787590902</v>
      </c>
      <c r="G252" s="130">
        <f>IF(G$115=0,0,G$115/NFM!G$15*1000)</f>
        <v>7.6540400222717757</v>
      </c>
      <c r="H252" s="130">
        <f>IF(H$115=0,0,H$115/NFM!H$15*1000)</f>
        <v>7.7850006779597871</v>
      </c>
      <c r="I252" s="130">
        <f>IF(I$115=0,0,I$115/NFM!I$15*1000)</f>
        <v>7.8104805661573309</v>
      </c>
      <c r="J252" s="130">
        <f>IF(J$115=0,0,J$115/NFM!J$15*1000)</f>
        <v>6.2954225029121709</v>
      </c>
      <c r="K252" s="130">
        <f>IF(K$115=0,0,K$115/NFM!K$15*1000)</f>
        <v>5.8455756676853881</v>
      </c>
      <c r="L252" s="130">
        <f>IF(L$115=0,0,L$115/NFM!L$15*1000)</f>
        <v>5.1061571648058335</v>
      </c>
      <c r="M252" s="130">
        <f>IF(M$115=0,0,M$115/NFM!M$15*1000)</f>
        <v>5.517635188430237</v>
      </c>
      <c r="N252" s="130">
        <f>IF(N$115=0,0,N$115/NFM!N$15*1000)</f>
        <v>5.5010431047920685</v>
      </c>
      <c r="O252" s="130">
        <f>IF(O$115=0,0,O$115/NFM!O$15*1000)</f>
        <v>6.4350581400988949</v>
      </c>
      <c r="P252" s="130">
        <f>IF(P$115=0,0,P$115/NFM!P$15*1000)</f>
        <v>6.6865284898398594</v>
      </c>
      <c r="Q252" s="130">
        <f>IF(Q$115=0,0,Q$115/NFM!Q$15*1000)</f>
        <v>6.8731228585404054</v>
      </c>
    </row>
    <row r="253" spans="1:17" x14ac:dyDescent="0.25">
      <c r="A253" s="76" t="s">
        <v>80</v>
      </c>
      <c r="B253" s="130">
        <f>IF(B$116=0,0,B$116/NFM!B$15*1000)</f>
        <v>0.15324758394183613</v>
      </c>
      <c r="C253" s="130">
        <f>IF(C$116=0,0,C$116/NFM!C$15*1000)</f>
        <v>0.17769382645546772</v>
      </c>
      <c r="D253" s="130">
        <f>IF(D$116=0,0,D$116/NFM!D$15*1000)</f>
        <v>0.19063468850056223</v>
      </c>
      <c r="E253" s="130">
        <f>IF(E$116=0,0,E$116/NFM!E$15*1000)</f>
        <v>0.19964832175308184</v>
      </c>
      <c r="F253" s="130">
        <f>IF(F$116=0,0,F$116/NFM!F$15*1000)</f>
        <v>0.1963897676483487</v>
      </c>
      <c r="G253" s="130">
        <f>IF(G$116=0,0,G$116/NFM!G$15*1000)</f>
        <v>0.20080553389905909</v>
      </c>
      <c r="H253" s="130">
        <f>IF(H$116=0,0,H$116/NFM!H$15*1000)</f>
        <v>0.20424131739492285</v>
      </c>
      <c r="I253" s="130">
        <f>IF(I$116=0,0,I$116/NFM!I$15*1000)</f>
        <v>0.20490978823363135</v>
      </c>
      <c r="J253" s="130">
        <f>IF(J$116=0,0,J$116/NFM!J$15*1000)</f>
        <v>0.16516188485283337</v>
      </c>
      <c r="K253" s="130">
        <f>IF(K$116=0,0,K$116/NFM!K$15*1000)</f>
        <v>0.15336004769785797</v>
      </c>
      <c r="L253" s="130">
        <f>IF(L$116=0,0,L$116/NFM!L$15*1000)</f>
        <v>0.13396122997368537</v>
      </c>
      <c r="M253" s="130">
        <f>IF(M$116=0,0,M$116/NFM!M$15*1000)</f>
        <v>0.14475645236358656</v>
      </c>
      <c r="N253" s="130">
        <f>IF(N$116=0,0,N$116/NFM!N$15*1000)</f>
        <v>0.14432115516057148</v>
      </c>
      <c r="O253" s="130">
        <f>IF(O$116=0,0,O$116/NFM!O$15*1000)</f>
        <v>0.16882525852151362</v>
      </c>
      <c r="P253" s="130">
        <f>IF(P$116=0,0,P$116/NFM!P$15*1000)</f>
        <v>0.17542264208530248</v>
      </c>
      <c r="Q253" s="130">
        <f>IF(Q$116=0,0,Q$116/NFM!Q$15*1000)</f>
        <v>0.1803179890811952</v>
      </c>
    </row>
    <row r="254" spans="1:17" x14ac:dyDescent="0.25">
      <c r="A254" s="129" t="s">
        <v>79</v>
      </c>
      <c r="B254" s="128">
        <f>IF(B$117=0,0,B$117/NFM!B$15*1000)</f>
        <v>0.30649516788367226</v>
      </c>
      <c r="C254" s="128">
        <f>IF(C$117=0,0,C$117/NFM!C$15*1000)</f>
        <v>0.35538765291093544</v>
      </c>
      <c r="D254" s="128">
        <f>IF(D$117=0,0,D$117/NFM!D$15*1000)</f>
        <v>0.38126937700112451</v>
      </c>
      <c r="E254" s="128">
        <f>IF(E$117=0,0,E$117/NFM!E$15*1000)</f>
        <v>0.39929664350616367</v>
      </c>
      <c r="F254" s="128">
        <f>IF(F$117=0,0,F$117/NFM!F$15*1000)</f>
        <v>0.3927795352966974</v>
      </c>
      <c r="G254" s="128">
        <f>IF(G$117=0,0,G$117/NFM!G$15*1000)</f>
        <v>0.40161106779811823</v>
      </c>
      <c r="H254" s="128">
        <f>IF(H$117=0,0,H$117/NFM!H$15*1000)</f>
        <v>0.4084826347898457</v>
      </c>
      <c r="I254" s="128">
        <f>IF(I$117=0,0,I$117/NFM!I$15*1000)</f>
        <v>0.40981957646726269</v>
      </c>
      <c r="J254" s="128">
        <f>IF(J$117=0,0,J$117/NFM!J$15*1000)</f>
        <v>0.33032376970566679</v>
      </c>
      <c r="K254" s="128">
        <f>IF(K$117=0,0,K$117/NFM!K$15*1000)</f>
        <v>0.30672009539571593</v>
      </c>
      <c r="L254" s="128">
        <f>IF(L$117=0,0,L$117/NFM!L$15*1000)</f>
        <v>0.26792245994737068</v>
      </c>
      <c r="M254" s="128">
        <f>IF(M$117=0,0,M$117/NFM!M$15*1000)</f>
        <v>0.28951290472717311</v>
      </c>
      <c r="N254" s="128">
        <f>IF(N$117=0,0,N$117/NFM!N$15*1000)</f>
        <v>0.2886423103211429</v>
      </c>
      <c r="O254" s="128">
        <f>IF(O$117=0,0,O$117/NFM!O$15*1000)</f>
        <v>0.33765051704302723</v>
      </c>
      <c r="P254" s="128">
        <f>IF(P$117=0,0,P$117/NFM!P$15*1000)</f>
        <v>0.35084528417060495</v>
      </c>
      <c r="Q254" s="128">
        <f>IF(Q$117=0,0,Q$117/NFM!Q$15*1000)</f>
        <v>0.36063597816239035</v>
      </c>
    </row>
    <row r="255" spans="1:17" x14ac:dyDescent="0.25">
      <c r="A255" s="127" t="s">
        <v>146</v>
      </c>
      <c r="B255" s="126">
        <f>IF(B$122=0,0,B$122/NFM!B$15*1000)</f>
        <v>219.34258071533898</v>
      </c>
      <c r="C255" s="126">
        <f>IF(C$122=0,0,C$122/NFM!C$15*1000)</f>
        <v>254.33237816472732</v>
      </c>
      <c r="D255" s="126">
        <f>IF(D$122=0,0,D$122/NFM!D$15*1000)</f>
        <v>272.85457606593235</v>
      </c>
      <c r="E255" s="126">
        <f>IF(E$122=0,0,E$122/NFM!E$15*1000)</f>
        <v>285.75574898086472</v>
      </c>
      <c r="F255" s="126">
        <f>IF(F$122=0,0,F$122/NFM!F$15*1000)</f>
        <v>281.09179508124566</v>
      </c>
      <c r="G255" s="126">
        <f>IF(G$122=0,0,G$122/NFM!G$15*1000)</f>
        <v>287.41206154387459</v>
      </c>
      <c r="H255" s="126">
        <f>IF(H$122=0,0,H$122/NFM!H$15*1000)</f>
        <v>292.32968307745762</v>
      </c>
      <c r="I255" s="126">
        <f>IF(I$122=0,0,I$122/NFM!I$15*1000)</f>
        <v>293.28646239575932</v>
      </c>
      <c r="J255" s="126">
        <f>IF(J$122=0,0,J$122/NFM!J$15*1000)</f>
        <v>236.39546626183554</v>
      </c>
      <c r="K255" s="126">
        <f>IF(K$122=0,0,K$122/NFM!K$15*1000)</f>
        <v>219.50354958576588</v>
      </c>
      <c r="L255" s="126">
        <f>IF(L$122=0,0,L$122/NFM!L$15*1000)</f>
        <v>191.73810863720627</v>
      </c>
      <c r="M255" s="126">
        <f>IF(M$122=0,0,M$122/NFM!M$15*1000)</f>
        <v>207.18926210723842</v>
      </c>
      <c r="N255" s="126">
        <f>IF(N$122=0,0,N$122/NFM!N$15*1000)</f>
        <v>206.56622316964749</v>
      </c>
      <c r="O255" s="126">
        <f>IF(O$122=0,0,O$122/NFM!O$15*1000)</f>
        <v>241.63883659071408</v>
      </c>
      <c r="P255" s="126">
        <f>IF(P$122=0,0,P$122/NFM!P$15*1000)</f>
        <v>251.08164214515355</v>
      </c>
      <c r="Q255" s="126">
        <f>IF(Q$122=0,0,Q$122/NFM!Q$15*1000)</f>
        <v>258.08833038099374</v>
      </c>
    </row>
    <row r="256" spans="1:17" x14ac:dyDescent="0.25">
      <c r="A256" s="127" t="s">
        <v>145</v>
      </c>
      <c r="B256" s="126">
        <f>IF(B$130=0,0,B$130/NFM!B$15*1000)</f>
        <v>105.42386015110911</v>
      </c>
      <c r="C256" s="126">
        <f>IF(C$130=0,0,C$130/NFM!C$15*1000)</f>
        <v>122.2412036007478</v>
      </c>
      <c r="D256" s="126">
        <f>IF(D$130=0,0,D$130/NFM!D$15*1000)</f>
        <v>131.14363191566753</v>
      </c>
      <c r="E256" s="126">
        <f>IF(E$130=0,0,E$130/NFM!E$15*1000)</f>
        <v>137.34439532755707</v>
      </c>
      <c r="F256" s="126">
        <f>IF(F$130=0,0,F$130/NFM!F$15*1000)</f>
        <v>135.10273289219634</v>
      </c>
      <c r="G256" s="126">
        <f>IF(G$130=0,0,G$130/NFM!G$15*1000)</f>
        <v>138.14047816491504</v>
      </c>
      <c r="H256" s="126">
        <f>IF(H$130=0,0,H$130/NFM!H$15*1000)</f>
        <v>140.50406230412671</v>
      </c>
      <c r="I256" s="126">
        <f>IF(I$130=0,0,I$130/NFM!I$15*1000)</f>
        <v>140.96392453752964</v>
      </c>
      <c r="J256" s="126">
        <f>IF(J$130=0,0,J$130/NFM!J$15*1000)</f>
        <v>113.62008459218043</v>
      </c>
      <c r="K256" s="126">
        <f>IF(K$130=0,0,K$130/NFM!K$15*1000)</f>
        <v>105.5012275260585</v>
      </c>
      <c r="L256" s="126">
        <f>IF(L$130=0,0,L$130/NFM!L$15*1000)</f>
        <v>92.156167237041274</v>
      </c>
      <c r="M256" s="126">
        <f>IF(M$130=0,0,M$130/NFM!M$15*1000)</f>
        <v>99.582542167461142</v>
      </c>
      <c r="N256" s="126">
        <f>IF(N$130=0,0,N$130/NFM!N$15*1000)</f>
        <v>99.283087453237059</v>
      </c>
      <c r="O256" s="126">
        <f>IF(O$130=0,0,O$130/NFM!O$15*1000)</f>
        <v>116.14023520985531</v>
      </c>
      <c r="P256" s="126">
        <f>IF(P$130=0,0,P$130/NFM!P$15*1000)</f>
        <v>120.67878403589152</v>
      </c>
      <c r="Q256" s="126">
        <f>IF(Q$130=0,0,Q$130/NFM!Q$15*1000)</f>
        <v>124.04644807216124</v>
      </c>
    </row>
    <row r="257" spans="1:17" x14ac:dyDescent="0.25">
      <c r="A257" s="72" t="s">
        <v>144</v>
      </c>
      <c r="B257" s="125">
        <f>IF(B$137=0,0,B$137/NFM!B$15*1000)</f>
        <v>56.908129005227181</v>
      </c>
      <c r="C257" s="125">
        <f>IF(C$137=0,0,C$137/NFM!C$15*1000)</f>
        <v>65.9861835289894</v>
      </c>
      <c r="D257" s="125">
        <f>IF(D$137=0,0,D$137/NFM!D$15*1000)</f>
        <v>70.791742140475165</v>
      </c>
      <c r="E257" s="125">
        <f>IF(E$137=0,0,E$137/NFM!E$15*1000)</f>
        <v>74.1389335985466</v>
      </c>
      <c r="F257" s="125">
        <f>IF(F$137=0,0,F$137/NFM!F$15*1000)</f>
        <v>72.928877214016154</v>
      </c>
      <c r="G257" s="125">
        <f>IF(G$137=0,0,G$137/NFM!G$15*1000)</f>
        <v>74.568661600749067</v>
      </c>
      <c r="H257" s="125">
        <f>IF(H$137=0,0,H$137/NFM!H$15*1000)</f>
        <v>75.84453170184544</v>
      </c>
      <c r="I257" s="125">
        <f>IF(I$137=0,0,I$137/NFM!I$15*1000)</f>
        <v>76.092766771834548</v>
      </c>
      <c r="J257" s="125">
        <f>IF(J$137=0,0,J$137/NFM!J$15*1000)</f>
        <v>61.332476559753509</v>
      </c>
      <c r="K257" s="125">
        <f>IF(K$137=0,0,K$137/NFM!K$15*1000)</f>
        <v>56.949892155884896</v>
      </c>
      <c r="L257" s="125">
        <f>IF(L$137=0,0,L$137/NFM!L$15*1000)</f>
        <v>49.746186928042022</v>
      </c>
      <c r="M257" s="125">
        <f>IF(M$137=0,0,M$137/NFM!M$15*1000)</f>
        <v>53.754967312062824</v>
      </c>
      <c r="N257" s="125">
        <f>IF(N$137=0,0,N$137/NFM!N$15*1000)</f>
        <v>53.593320721965867</v>
      </c>
      <c r="O257" s="125">
        <f>IF(O$137=0,0,O$137/NFM!O$15*1000)</f>
        <v>62.692861734966009</v>
      </c>
      <c r="P257" s="125">
        <f>IF(P$137=0,0,P$137/NFM!P$15*1000)</f>
        <v>65.142784567599747</v>
      </c>
      <c r="Q257" s="125">
        <f>IF(Q$137=0,0,Q$137/NFM!Q$15*1000)</f>
        <v>66.960660133411906</v>
      </c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4" tint="0.79998168889431442"/>
    <pageSetUpPr fitToPage="1"/>
  </sheetPr>
  <dimension ref="A1:Q25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164"/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</row>
    <row r="3" spans="1:17" ht="12.75" x14ac:dyDescent="0.25">
      <c r="A3" s="98" t="s">
        <v>130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4" spans="1:17" x14ac:dyDescent="0.25">
      <c r="A4" s="164"/>
      <c r="B4" s="163"/>
      <c r="C4" s="163"/>
      <c r="D4" s="163"/>
      <c r="E4" s="163"/>
      <c r="F4" s="163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</row>
    <row r="5" spans="1:17" ht="12.75" x14ac:dyDescent="0.25">
      <c r="A5" s="97" t="s">
        <v>44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152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151</v>
      </c>
      <c r="B26" s="204">
        <v>0</v>
      </c>
      <c r="C26" s="204">
        <v>0</v>
      </c>
      <c r="D26" s="204">
        <v>0</v>
      </c>
      <c r="E26" s="204">
        <v>0</v>
      </c>
      <c r="F26" s="204">
        <v>0</v>
      </c>
      <c r="G26" s="204">
        <v>0</v>
      </c>
      <c r="H26" s="204">
        <v>0</v>
      </c>
      <c r="I26" s="204">
        <v>0</v>
      </c>
      <c r="J26" s="204">
        <v>0</v>
      </c>
      <c r="K26" s="204">
        <v>0</v>
      </c>
      <c r="L26" s="204">
        <v>0</v>
      </c>
      <c r="M26" s="204">
        <v>0</v>
      </c>
      <c r="N26" s="204">
        <v>0</v>
      </c>
      <c r="O26" s="204">
        <v>0</v>
      </c>
      <c r="P26" s="204">
        <v>0</v>
      </c>
      <c r="Q26" s="204">
        <v>0</v>
      </c>
    </row>
    <row r="27" spans="1:17" x14ac:dyDescent="0.25">
      <c r="A27" s="84" t="s">
        <v>30</v>
      </c>
      <c r="B27" s="208">
        <v>0</v>
      </c>
      <c r="C27" s="208">
        <v>0</v>
      </c>
      <c r="D27" s="208">
        <v>0</v>
      </c>
      <c r="E27" s="208">
        <v>0</v>
      </c>
      <c r="F27" s="208">
        <v>0</v>
      </c>
      <c r="G27" s="208">
        <v>0</v>
      </c>
      <c r="H27" s="208">
        <v>0</v>
      </c>
      <c r="I27" s="208">
        <v>0</v>
      </c>
      <c r="J27" s="208">
        <v>0</v>
      </c>
      <c r="K27" s="208">
        <v>0</v>
      </c>
      <c r="L27" s="208">
        <v>0</v>
      </c>
      <c r="M27" s="208">
        <v>0</v>
      </c>
      <c r="N27" s="208">
        <v>0</v>
      </c>
      <c r="O27" s="208">
        <v>0</v>
      </c>
      <c r="P27" s="208">
        <v>0</v>
      </c>
      <c r="Q27" s="208">
        <v>0</v>
      </c>
    </row>
    <row r="28" spans="1:17" x14ac:dyDescent="0.25">
      <c r="A28" s="84" t="s">
        <v>125</v>
      </c>
      <c r="B28" s="208">
        <v>0</v>
      </c>
      <c r="C28" s="208">
        <v>0</v>
      </c>
      <c r="D28" s="208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</row>
    <row r="29" spans="1:17" x14ac:dyDescent="0.25">
      <c r="A29" s="84" t="s">
        <v>29</v>
      </c>
      <c r="B29" s="208">
        <v>0</v>
      </c>
      <c r="C29" s="208">
        <v>0</v>
      </c>
      <c r="D29" s="208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</row>
    <row r="30" spans="1:17" x14ac:dyDescent="0.25">
      <c r="A30" s="84" t="s">
        <v>26</v>
      </c>
      <c r="B30" s="208">
        <v>0</v>
      </c>
      <c r="C30" s="208">
        <v>0</v>
      </c>
      <c r="D30" s="208">
        <v>0</v>
      </c>
      <c r="E30" s="208">
        <v>0</v>
      </c>
      <c r="F30" s="208">
        <v>0</v>
      </c>
      <c r="G30" s="208">
        <v>0</v>
      </c>
      <c r="H30" s="208">
        <v>0</v>
      </c>
      <c r="I30" s="208">
        <v>0</v>
      </c>
      <c r="J30" s="208">
        <v>0</v>
      </c>
      <c r="K30" s="208">
        <v>0</v>
      </c>
      <c r="L30" s="208">
        <v>0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</row>
    <row r="31" spans="1:17" x14ac:dyDescent="0.25">
      <c r="A31" s="82" t="s">
        <v>21</v>
      </c>
      <c r="B31" s="207">
        <v>0</v>
      </c>
      <c r="C31" s="207">
        <v>0</v>
      </c>
      <c r="D31" s="207">
        <v>0</v>
      </c>
      <c r="E31" s="207">
        <v>0</v>
      </c>
      <c r="F31" s="207">
        <v>0</v>
      </c>
      <c r="G31" s="207">
        <v>0</v>
      </c>
      <c r="H31" s="207">
        <v>0</v>
      </c>
      <c r="I31" s="207">
        <v>0</v>
      </c>
      <c r="J31" s="207">
        <v>0</v>
      </c>
      <c r="K31" s="207">
        <v>0</v>
      </c>
      <c r="L31" s="207">
        <v>0</v>
      </c>
      <c r="M31" s="207">
        <v>0</v>
      </c>
      <c r="N31" s="207">
        <v>0</v>
      </c>
      <c r="O31" s="207">
        <v>0</v>
      </c>
      <c r="P31" s="207">
        <v>0</v>
      </c>
      <c r="Q31" s="207">
        <v>0</v>
      </c>
    </row>
    <row r="32" spans="1:17" x14ac:dyDescent="0.25">
      <c r="A32" s="196"/>
      <c r="B32" s="196"/>
      <c r="C32" s="196"/>
      <c r="D32" s="196"/>
      <c r="E32" s="196"/>
      <c r="F32" s="196"/>
      <c r="G32" s="196"/>
      <c r="H32" s="196"/>
      <c r="I32" s="196"/>
      <c r="J32" s="196"/>
      <c r="K32" s="196"/>
      <c r="L32" s="196"/>
      <c r="M32" s="196"/>
      <c r="N32" s="196"/>
      <c r="O32" s="196"/>
      <c r="P32" s="196"/>
      <c r="Q32" s="196"/>
    </row>
    <row r="33" spans="1:17" ht="12.75" x14ac:dyDescent="0.25">
      <c r="A33" s="97" t="s">
        <v>43</v>
      </c>
      <c r="B33" s="96">
        <v>0</v>
      </c>
      <c r="C33" s="96">
        <v>0</v>
      </c>
      <c r="D33" s="96">
        <v>0</v>
      </c>
      <c r="E33" s="96">
        <v>0</v>
      </c>
      <c r="F33" s="96">
        <v>0</v>
      </c>
      <c r="G33" s="96">
        <v>0</v>
      </c>
      <c r="H33" s="96">
        <v>0</v>
      </c>
      <c r="I33" s="96">
        <v>0</v>
      </c>
      <c r="J33" s="96">
        <v>0</v>
      </c>
      <c r="K33" s="96">
        <v>0</v>
      </c>
      <c r="L33" s="96">
        <v>0</v>
      </c>
      <c r="M33" s="96">
        <v>0</v>
      </c>
      <c r="N33" s="96">
        <v>0</v>
      </c>
      <c r="O33" s="96">
        <v>0</v>
      </c>
      <c r="P33" s="96">
        <v>0</v>
      </c>
      <c r="Q33" s="96">
        <v>0</v>
      </c>
    </row>
    <row r="34" spans="1:17" x14ac:dyDescent="0.25">
      <c r="A34" s="132" t="s">
        <v>83</v>
      </c>
      <c r="B34" s="160">
        <v>0</v>
      </c>
      <c r="C34" s="160">
        <v>0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I34" s="160">
        <v>0</v>
      </c>
      <c r="J34" s="160">
        <v>0</v>
      </c>
      <c r="K34" s="160">
        <v>0</v>
      </c>
      <c r="L34" s="160">
        <v>0</v>
      </c>
      <c r="M34" s="160">
        <v>0</v>
      </c>
      <c r="N34" s="160">
        <v>0</v>
      </c>
      <c r="O34" s="160">
        <v>0</v>
      </c>
      <c r="P34" s="160">
        <v>0</v>
      </c>
      <c r="Q34" s="160">
        <v>0</v>
      </c>
    </row>
    <row r="35" spans="1:17" x14ac:dyDescent="0.25">
      <c r="A35" s="76" t="s">
        <v>82</v>
      </c>
      <c r="B35" s="159">
        <v>0</v>
      </c>
      <c r="C35" s="159">
        <v>0</v>
      </c>
      <c r="D35" s="159">
        <v>0</v>
      </c>
      <c r="E35" s="159">
        <v>0</v>
      </c>
      <c r="F35" s="159">
        <v>0</v>
      </c>
      <c r="G35" s="159">
        <v>0</v>
      </c>
      <c r="H35" s="159">
        <v>0</v>
      </c>
      <c r="I35" s="159">
        <v>0</v>
      </c>
      <c r="J35" s="159">
        <v>0</v>
      </c>
      <c r="K35" s="159">
        <v>0</v>
      </c>
      <c r="L35" s="159">
        <v>0</v>
      </c>
      <c r="M35" s="159">
        <v>0</v>
      </c>
      <c r="N35" s="159">
        <v>0</v>
      </c>
      <c r="O35" s="159">
        <v>0</v>
      </c>
      <c r="P35" s="159">
        <v>0</v>
      </c>
      <c r="Q35" s="159">
        <v>0</v>
      </c>
    </row>
    <row r="36" spans="1:17" x14ac:dyDescent="0.25">
      <c r="A36" s="76" t="s">
        <v>81</v>
      </c>
      <c r="B36" s="159">
        <v>0</v>
      </c>
      <c r="C36" s="159">
        <v>0</v>
      </c>
      <c r="D36" s="159">
        <v>0</v>
      </c>
      <c r="E36" s="159">
        <v>0</v>
      </c>
      <c r="F36" s="159">
        <v>0</v>
      </c>
      <c r="G36" s="159">
        <v>0</v>
      </c>
      <c r="H36" s="159">
        <v>0</v>
      </c>
      <c r="I36" s="159">
        <v>0</v>
      </c>
      <c r="J36" s="159">
        <v>0</v>
      </c>
      <c r="K36" s="159">
        <v>0</v>
      </c>
      <c r="L36" s="159">
        <v>0</v>
      </c>
      <c r="M36" s="159">
        <v>0</v>
      </c>
      <c r="N36" s="159">
        <v>0</v>
      </c>
      <c r="O36" s="159">
        <v>0</v>
      </c>
      <c r="P36" s="159">
        <v>0</v>
      </c>
      <c r="Q36" s="159">
        <v>0</v>
      </c>
    </row>
    <row r="37" spans="1:17" x14ac:dyDescent="0.25">
      <c r="A37" s="76" t="s">
        <v>80</v>
      </c>
      <c r="B37" s="159">
        <v>0</v>
      </c>
      <c r="C37" s="159">
        <v>0</v>
      </c>
      <c r="D37" s="159">
        <v>0</v>
      </c>
      <c r="E37" s="159">
        <v>0</v>
      </c>
      <c r="F37" s="159">
        <v>0</v>
      </c>
      <c r="G37" s="159">
        <v>0</v>
      </c>
      <c r="H37" s="159">
        <v>0</v>
      </c>
      <c r="I37" s="159">
        <v>0</v>
      </c>
      <c r="J37" s="159">
        <v>0</v>
      </c>
      <c r="K37" s="159">
        <v>0</v>
      </c>
      <c r="L37" s="159">
        <v>0</v>
      </c>
      <c r="M37" s="159">
        <v>0</v>
      </c>
      <c r="N37" s="159">
        <v>0</v>
      </c>
      <c r="O37" s="159">
        <v>0</v>
      </c>
      <c r="P37" s="159">
        <v>0</v>
      </c>
      <c r="Q37" s="159">
        <v>0</v>
      </c>
    </row>
    <row r="38" spans="1:17" x14ac:dyDescent="0.25">
      <c r="A38" s="129" t="s">
        <v>79</v>
      </c>
      <c r="B38" s="158">
        <v>0</v>
      </c>
      <c r="C38" s="158">
        <v>0</v>
      </c>
      <c r="D38" s="158">
        <v>0</v>
      </c>
      <c r="E38" s="158">
        <v>0</v>
      </c>
      <c r="F38" s="158">
        <v>0</v>
      </c>
      <c r="G38" s="158">
        <v>0</v>
      </c>
      <c r="H38" s="158">
        <v>0</v>
      </c>
      <c r="I38" s="158">
        <v>0</v>
      </c>
      <c r="J38" s="158">
        <v>0</v>
      </c>
      <c r="K38" s="158">
        <v>0</v>
      </c>
      <c r="L38" s="158">
        <v>0</v>
      </c>
      <c r="M38" s="158">
        <v>0</v>
      </c>
      <c r="N38" s="158">
        <v>0</v>
      </c>
      <c r="O38" s="158">
        <v>0</v>
      </c>
      <c r="P38" s="158">
        <v>0</v>
      </c>
      <c r="Q38" s="158">
        <v>0</v>
      </c>
    </row>
    <row r="39" spans="1:17" x14ac:dyDescent="0.25">
      <c r="A39" s="92" t="s">
        <v>125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26</v>
      </c>
      <c r="B40" s="91">
        <v>0</v>
      </c>
      <c r="C40" s="91">
        <v>0</v>
      </c>
      <c r="D40" s="91">
        <v>0</v>
      </c>
      <c r="E40" s="91">
        <v>0</v>
      </c>
      <c r="F40" s="91">
        <v>0</v>
      </c>
      <c r="G40" s="91">
        <v>0</v>
      </c>
      <c r="H40" s="91">
        <v>0</v>
      </c>
      <c r="I40" s="91">
        <v>0</v>
      </c>
      <c r="J40" s="91">
        <v>0</v>
      </c>
      <c r="K40" s="91">
        <v>0</v>
      </c>
      <c r="L40" s="91">
        <v>0</v>
      </c>
      <c r="M40" s="91">
        <v>0</v>
      </c>
      <c r="N40" s="91">
        <v>0</v>
      </c>
      <c r="O40" s="91">
        <v>0</v>
      </c>
      <c r="P40" s="91">
        <v>0</v>
      </c>
      <c r="Q40" s="91">
        <v>0</v>
      </c>
    </row>
    <row r="41" spans="1:17" x14ac:dyDescent="0.25">
      <c r="A41" s="92" t="s">
        <v>126</v>
      </c>
      <c r="B41" s="91">
        <v>0</v>
      </c>
      <c r="C41" s="91">
        <v>0</v>
      </c>
      <c r="D41" s="91">
        <v>0</v>
      </c>
      <c r="E41" s="91">
        <v>0</v>
      </c>
      <c r="F41" s="91">
        <v>0</v>
      </c>
      <c r="G41" s="91">
        <v>0</v>
      </c>
      <c r="H41" s="91">
        <v>0</v>
      </c>
      <c r="I41" s="91">
        <v>0</v>
      </c>
      <c r="J41" s="91">
        <v>0</v>
      </c>
      <c r="K41" s="91">
        <v>0</v>
      </c>
      <c r="L41" s="91">
        <v>0</v>
      </c>
      <c r="M41" s="91">
        <v>0</v>
      </c>
      <c r="N41" s="91">
        <v>0</v>
      </c>
      <c r="O41" s="91">
        <v>0</v>
      </c>
      <c r="P41" s="91">
        <v>0</v>
      </c>
      <c r="Q41" s="91">
        <v>0</v>
      </c>
    </row>
    <row r="42" spans="1:17" x14ac:dyDescent="0.25">
      <c r="A42" s="92" t="s">
        <v>21</v>
      </c>
      <c r="B42" s="157">
        <v>0</v>
      </c>
      <c r="C42" s="157">
        <v>0</v>
      </c>
      <c r="D42" s="157">
        <v>0</v>
      </c>
      <c r="E42" s="157">
        <v>0</v>
      </c>
      <c r="F42" s="157">
        <v>0</v>
      </c>
      <c r="G42" s="157">
        <v>0</v>
      </c>
      <c r="H42" s="157">
        <v>0</v>
      </c>
      <c r="I42" s="157">
        <v>0</v>
      </c>
      <c r="J42" s="157">
        <v>0</v>
      </c>
      <c r="K42" s="157">
        <v>0</v>
      </c>
      <c r="L42" s="157">
        <v>0</v>
      </c>
      <c r="M42" s="157">
        <v>0</v>
      </c>
      <c r="N42" s="157">
        <v>0</v>
      </c>
      <c r="O42" s="157">
        <v>0</v>
      </c>
      <c r="P42" s="157">
        <v>0</v>
      </c>
      <c r="Q42" s="157">
        <v>0</v>
      </c>
    </row>
    <row r="43" spans="1:17" x14ac:dyDescent="0.25">
      <c r="A43" s="156" t="s">
        <v>150</v>
      </c>
      <c r="B43" s="204">
        <v>0</v>
      </c>
      <c r="C43" s="204">
        <v>0</v>
      </c>
      <c r="D43" s="204">
        <v>0</v>
      </c>
      <c r="E43" s="204">
        <v>0</v>
      </c>
      <c r="F43" s="204">
        <v>0</v>
      </c>
      <c r="G43" s="204">
        <v>0</v>
      </c>
      <c r="H43" s="204">
        <v>0</v>
      </c>
      <c r="I43" s="204">
        <v>0</v>
      </c>
      <c r="J43" s="204">
        <v>0</v>
      </c>
      <c r="K43" s="204">
        <v>0</v>
      </c>
      <c r="L43" s="204">
        <v>0</v>
      </c>
      <c r="M43" s="204">
        <v>0</v>
      </c>
      <c r="N43" s="204">
        <v>0</v>
      </c>
      <c r="O43" s="204">
        <v>0</v>
      </c>
      <c r="P43" s="204">
        <v>0</v>
      </c>
      <c r="Q43" s="204">
        <v>0</v>
      </c>
    </row>
    <row r="44" spans="1:17" x14ac:dyDescent="0.25">
      <c r="A44" s="156" t="s">
        <v>148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</row>
    <row r="45" spans="1:17" x14ac:dyDescent="0.25">
      <c r="A45" s="152" t="s">
        <v>164</v>
      </c>
      <c r="B45" s="151">
        <v>0</v>
      </c>
      <c r="C45" s="151">
        <v>0</v>
      </c>
      <c r="D45" s="151">
        <v>0</v>
      </c>
      <c r="E45" s="151">
        <v>0</v>
      </c>
      <c r="F45" s="151">
        <v>0</v>
      </c>
      <c r="G45" s="151">
        <v>0</v>
      </c>
      <c r="H45" s="151">
        <v>0</v>
      </c>
      <c r="I45" s="151">
        <v>0</v>
      </c>
      <c r="J45" s="151">
        <v>0</v>
      </c>
      <c r="K45" s="151">
        <v>0</v>
      </c>
      <c r="L45" s="151">
        <v>0</v>
      </c>
      <c r="M45" s="151">
        <v>0</v>
      </c>
      <c r="N45" s="151">
        <v>0</v>
      </c>
      <c r="O45" s="151">
        <v>0</v>
      </c>
      <c r="P45" s="151">
        <v>0</v>
      </c>
      <c r="Q45" s="151">
        <v>0</v>
      </c>
    </row>
    <row r="46" spans="1:17" x14ac:dyDescent="0.25">
      <c r="A46" s="154" t="s">
        <v>30</v>
      </c>
      <c r="B46" s="205">
        <v>0</v>
      </c>
      <c r="C46" s="205">
        <v>0</v>
      </c>
      <c r="D46" s="205">
        <v>0</v>
      </c>
      <c r="E46" s="205">
        <v>0</v>
      </c>
      <c r="F46" s="205">
        <v>0</v>
      </c>
      <c r="G46" s="205">
        <v>0</v>
      </c>
      <c r="H46" s="205">
        <v>0</v>
      </c>
      <c r="I46" s="205">
        <v>0</v>
      </c>
      <c r="J46" s="205">
        <v>0</v>
      </c>
      <c r="K46" s="205">
        <v>0</v>
      </c>
      <c r="L46" s="205">
        <v>0</v>
      </c>
      <c r="M46" s="205">
        <v>0</v>
      </c>
      <c r="N46" s="205">
        <v>0</v>
      </c>
      <c r="O46" s="205">
        <v>0</v>
      </c>
      <c r="P46" s="205">
        <v>0</v>
      </c>
      <c r="Q46" s="205">
        <v>0</v>
      </c>
    </row>
    <row r="47" spans="1:17" x14ac:dyDescent="0.25">
      <c r="A47" s="154" t="s">
        <v>125</v>
      </c>
      <c r="B47" s="205">
        <v>0</v>
      </c>
      <c r="C47" s="205">
        <v>0</v>
      </c>
      <c r="D47" s="205">
        <v>0</v>
      </c>
      <c r="E47" s="205">
        <v>0</v>
      </c>
      <c r="F47" s="205">
        <v>0</v>
      </c>
      <c r="G47" s="205">
        <v>0</v>
      </c>
      <c r="H47" s="205">
        <v>0</v>
      </c>
      <c r="I47" s="205">
        <v>0</v>
      </c>
      <c r="J47" s="205">
        <v>0</v>
      </c>
      <c r="K47" s="205">
        <v>0</v>
      </c>
      <c r="L47" s="205">
        <v>0</v>
      </c>
      <c r="M47" s="205">
        <v>0</v>
      </c>
      <c r="N47" s="205">
        <v>0</v>
      </c>
      <c r="O47" s="205">
        <v>0</v>
      </c>
      <c r="P47" s="205">
        <v>0</v>
      </c>
      <c r="Q47" s="205">
        <v>0</v>
      </c>
    </row>
    <row r="48" spans="1:17" x14ac:dyDescent="0.25">
      <c r="A48" s="154" t="s">
        <v>29</v>
      </c>
      <c r="B48" s="205">
        <v>0</v>
      </c>
      <c r="C48" s="205">
        <v>0</v>
      </c>
      <c r="D48" s="205">
        <v>0</v>
      </c>
      <c r="E48" s="205">
        <v>0</v>
      </c>
      <c r="F48" s="205">
        <v>0</v>
      </c>
      <c r="G48" s="205">
        <v>0</v>
      </c>
      <c r="H48" s="205">
        <v>0</v>
      </c>
      <c r="I48" s="205">
        <v>0</v>
      </c>
      <c r="J48" s="205">
        <v>0</v>
      </c>
      <c r="K48" s="205">
        <v>0</v>
      </c>
      <c r="L48" s="205">
        <v>0</v>
      </c>
      <c r="M48" s="205">
        <v>0</v>
      </c>
      <c r="N48" s="205">
        <v>0</v>
      </c>
      <c r="O48" s="205">
        <v>0</v>
      </c>
      <c r="P48" s="205">
        <v>0</v>
      </c>
      <c r="Q48" s="205">
        <v>0</v>
      </c>
    </row>
    <row r="49" spans="1:17" x14ac:dyDescent="0.25">
      <c r="A49" s="154" t="s">
        <v>26</v>
      </c>
      <c r="B49" s="205">
        <v>0</v>
      </c>
      <c r="C49" s="205">
        <v>0</v>
      </c>
      <c r="D49" s="205">
        <v>0</v>
      </c>
      <c r="E49" s="205">
        <v>0</v>
      </c>
      <c r="F49" s="205">
        <v>0</v>
      </c>
      <c r="G49" s="205">
        <v>0</v>
      </c>
      <c r="H49" s="205">
        <v>0</v>
      </c>
      <c r="I49" s="205">
        <v>0</v>
      </c>
      <c r="J49" s="205">
        <v>0</v>
      </c>
      <c r="K49" s="205">
        <v>0</v>
      </c>
      <c r="L49" s="205">
        <v>0</v>
      </c>
      <c r="M49" s="205">
        <v>0</v>
      </c>
      <c r="N49" s="205">
        <v>0</v>
      </c>
      <c r="O49" s="205">
        <v>0</v>
      </c>
      <c r="P49" s="205">
        <v>0</v>
      </c>
      <c r="Q49" s="205">
        <v>0</v>
      </c>
    </row>
    <row r="50" spans="1:17" x14ac:dyDescent="0.25">
      <c r="A50" s="152" t="s">
        <v>163</v>
      </c>
      <c r="B50" s="151">
        <v>0</v>
      </c>
      <c r="C50" s="151">
        <v>0</v>
      </c>
      <c r="D50" s="151">
        <v>0</v>
      </c>
      <c r="E50" s="151">
        <v>0</v>
      </c>
      <c r="F50" s="151">
        <v>0</v>
      </c>
      <c r="G50" s="151">
        <v>0</v>
      </c>
      <c r="H50" s="151">
        <v>0</v>
      </c>
      <c r="I50" s="151">
        <v>0</v>
      </c>
      <c r="J50" s="151">
        <v>0</v>
      </c>
      <c r="K50" s="151">
        <v>0</v>
      </c>
      <c r="L50" s="151">
        <v>0</v>
      </c>
      <c r="M50" s="151">
        <v>0</v>
      </c>
      <c r="N50" s="151">
        <v>0</v>
      </c>
      <c r="O50" s="151">
        <v>0</v>
      </c>
      <c r="P50" s="151">
        <v>0</v>
      </c>
      <c r="Q50" s="151">
        <v>0</v>
      </c>
    </row>
    <row r="51" spans="1:17" x14ac:dyDescent="0.25">
      <c r="A51" s="156" t="s">
        <v>147</v>
      </c>
      <c r="B51" s="206">
        <v>0</v>
      </c>
      <c r="C51" s="206">
        <v>0</v>
      </c>
      <c r="D51" s="206">
        <v>0</v>
      </c>
      <c r="E51" s="206">
        <v>0</v>
      </c>
      <c r="F51" s="206">
        <v>0</v>
      </c>
      <c r="G51" s="206">
        <v>0</v>
      </c>
      <c r="H51" s="206">
        <v>0</v>
      </c>
      <c r="I51" s="206">
        <v>0</v>
      </c>
      <c r="J51" s="206">
        <v>0</v>
      </c>
      <c r="K51" s="206">
        <v>0</v>
      </c>
      <c r="L51" s="206">
        <v>0</v>
      </c>
      <c r="M51" s="206">
        <v>0</v>
      </c>
      <c r="N51" s="206">
        <v>0</v>
      </c>
      <c r="O51" s="206">
        <v>0</v>
      </c>
      <c r="P51" s="206">
        <v>0</v>
      </c>
      <c r="Q51" s="206">
        <v>0</v>
      </c>
    </row>
    <row r="52" spans="1:17" x14ac:dyDescent="0.25">
      <c r="A52" s="152" t="s">
        <v>162</v>
      </c>
      <c r="B52" s="151">
        <v>0</v>
      </c>
      <c r="C52" s="151">
        <v>0</v>
      </c>
      <c r="D52" s="151">
        <v>0</v>
      </c>
      <c r="E52" s="151">
        <v>0</v>
      </c>
      <c r="F52" s="151">
        <v>0</v>
      </c>
      <c r="G52" s="151">
        <v>0</v>
      </c>
      <c r="H52" s="151">
        <v>0</v>
      </c>
      <c r="I52" s="151">
        <v>0</v>
      </c>
      <c r="J52" s="151">
        <v>0</v>
      </c>
      <c r="K52" s="151">
        <v>0</v>
      </c>
      <c r="L52" s="151">
        <v>0</v>
      </c>
      <c r="M52" s="151">
        <v>0</v>
      </c>
      <c r="N52" s="151">
        <v>0</v>
      </c>
      <c r="O52" s="151">
        <v>0</v>
      </c>
      <c r="P52" s="151">
        <v>0</v>
      </c>
      <c r="Q52" s="151">
        <v>0</v>
      </c>
    </row>
    <row r="53" spans="1:17" x14ac:dyDescent="0.25">
      <c r="A53" s="154" t="s">
        <v>30</v>
      </c>
      <c r="B53" s="153">
        <v>0</v>
      </c>
      <c r="C53" s="153">
        <v>0</v>
      </c>
      <c r="D53" s="153">
        <v>0</v>
      </c>
      <c r="E53" s="153">
        <v>0</v>
      </c>
      <c r="F53" s="153">
        <v>0</v>
      </c>
      <c r="G53" s="153">
        <v>0</v>
      </c>
      <c r="H53" s="153">
        <v>0</v>
      </c>
      <c r="I53" s="153">
        <v>0</v>
      </c>
      <c r="J53" s="153">
        <v>0</v>
      </c>
      <c r="K53" s="153">
        <v>0</v>
      </c>
      <c r="L53" s="153">
        <v>0</v>
      </c>
      <c r="M53" s="153">
        <v>0</v>
      </c>
      <c r="N53" s="153">
        <v>0</v>
      </c>
      <c r="O53" s="153">
        <v>0</v>
      </c>
      <c r="P53" s="153">
        <v>0</v>
      </c>
      <c r="Q53" s="153">
        <v>0</v>
      </c>
    </row>
    <row r="54" spans="1:17" x14ac:dyDescent="0.25">
      <c r="A54" s="154" t="s">
        <v>125</v>
      </c>
      <c r="B54" s="153">
        <v>0</v>
      </c>
      <c r="C54" s="153">
        <v>0</v>
      </c>
      <c r="D54" s="153">
        <v>0</v>
      </c>
      <c r="E54" s="153">
        <v>0</v>
      </c>
      <c r="F54" s="153">
        <v>0</v>
      </c>
      <c r="G54" s="153">
        <v>0</v>
      </c>
      <c r="H54" s="153">
        <v>0</v>
      </c>
      <c r="I54" s="153">
        <v>0</v>
      </c>
      <c r="J54" s="153">
        <v>0</v>
      </c>
      <c r="K54" s="153">
        <v>0</v>
      </c>
      <c r="L54" s="153">
        <v>0</v>
      </c>
      <c r="M54" s="153">
        <v>0</v>
      </c>
      <c r="N54" s="153">
        <v>0</v>
      </c>
      <c r="O54" s="153">
        <v>0</v>
      </c>
      <c r="P54" s="153">
        <v>0</v>
      </c>
      <c r="Q54" s="153">
        <v>0</v>
      </c>
    </row>
    <row r="55" spans="1:17" x14ac:dyDescent="0.25">
      <c r="A55" s="154" t="s">
        <v>26</v>
      </c>
      <c r="B55" s="153">
        <v>0</v>
      </c>
      <c r="C55" s="153">
        <v>0</v>
      </c>
      <c r="D55" s="153">
        <v>0</v>
      </c>
      <c r="E55" s="153">
        <v>0</v>
      </c>
      <c r="F55" s="153">
        <v>0</v>
      </c>
      <c r="G55" s="153">
        <v>0</v>
      </c>
      <c r="H55" s="153">
        <v>0</v>
      </c>
      <c r="I55" s="153">
        <v>0</v>
      </c>
      <c r="J55" s="153">
        <v>0</v>
      </c>
      <c r="K55" s="153">
        <v>0</v>
      </c>
      <c r="L55" s="153">
        <v>0</v>
      </c>
      <c r="M55" s="153">
        <v>0</v>
      </c>
      <c r="N55" s="153">
        <v>0</v>
      </c>
      <c r="O55" s="153">
        <v>0</v>
      </c>
      <c r="P55" s="153">
        <v>0</v>
      </c>
      <c r="Q55" s="153">
        <v>0</v>
      </c>
    </row>
    <row r="56" spans="1:17" x14ac:dyDescent="0.25">
      <c r="A56" s="152" t="s">
        <v>161</v>
      </c>
      <c r="B56" s="151">
        <v>0</v>
      </c>
      <c r="C56" s="151">
        <v>0</v>
      </c>
      <c r="D56" s="151">
        <v>0</v>
      </c>
      <c r="E56" s="151">
        <v>0</v>
      </c>
      <c r="F56" s="151">
        <v>0</v>
      </c>
      <c r="G56" s="151">
        <v>0</v>
      </c>
      <c r="H56" s="151">
        <v>0</v>
      </c>
      <c r="I56" s="151">
        <v>0</v>
      </c>
      <c r="J56" s="151">
        <v>0</v>
      </c>
      <c r="K56" s="151">
        <v>0</v>
      </c>
      <c r="L56" s="151">
        <v>0</v>
      </c>
      <c r="M56" s="151">
        <v>0</v>
      </c>
      <c r="N56" s="151">
        <v>0</v>
      </c>
      <c r="O56" s="151">
        <v>0</v>
      </c>
      <c r="P56" s="151">
        <v>0</v>
      </c>
      <c r="Q56" s="151">
        <v>0</v>
      </c>
    </row>
    <row r="57" spans="1:17" x14ac:dyDescent="0.25">
      <c r="A57" s="150" t="s">
        <v>33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31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30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125</v>
      </c>
      <c r="B60" s="87">
        <v>0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29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28</v>
      </c>
      <c r="B62" s="87">
        <v>0</v>
      </c>
      <c r="C62" s="87">
        <v>0</v>
      </c>
      <c r="D62" s="87">
        <v>0</v>
      </c>
      <c r="E62" s="87">
        <v>0</v>
      </c>
      <c r="F62" s="87">
        <v>0</v>
      </c>
      <c r="G62" s="87">
        <v>0</v>
      </c>
      <c r="H62" s="87">
        <v>0</v>
      </c>
      <c r="I62" s="87">
        <v>0</v>
      </c>
      <c r="J62" s="87">
        <v>0</v>
      </c>
      <c r="K62" s="87">
        <v>0</v>
      </c>
      <c r="L62" s="87">
        <v>0</v>
      </c>
      <c r="M62" s="87">
        <v>0</v>
      </c>
      <c r="N62" s="87">
        <v>0</v>
      </c>
      <c r="O62" s="87">
        <v>0</v>
      </c>
      <c r="P62" s="87">
        <v>0</v>
      </c>
      <c r="Q62" s="87">
        <v>0</v>
      </c>
    </row>
    <row r="63" spans="1:17" x14ac:dyDescent="0.25">
      <c r="A63" s="150" t="s">
        <v>26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25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86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0" t="s">
        <v>22</v>
      </c>
      <c r="B66" s="87">
        <v>0</v>
      </c>
      <c r="C66" s="87">
        <v>0</v>
      </c>
      <c r="D66" s="87">
        <v>0</v>
      </c>
      <c r="E66" s="87">
        <v>0</v>
      </c>
      <c r="F66" s="87">
        <v>0</v>
      </c>
      <c r="G66" s="87">
        <v>0</v>
      </c>
      <c r="H66" s="87">
        <v>0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</row>
    <row r="67" spans="1:17" x14ac:dyDescent="0.25">
      <c r="A67" s="149" t="s">
        <v>160</v>
      </c>
      <c r="B67" s="148">
        <v>0</v>
      </c>
      <c r="C67" s="148">
        <v>0</v>
      </c>
      <c r="D67" s="148">
        <v>0</v>
      </c>
      <c r="E67" s="148">
        <v>0</v>
      </c>
      <c r="F67" s="148">
        <v>0</v>
      </c>
      <c r="G67" s="148">
        <v>0</v>
      </c>
      <c r="H67" s="148">
        <v>0</v>
      </c>
      <c r="I67" s="148">
        <v>0</v>
      </c>
      <c r="J67" s="148">
        <v>0</v>
      </c>
      <c r="K67" s="148">
        <v>0</v>
      </c>
      <c r="L67" s="148">
        <v>0</v>
      </c>
      <c r="M67" s="148">
        <v>0</v>
      </c>
      <c r="N67" s="148">
        <v>0</v>
      </c>
      <c r="O67" s="148">
        <v>0</v>
      </c>
      <c r="P67" s="148">
        <v>0</v>
      </c>
      <c r="Q67" s="148">
        <v>0</v>
      </c>
    </row>
    <row r="68" spans="1:17" hidden="1" x14ac:dyDescent="0.25">
      <c r="A68" s="196"/>
      <c r="B68" s="196"/>
      <c r="C68" s="196"/>
      <c r="D68" s="196"/>
      <c r="E68" s="196"/>
      <c r="F68" s="196"/>
      <c r="G68" s="196"/>
      <c r="H68" s="196"/>
      <c r="I68" s="196"/>
      <c r="J68" s="196"/>
      <c r="K68" s="196"/>
      <c r="L68" s="196"/>
      <c r="M68" s="196"/>
      <c r="N68" s="196"/>
      <c r="O68" s="196"/>
      <c r="P68" s="196"/>
      <c r="Q68" s="196"/>
    </row>
    <row r="69" spans="1:17" x14ac:dyDescent="0.25">
      <c r="A69" s="196"/>
      <c r="B69" s="196"/>
      <c r="C69" s="196"/>
      <c r="D69" s="196"/>
      <c r="E69" s="196"/>
      <c r="F69" s="196"/>
      <c r="G69" s="196"/>
      <c r="H69" s="196"/>
      <c r="I69" s="196"/>
      <c r="J69" s="196"/>
      <c r="K69" s="196"/>
      <c r="L69" s="196"/>
      <c r="M69" s="196"/>
      <c r="N69" s="196"/>
      <c r="O69" s="196"/>
      <c r="P69" s="196"/>
      <c r="Q69" s="196"/>
    </row>
    <row r="70" spans="1:17" ht="12.75" x14ac:dyDescent="0.25">
      <c r="A70" s="97" t="s">
        <v>344</v>
      </c>
      <c r="B70" s="96">
        <v>10.835931507693406</v>
      </c>
      <c r="C70" s="96">
        <v>11.974916746764658</v>
      </c>
      <c r="D70" s="96">
        <v>12.928600712715699</v>
      </c>
      <c r="E70" s="96">
        <v>13.969254742107205</v>
      </c>
      <c r="F70" s="96">
        <v>13.649389997362995</v>
      </c>
      <c r="G70" s="96">
        <v>14.044437412388978</v>
      </c>
      <c r="H70" s="96">
        <v>14.309450649855968</v>
      </c>
      <c r="I70" s="96">
        <v>15.509557514854972</v>
      </c>
      <c r="J70" s="96">
        <v>13.990029743558651</v>
      </c>
      <c r="K70" s="96">
        <v>19.52968730459467</v>
      </c>
      <c r="L70" s="96">
        <v>23.026960398160007</v>
      </c>
      <c r="M70" s="96">
        <v>25.641547094888473</v>
      </c>
      <c r="N70" s="96">
        <v>25.460572607401691</v>
      </c>
      <c r="O70" s="96">
        <v>29.641387146273242</v>
      </c>
      <c r="P70" s="96">
        <v>29.743008405316932</v>
      </c>
      <c r="Q70" s="96">
        <v>32.076324969540913</v>
      </c>
    </row>
    <row r="71" spans="1:17" x14ac:dyDescent="0.25">
      <c r="A71" s="132" t="s">
        <v>83</v>
      </c>
      <c r="B71" s="160">
        <v>1.443815863366809E-2</v>
      </c>
      <c r="C71" s="160">
        <v>1.5873046018107486E-2</v>
      </c>
      <c r="D71" s="160">
        <v>1.7165351316413099E-2</v>
      </c>
      <c r="E71" s="160">
        <v>1.8440965908273422E-2</v>
      </c>
      <c r="F71" s="160">
        <v>1.795836440327947E-2</v>
      </c>
      <c r="G71" s="160">
        <v>1.8362152952955599E-2</v>
      </c>
      <c r="H71" s="160">
        <v>1.8676329464126874E-2</v>
      </c>
      <c r="I71" s="160">
        <v>2.0331574591926978E-2</v>
      </c>
      <c r="J71" s="160">
        <v>1.8382123349828045E-2</v>
      </c>
      <c r="K71" s="160">
        <v>2.5698261223978787E-2</v>
      </c>
      <c r="L71" s="160">
        <v>3.0144988850739511E-2</v>
      </c>
      <c r="M71" s="160">
        <v>3.3383696388836426E-2</v>
      </c>
      <c r="N71" s="160">
        <v>3.3084152784115389E-2</v>
      </c>
      <c r="O71" s="160">
        <v>3.8920480161344355E-2</v>
      </c>
      <c r="P71" s="160">
        <v>3.8977842829137806E-2</v>
      </c>
      <c r="Q71" s="160">
        <v>4.227073277692419E-2</v>
      </c>
    </row>
    <row r="72" spans="1:17" x14ac:dyDescent="0.25">
      <c r="A72" s="76" t="s">
        <v>82</v>
      </c>
      <c r="B72" s="159">
        <v>1.9439881195685363E-3</v>
      </c>
      <c r="C72" s="159">
        <v>2.1371847798243946E-3</v>
      </c>
      <c r="D72" s="159">
        <v>2.3111838478844567E-3</v>
      </c>
      <c r="E72" s="159">
        <v>2.4829356394143118E-3</v>
      </c>
      <c r="F72" s="159">
        <v>2.4179570215726678E-3</v>
      </c>
      <c r="G72" s="159">
        <v>2.4723240751079976E-3</v>
      </c>
      <c r="H72" s="159">
        <v>2.5146255500163171E-3</v>
      </c>
      <c r="I72" s="159">
        <v>2.7374917024849308E-3</v>
      </c>
      <c r="J72" s="159">
        <v>2.4750129369807694E-3</v>
      </c>
      <c r="K72" s="159">
        <v>3.4600751924479794E-3</v>
      </c>
      <c r="L72" s="159">
        <v>4.0587932074462596E-3</v>
      </c>
      <c r="M72" s="159">
        <v>4.494860516066619E-3</v>
      </c>
      <c r="N72" s="159">
        <v>4.4545292505884472E-3</v>
      </c>
      <c r="O72" s="159">
        <v>5.2403462907744973E-3</v>
      </c>
      <c r="P72" s="159">
        <v>5.2480697372004961E-3</v>
      </c>
      <c r="Q72" s="159">
        <v>5.6914322947094736E-3</v>
      </c>
    </row>
    <row r="73" spans="1:17" x14ac:dyDescent="0.25">
      <c r="A73" s="76" t="s">
        <v>81</v>
      </c>
      <c r="B73" s="159">
        <v>0.25266385953298598</v>
      </c>
      <c r="C73" s="159">
        <v>0.27777399952703202</v>
      </c>
      <c r="D73" s="159">
        <v>0.30038899169115879</v>
      </c>
      <c r="E73" s="159">
        <v>0.32271190102008479</v>
      </c>
      <c r="F73" s="159">
        <v>0.31426650559522368</v>
      </c>
      <c r="G73" s="159">
        <v>0.32133269568115974</v>
      </c>
      <c r="H73" s="159">
        <v>0.32683069940180293</v>
      </c>
      <c r="I73" s="159">
        <v>0.35579704012948427</v>
      </c>
      <c r="J73" s="159">
        <v>0.32168217220917295</v>
      </c>
      <c r="K73" s="159">
        <v>0.44971260040019179</v>
      </c>
      <c r="L73" s="159">
        <v>0.52752912763029081</v>
      </c>
      <c r="M73" s="159">
        <v>0.58420563100143041</v>
      </c>
      <c r="N73" s="159">
        <v>0.57896369917428225</v>
      </c>
      <c r="O73" s="159">
        <v>0.68109784508884796</v>
      </c>
      <c r="P73" s="159">
        <v>0.68210167621479223</v>
      </c>
      <c r="Q73" s="159">
        <v>0.73972635705774759</v>
      </c>
    </row>
    <row r="74" spans="1:17" x14ac:dyDescent="0.25">
      <c r="A74" s="76" t="s">
        <v>80</v>
      </c>
      <c r="B74" s="159">
        <v>4.7742881964553162E-3</v>
      </c>
      <c r="C74" s="159">
        <v>5.2487646221954362E-3</v>
      </c>
      <c r="D74" s="159">
        <v>5.6760932094800922E-3</v>
      </c>
      <c r="E74" s="159">
        <v>6.097902655107278E-3</v>
      </c>
      <c r="F74" s="159">
        <v>5.9383200706971482E-3</v>
      </c>
      <c r="G74" s="159">
        <v>6.0718414535476687E-3</v>
      </c>
      <c r="H74" s="159">
        <v>6.1757306853359104E-3</v>
      </c>
      <c r="I74" s="159">
        <v>6.7230731461306141E-3</v>
      </c>
      <c r="J74" s="159">
        <v>6.0784450954999257E-3</v>
      </c>
      <c r="K74" s="159">
        <v>8.4976836966568943E-3</v>
      </c>
      <c r="L74" s="159">
        <v>9.9680899832168528E-3</v>
      </c>
      <c r="M74" s="159">
        <v>1.1039038402833894E-2</v>
      </c>
      <c r="N74" s="159">
        <v>1.0939987856803148E-2</v>
      </c>
      <c r="O74" s="159">
        <v>1.2869895237289816E-2</v>
      </c>
      <c r="P74" s="159">
        <v>1.2888863439171512E-2</v>
      </c>
      <c r="Q74" s="159">
        <v>1.3977728439815222E-2</v>
      </c>
    </row>
    <row r="75" spans="1:17" x14ac:dyDescent="0.25">
      <c r="A75" s="129" t="s">
        <v>79</v>
      </c>
      <c r="B75" s="158">
        <v>1.5090670711552803E-2</v>
      </c>
      <c r="C75" s="158">
        <v>1.6590405793853603E-2</v>
      </c>
      <c r="D75" s="158">
        <v>1.7941114995098234E-2</v>
      </c>
      <c r="E75" s="158">
        <v>1.9274379177119855E-2</v>
      </c>
      <c r="F75" s="158">
        <v>1.8769967182381067E-2</v>
      </c>
      <c r="G75" s="158">
        <v>1.9192004382197446E-2</v>
      </c>
      <c r="H75" s="158">
        <v>1.952037965467399E-2</v>
      </c>
      <c r="I75" s="158">
        <v>2.1250431235648161E-2</v>
      </c>
      <c r="J75" s="158">
        <v>2.0413205658726334E-2</v>
      </c>
      <c r="K75" s="158">
        <v>2.8537720123701513E-2</v>
      </c>
      <c r="L75" s="158">
        <v>3.3475776724994848E-2</v>
      </c>
      <c r="M75" s="158">
        <v>3.7072336370769288E-2</v>
      </c>
      <c r="N75" s="158">
        <v>3.6739695516904917E-2</v>
      </c>
      <c r="O75" s="158">
        <v>4.0679435996829438E-2</v>
      </c>
      <c r="P75" s="158">
        <v>4.0739391088941285E-2</v>
      </c>
      <c r="Q75" s="158">
        <v>4.6941321472989107E-2</v>
      </c>
    </row>
    <row r="76" spans="1:17" x14ac:dyDescent="0.25">
      <c r="A76" s="92" t="s">
        <v>125</v>
      </c>
      <c r="B76" s="91">
        <v>2.4657971355175534E-3</v>
      </c>
      <c r="C76" s="91">
        <v>2.7108520135052778E-3</v>
      </c>
      <c r="D76" s="91">
        <v>2.9315562448153187E-3</v>
      </c>
      <c r="E76" s="91">
        <v>3.1494099813228842E-3</v>
      </c>
      <c r="F76" s="91">
        <v>3.0669896783740297E-3</v>
      </c>
      <c r="G76" s="91">
        <v>3.135950040592549E-3</v>
      </c>
      <c r="H76" s="91">
        <v>3.189606158450025E-3</v>
      </c>
      <c r="I76" s="91">
        <v>3.4722944706002527E-3</v>
      </c>
      <c r="J76" s="91">
        <v>0</v>
      </c>
      <c r="K76" s="91">
        <v>0</v>
      </c>
      <c r="L76" s="91">
        <v>0</v>
      </c>
      <c r="M76" s="91">
        <v>0</v>
      </c>
      <c r="N76" s="91">
        <v>0</v>
      </c>
      <c r="O76" s="91">
        <v>6.6469700832223807E-3</v>
      </c>
      <c r="P76" s="91">
        <v>6.6567666719370153E-3</v>
      </c>
      <c r="Q76" s="91">
        <v>0</v>
      </c>
    </row>
    <row r="77" spans="1:17" x14ac:dyDescent="0.25">
      <c r="A77" s="92" t="s">
        <v>26</v>
      </c>
      <c r="B77" s="91">
        <v>4.1033990734306129E-3</v>
      </c>
      <c r="C77" s="91">
        <v>4.5112014610602918E-3</v>
      </c>
      <c r="D77" s="91">
        <v>4.8784812851848953E-3</v>
      </c>
      <c r="E77" s="91">
        <v>5.2410175245421976E-3</v>
      </c>
      <c r="F77" s="91">
        <v>5.1038596903146011E-3</v>
      </c>
      <c r="G77" s="91">
        <v>5.2186184765727868E-3</v>
      </c>
      <c r="H77" s="91">
        <v>5.3079090597796834E-3</v>
      </c>
      <c r="I77" s="91">
        <v>5.7783382534219397E-3</v>
      </c>
      <c r="J77" s="91">
        <v>5.2242941662574358E-3</v>
      </c>
      <c r="K77" s="91">
        <v>7.3035782450370712E-3</v>
      </c>
      <c r="L77" s="91">
        <v>8.5673611474425832E-3</v>
      </c>
      <c r="M77" s="91">
        <v>9.4878185165664826E-3</v>
      </c>
      <c r="N77" s="91">
        <v>9.4026866807658867E-3</v>
      </c>
      <c r="O77" s="91">
        <v>1.1061400991890949E-2</v>
      </c>
      <c r="P77" s="91">
        <v>1.1077703757627585E-2</v>
      </c>
      <c r="Q77" s="91">
        <v>1.2013560046749331E-2</v>
      </c>
    </row>
    <row r="78" spans="1:17" x14ac:dyDescent="0.25">
      <c r="A78" s="92" t="s">
        <v>126</v>
      </c>
      <c r="B78" s="91">
        <v>0</v>
      </c>
      <c r="C78" s="91">
        <v>0</v>
      </c>
      <c r="D78" s="91">
        <v>0</v>
      </c>
      <c r="E78" s="91">
        <v>0</v>
      </c>
      <c r="F78" s="91">
        <v>0</v>
      </c>
      <c r="G78" s="91">
        <v>0</v>
      </c>
      <c r="H78" s="91">
        <v>0</v>
      </c>
      <c r="I78" s="91">
        <v>0</v>
      </c>
      <c r="J78" s="91">
        <v>0</v>
      </c>
      <c r="K78" s="91">
        <v>0</v>
      </c>
      <c r="L78" s="91">
        <v>0</v>
      </c>
      <c r="M78" s="91">
        <v>0</v>
      </c>
      <c r="N78" s="91">
        <v>0</v>
      </c>
      <c r="O78" s="91">
        <v>0</v>
      </c>
      <c r="P78" s="91">
        <v>0</v>
      </c>
      <c r="Q78" s="91">
        <v>0</v>
      </c>
    </row>
    <row r="79" spans="1:17" x14ac:dyDescent="0.25">
      <c r="A79" s="92" t="s">
        <v>21</v>
      </c>
      <c r="B79" s="157">
        <v>8.5214745026046361E-3</v>
      </c>
      <c r="C79" s="157">
        <v>9.3683523192880352E-3</v>
      </c>
      <c r="D79" s="157">
        <v>1.013107746509802E-2</v>
      </c>
      <c r="E79" s="157">
        <v>1.0883951671254772E-2</v>
      </c>
      <c r="F79" s="157">
        <v>1.0599117813692438E-2</v>
      </c>
      <c r="G79" s="157">
        <v>1.0837435865032111E-2</v>
      </c>
      <c r="H79" s="157">
        <v>1.102286443644428E-2</v>
      </c>
      <c r="I79" s="157">
        <v>1.199979851162597E-2</v>
      </c>
      <c r="J79" s="157">
        <v>1.5188911492468897E-2</v>
      </c>
      <c r="K79" s="157">
        <v>2.1234141878664441E-2</v>
      </c>
      <c r="L79" s="157">
        <v>2.4908415577552266E-2</v>
      </c>
      <c r="M79" s="157">
        <v>2.7584517854202802E-2</v>
      </c>
      <c r="N79" s="157">
        <v>2.7337008836139029E-2</v>
      </c>
      <c r="O79" s="157">
        <v>2.2971064921716109E-2</v>
      </c>
      <c r="P79" s="157">
        <v>2.300492065937668E-2</v>
      </c>
      <c r="Q79" s="157">
        <v>3.4927761426239774E-2</v>
      </c>
    </row>
    <row r="80" spans="1:17" x14ac:dyDescent="0.25">
      <c r="A80" s="156" t="s">
        <v>149</v>
      </c>
      <c r="B80" s="204">
        <v>2.9629662714572373</v>
      </c>
      <c r="C80" s="204">
        <v>3.4333713378958062</v>
      </c>
      <c r="D80" s="204">
        <v>3.7157493313656182</v>
      </c>
      <c r="E80" s="204">
        <v>3.9892440906082425</v>
      </c>
      <c r="F80" s="204">
        <v>3.8922449007019457</v>
      </c>
      <c r="G80" s="204">
        <v>3.9800596620280504</v>
      </c>
      <c r="H80" s="204">
        <v>4.0488595468020847</v>
      </c>
      <c r="I80" s="204">
        <v>4.4100286037032017</v>
      </c>
      <c r="J80" s="204">
        <v>3.9974484683705294</v>
      </c>
      <c r="K80" s="204">
        <v>5.5945466893475384</v>
      </c>
      <c r="L80" s="204">
        <v>6.5630746131433639</v>
      </c>
      <c r="M80" s="204">
        <v>7.268880607141174</v>
      </c>
      <c r="N80" s="204">
        <v>7.2036492340607836</v>
      </c>
      <c r="O80" s="204">
        <v>8.4731438429157677</v>
      </c>
      <c r="P80" s="204">
        <v>8.4859055364063458</v>
      </c>
      <c r="Q80" s="204">
        <v>9.2049390145393861</v>
      </c>
    </row>
    <row r="81" spans="1:17" x14ac:dyDescent="0.25">
      <c r="A81" s="152" t="s">
        <v>166</v>
      </c>
      <c r="B81" s="151">
        <v>1.1631184812472695</v>
      </c>
      <c r="C81" s="151">
        <v>0.95458889044327899</v>
      </c>
      <c r="D81" s="151">
        <v>1.0320164878111102</v>
      </c>
      <c r="E81" s="151">
        <v>1.1276835732209682</v>
      </c>
      <c r="F81" s="151">
        <v>1.0741279668905623</v>
      </c>
      <c r="G81" s="151">
        <v>1.0972967844227544</v>
      </c>
      <c r="H81" s="151">
        <v>1.114001269741371</v>
      </c>
      <c r="I81" s="151">
        <v>1.2057671321303229</v>
      </c>
      <c r="J81" s="151">
        <v>1.0599701408231801</v>
      </c>
      <c r="K81" s="151">
        <v>1.4618083753460063</v>
      </c>
      <c r="L81" s="151">
        <v>1.7132136306376493</v>
      </c>
      <c r="M81" s="151">
        <v>1.8950301557440989</v>
      </c>
      <c r="N81" s="151">
        <v>1.8780577588777283</v>
      </c>
      <c r="O81" s="151">
        <v>2.2063702597273518</v>
      </c>
      <c r="P81" s="151">
        <v>2.2090812225550338</v>
      </c>
      <c r="Q81" s="151">
        <v>2.3961625346868769</v>
      </c>
    </row>
    <row r="82" spans="1:17" x14ac:dyDescent="0.25">
      <c r="A82" s="154" t="s">
        <v>30</v>
      </c>
      <c r="B82" s="153">
        <v>7.9873489959433053E-2</v>
      </c>
      <c r="C82" s="153">
        <v>0.10377975001235469</v>
      </c>
      <c r="D82" s="153">
        <v>0.10873795048311473</v>
      </c>
      <c r="E82" s="153">
        <v>0.14084296808929939</v>
      </c>
      <c r="F82" s="153">
        <v>0.10219958895094468</v>
      </c>
      <c r="G82" s="153">
        <v>0.10307290672703244</v>
      </c>
      <c r="H82" s="153">
        <v>0.10175547512509253</v>
      </c>
      <c r="I82" s="153">
        <v>0.10044273080724563</v>
      </c>
      <c r="J82" s="153">
        <v>4.5840718217547358E-2</v>
      </c>
      <c r="K82" s="153">
        <v>3.5029671702620217E-2</v>
      </c>
      <c r="L82" s="153">
        <v>3.8856862867819086E-2</v>
      </c>
      <c r="M82" s="153">
        <v>3.977226180939393E-2</v>
      </c>
      <c r="N82" s="153">
        <v>3.9460701969292244E-2</v>
      </c>
      <c r="O82" s="153">
        <v>4.4529436283207526E-2</v>
      </c>
      <c r="P82" s="153">
        <v>4.3689554397713881E-2</v>
      </c>
      <c r="Q82" s="153">
        <v>4.551351188065373E-2</v>
      </c>
    </row>
    <row r="83" spans="1:17" x14ac:dyDescent="0.25">
      <c r="A83" s="154" t="s">
        <v>125</v>
      </c>
      <c r="B83" s="153">
        <v>2.0418582360779841E-2</v>
      </c>
      <c r="C83" s="153">
        <v>5.9877208314728349E-2</v>
      </c>
      <c r="D83" s="153">
        <v>3.9205439181854727E-2</v>
      </c>
      <c r="E83" s="153">
        <v>1.3024281587673129E-2</v>
      </c>
      <c r="F83" s="153">
        <v>1.1984450420947769E-2</v>
      </c>
      <c r="G83" s="153">
        <v>1.2258946431921566E-2</v>
      </c>
      <c r="H83" s="153">
        <v>1.1817193439223099E-2</v>
      </c>
      <c r="I83" s="153">
        <v>1.0967963951431068E-2</v>
      </c>
      <c r="J83" s="153">
        <v>0</v>
      </c>
      <c r="K83" s="153">
        <v>0</v>
      </c>
      <c r="L83" s="153">
        <v>0</v>
      </c>
      <c r="M83" s="153">
        <v>0</v>
      </c>
      <c r="N83" s="153">
        <v>0</v>
      </c>
      <c r="O83" s="153">
        <v>2.0375329607243538E-2</v>
      </c>
      <c r="P83" s="153">
        <v>1.9398299612831068E-2</v>
      </c>
      <c r="Q83" s="153">
        <v>0</v>
      </c>
    </row>
    <row r="84" spans="1:17" x14ac:dyDescent="0.25">
      <c r="A84" s="154" t="s">
        <v>29</v>
      </c>
      <c r="B84" s="153">
        <v>0.46356070379024589</v>
      </c>
      <c r="C84" s="153">
        <v>0</v>
      </c>
      <c r="D84" s="153">
        <v>0</v>
      </c>
      <c r="E84" s="153">
        <v>0</v>
      </c>
      <c r="F84" s="153">
        <v>0</v>
      </c>
      <c r="G84" s="153">
        <v>0</v>
      </c>
      <c r="H84" s="153">
        <v>0</v>
      </c>
      <c r="I84" s="153">
        <v>0</v>
      </c>
      <c r="J84" s="153">
        <v>0</v>
      </c>
      <c r="K84" s="153">
        <v>0</v>
      </c>
      <c r="L84" s="153">
        <v>0</v>
      </c>
      <c r="M84" s="153">
        <v>0</v>
      </c>
      <c r="N84" s="153">
        <v>0</v>
      </c>
      <c r="O84" s="153">
        <v>0</v>
      </c>
      <c r="P84" s="153">
        <v>0</v>
      </c>
      <c r="Q84" s="153">
        <v>0</v>
      </c>
    </row>
    <row r="85" spans="1:17" x14ac:dyDescent="0.25">
      <c r="A85" s="154" t="s">
        <v>26</v>
      </c>
      <c r="B85" s="153">
        <v>0.59926570513681077</v>
      </c>
      <c r="C85" s="153">
        <v>0.79093193211619595</v>
      </c>
      <c r="D85" s="153">
        <v>0.88407309814614088</v>
      </c>
      <c r="E85" s="153">
        <v>0.97381632354399561</v>
      </c>
      <c r="F85" s="153">
        <v>0.95994392751866997</v>
      </c>
      <c r="G85" s="153">
        <v>0.98196493126380024</v>
      </c>
      <c r="H85" s="153">
        <v>1.0004286011770553</v>
      </c>
      <c r="I85" s="153">
        <v>1.0943564373716463</v>
      </c>
      <c r="J85" s="153">
        <v>1.0141294226056328</v>
      </c>
      <c r="K85" s="153">
        <v>1.4267787036433861</v>
      </c>
      <c r="L85" s="153">
        <v>1.6743567677698303</v>
      </c>
      <c r="M85" s="153">
        <v>1.8552578939347051</v>
      </c>
      <c r="N85" s="153">
        <v>1.838597056908436</v>
      </c>
      <c r="O85" s="153">
        <v>2.1414654938369009</v>
      </c>
      <c r="P85" s="153">
        <v>2.145993368544489</v>
      </c>
      <c r="Q85" s="153">
        <v>2.3506490228062233</v>
      </c>
    </row>
    <row r="86" spans="1:17" x14ac:dyDescent="0.25">
      <c r="A86" s="152" t="s">
        <v>165</v>
      </c>
      <c r="B86" s="151">
        <v>1.7998477902099679</v>
      </c>
      <c r="C86" s="151">
        <v>2.4787824474525273</v>
      </c>
      <c r="D86" s="151">
        <v>2.683732843554508</v>
      </c>
      <c r="E86" s="151">
        <v>2.8615605173872742</v>
      </c>
      <c r="F86" s="151">
        <v>2.8181169338113836</v>
      </c>
      <c r="G86" s="151">
        <v>2.882762877605296</v>
      </c>
      <c r="H86" s="151">
        <v>2.9348582770607137</v>
      </c>
      <c r="I86" s="151">
        <v>3.2042614715728792</v>
      </c>
      <c r="J86" s="151">
        <v>2.9374783275473493</v>
      </c>
      <c r="K86" s="151">
        <v>4.1327383140015321</v>
      </c>
      <c r="L86" s="151">
        <v>4.8498609825057146</v>
      </c>
      <c r="M86" s="151">
        <v>5.3738504513970753</v>
      </c>
      <c r="N86" s="151">
        <v>5.3255914751830549</v>
      </c>
      <c r="O86" s="151">
        <v>6.2667735831884155</v>
      </c>
      <c r="P86" s="151">
        <v>6.2768243138513125</v>
      </c>
      <c r="Q86" s="151">
        <v>6.8087764798525088</v>
      </c>
    </row>
    <row r="87" spans="1:17" x14ac:dyDescent="0.25">
      <c r="A87" s="156" t="s">
        <v>148</v>
      </c>
      <c r="B87" s="206">
        <v>5.1385110525656632</v>
      </c>
      <c r="C87" s="206">
        <v>5.5093558836453642</v>
      </c>
      <c r="D87" s="206">
        <v>5.9713963969671475</v>
      </c>
      <c r="E87" s="206">
        <v>6.4621600759867448</v>
      </c>
      <c r="F87" s="206">
        <v>6.3285263798002722</v>
      </c>
      <c r="G87" s="206">
        <v>6.5004479979700953</v>
      </c>
      <c r="H87" s="206">
        <v>6.6287033463594653</v>
      </c>
      <c r="I87" s="206">
        <v>7.1400190638111614</v>
      </c>
      <c r="J87" s="206">
        <v>6.4180402747847696</v>
      </c>
      <c r="K87" s="206">
        <v>8.9390469680853126</v>
      </c>
      <c r="L87" s="206">
        <v>10.564417990767598</v>
      </c>
      <c r="M87" s="206">
        <v>11.848263802174843</v>
      </c>
      <c r="N87" s="206">
        <v>11.787565914375726</v>
      </c>
      <c r="O87" s="206">
        <v>13.67507590239717</v>
      </c>
      <c r="P87" s="206">
        <v>13.744649721453687</v>
      </c>
      <c r="Q87" s="206">
        <v>14.565941294900382</v>
      </c>
    </row>
    <row r="88" spans="1:17" x14ac:dyDescent="0.25">
      <c r="A88" s="152" t="s">
        <v>164</v>
      </c>
      <c r="B88" s="151">
        <v>2.2556115143748405</v>
      </c>
      <c r="C88" s="151">
        <v>3.008196115734211</v>
      </c>
      <c r="D88" s="151">
        <v>3.2349104276603744</v>
      </c>
      <c r="E88" s="151">
        <v>3.3151428450161937</v>
      </c>
      <c r="F88" s="151">
        <v>3.0936546574519395</v>
      </c>
      <c r="G88" s="151">
        <v>3.0415416080422721</v>
      </c>
      <c r="H88" s="151">
        <v>3.0250963534301367</v>
      </c>
      <c r="I88" s="151">
        <v>3.6128489644411719</v>
      </c>
      <c r="J88" s="151">
        <v>3.4482704260198958</v>
      </c>
      <c r="K88" s="151">
        <v>4.9679749742780253</v>
      </c>
      <c r="L88" s="151">
        <v>5.5027026570033692</v>
      </c>
      <c r="M88" s="151">
        <v>5.478325198520845</v>
      </c>
      <c r="N88" s="151">
        <v>5.2401848202967685</v>
      </c>
      <c r="O88" s="151">
        <v>6.932730368073992</v>
      </c>
      <c r="P88" s="151">
        <v>6.7406232877280763</v>
      </c>
      <c r="Q88" s="151">
        <v>8.746286199153662</v>
      </c>
    </row>
    <row r="89" spans="1:17" x14ac:dyDescent="0.25">
      <c r="A89" s="154" t="s">
        <v>30</v>
      </c>
      <c r="B89" s="205">
        <v>0.17019514657106227</v>
      </c>
      <c r="C89" s="205">
        <v>0.17690785539414058</v>
      </c>
      <c r="D89" s="205">
        <v>0.18535983771045905</v>
      </c>
      <c r="E89" s="205">
        <v>0.24008756456878272</v>
      </c>
      <c r="F89" s="205">
        <v>0.17421423833957941</v>
      </c>
      <c r="G89" s="205">
        <v>0.17570293700022252</v>
      </c>
      <c r="H89" s="205">
        <v>0.1734571809707475</v>
      </c>
      <c r="I89" s="205">
        <v>0.1712194151067567</v>
      </c>
      <c r="J89" s="205">
        <v>7.814224979948392E-2</v>
      </c>
      <c r="K89" s="205">
        <v>5.9713230137224439E-2</v>
      </c>
      <c r="L89" s="205">
        <v>6.62372406608394E-2</v>
      </c>
      <c r="M89" s="205">
        <v>6.7797672860423555E-2</v>
      </c>
      <c r="N89" s="205">
        <v>6.7266573266015511E-2</v>
      </c>
      <c r="O89" s="205">
        <v>7.5906976783375046E-2</v>
      </c>
      <c r="P89" s="205">
        <v>7.4475274518440132E-2</v>
      </c>
      <c r="Q89" s="205">
        <v>7.7584478448865596E-2</v>
      </c>
    </row>
    <row r="90" spans="1:17" x14ac:dyDescent="0.25">
      <c r="A90" s="154" t="s">
        <v>125</v>
      </c>
      <c r="B90" s="205">
        <v>6.8714419135058921E-2</v>
      </c>
      <c r="C90" s="205">
        <v>0.19925695306653915</v>
      </c>
      <c r="D90" s="205">
        <v>0.12949393422734484</v>
      </c>
      <c r="E90" s="205">
        <v>4.0584452708920048E-2</v>
      </c>
      <c r="F90" s="205">
        <v>3.5998423087443505E-2</v>
      </c>
      <c r="G90" s="205">
        <v>3.5336269364459827E-2</v>
      </c>
      <c r="H90" s="205">
        <v>3.3290700637183743E-2</v>
      </c>
      <c r="I90" s="205">
        <v>3.4150760433856099E-2</v>
      </c>
      <c r="J90" s="205">
        <v>0</v>
      </c>
      <c r="K90" s="205">
        <v>0</v>
      </c>
      <c r="L90" s="205">
        <v>0</v>
      </c>
      <c r="M90" s="205">
        <v>0</v>
      </c>
      <c r="N90" s="205">
        <v>0</v>
      </c>
      <c r="O90" s="205">
        <v>6.4625496540316157E-2</v>
      </c>
      <c r="P90" s="205">
        <v>5.9717573649740445E-2</v>
      </c>
      <c r="Q90" s="205">
        <v>0</v>
      </c>
    </row>
    <row r="91" spans="1:17" x14ac:dyDescent="0.25">
      <c r="A91" s="154" t="s">
        <v>29</v>
      </c>
      <c r="B91" s="205">
        <v>0</v>
      </c>
      <c r="C91" s="205">
        <v>0</v>
      </c>
      <c r="D91" s="205">
        <v>0</v>
      </c>
      <c r="E91" s="205">
        <v>0</v>
      </c>
      <c r="F91" s="205">
        <v>0</v>
      </c>
      <c r="G91" s="205">
        <v>0</v>
      </c>
      <c r="H91" s="205">
        <v>0</v>
      </c>
      <c r="I91" s="205">
        <v>0</v>
      </c>
      <c r="J91" s="205">
        <v>0</v>
      </c>
      <c r="K91" s="205">
        <v>0</v>
      </c>
      <c r="L91" s="205">
        <v>0</v>
      </c>
      <c r="M91" s="205">
        <v>0</v>
      </c>
      <c r="N91" s="205">
        <v>0</v>
      </c>
      <c r="O91" s="205">
        <v>0</v>
      </c>
      <c r="P91" s="205">
        <v>0</v>
      </c>
      <c r="Q91" s="205">
        <v>0</v>
      </c>
    </row>
    <row r="92" spans="1:17" x14ac:dyDescent="0.25">
      <c r="A92" s="154" t="s">
        <v>26</v>
      </c>
      <c r="B92" s="205">
        <v>2.0167019486687194</v>
      </c>
      <c r="C92" s="205">
        <v>2.6320313072735311</v>
      </c>
      <c r="D92" s="205">
        <v>2.9200566557225707</v>
      </c>
      <c r="E92" s="205">
        <v>3.0344708277384909</v>
      </c>
      <c r="F92" s="205">
        <v>2.8834419960249167</v>
      </c>
      <c r="G92" s="205">
        <v>2.8305024016775899</v>
      </c>
      <c r="H92" s="205">
        <v>2.8183484718222056</v>
      </c>
      <c r="I92" s="205">
        <v>3.4074787889005589</v>
      </c>
      <c r="J92" s="205">
        <v>3.3701281762204118</v>
      </c>
      <c r="K92" s="205">
        <v>4.908261744140801</v>
      </c>
      <c r="L92" s="205">
        <v>5.4364654163425294</v>
      </c>
      <c r="M92" s="205">
        <v>5.4105275256604211</v>
      </c>
      <c r="N92" s="205">
        <v>5.1729182470307533</v>
      </c>
      <c r="O92" s="205">
        <v>6.7921978947503012</v>
      </c>
      <c r="P92" s="205">
        <v>6.6064304395598956</v>
      </c>
      <c r="Q92" s="205">
        <v>8.6687017207047958</v>
      </c>
    </row>
    <row r="93" spans="1:17" x14ac:dyDescent="0.25">
      <c r="A93" s="152" t="s">
        <v>163</v>
      </c>
      <c r="B93" s="151">
        <v>2.8828995381908231</v>
      </c>
      <c r="C93" s="151">
        <v>2.5011597679111537</v>
      </c>
      <c r="D93" s="151">
        <v>2.7364859693067736</v>
      </c>
      <c r="E93" s="151">
        <v>3.1470172309705515</v>
      </c>
      <c r="F93" s="151">
        <v>3.2348717223483328</v>
      </c>
      <c r="G93" s="151">
        <v>3.4589063899278236</v>
      </c>
      <c r="H93" s="151">
        <v>3.6036069929293291</v>
      </c>
      <c r="I93" s="151">
        <v>3.5271700993699899</v>
      </c>
      <c r="J93" s="151">
        <v>2.9697698487648738</v>
      </c>
      <c r="K93" s="151">
        <v>3.9710719938072874</v>
      </c>
      <c r="L93" s="151">
        <v>5.0617153337642291</v>
      </c>
      <c r="M93" s="151">
        <v>6.3699386036539982</v>
      </c>
      <c r="N93" s="151">
        <v>6.5473810940789567</v>
      </c>
      <c r="O93" s="151">
        <v>6.742345534323178</v>
      </c>
      <c r="P93" s="151">
        <v>7.0040264337256115</v>
      </c>
      <c r="Q93" s="151">
        <v>5.8196550957467199</v>
      </c>
    </row>
    <row r="94" spans="1:17" x14ac:dyDescent="0.25">
      <c r="A94" s="156" t="s">
        <v>147</v>
      </c>
      <c r="B94" s="206">
        <v>2.4455432184762755</v>
      </c>
      <c r="C94" s="206">
        <v>2.7145661244824728</v>
      </c>
      <c r="D94" s="206">
        <v>2.8979722493228981</v>
      </c>
      <c r="E94" s="206">
        <v>3.1488424911122173</v>
      </c>
      <c r="F94" s="206">
        <v>3.069267602587626</v>
      </c>
      <c r="G94" s="206">
        <v>3.1964987338458615</v>
      </c>
      <c r="H94" s="206">
        <v>3.2581699919384639</v>
      </c>
      <c r="I94" s="206">
        <v>3.5526702365349339</v>
      </c>
      <c r="J94" s="206">
        <v>3.2055100411531416</v>
      </c>
      <c r="K94" s="206">
        <v>4.4801873065248428</v>
      </c>
      <c r="L94" s="206">
        <v>5.2942910178523555</v>
      </c>
      <c r="M94" s="206">
        <v>5.8542071228925217</v>
      </c>
      <c r="N94" s="206">
        <v>5.8051753943824833</v>
      </c>
      <c r="O94" s="206">
        <v>6.7143593981852092</v>
      </c>
      <c r="P94" s="206">
        <v>6.7324973041476506</v>
      </c>
      <c r="Q94" s="206">
        <v>7.4568370880589665</v>
      </c>
    </row>
    <row r="95" spans="1:17" x14ac:dyDescent="0.25">
      <c r="A95" s="152" t="s">
        <v>162</v>
      </c>
      <c r="B95" s="151">
        <v>0.88892533463378842</v>
      </c>
      <c r="C95" s="151">
        <v>1.0024504973344097</v>
      </c>
      <c r="D95" s="151">
        <v>1.0850355344534843</v>
      </c>
      <c r="E95" s="151">
        <v>1.1592047641150183</v>
      </c>
      <c r="F95" s="151">
        <v>1.1224930035564866</v>
      </c>
      <c r="G95" s="151">
        <v>1.1413131887805394</v>
      </c>
      <c r="H95" s="151">
        <v>1.1573617065083346</v>
      </c>
      <c r="I95" s="151">
        <v>1.2770853830893119</v>
      </c>
      <c r="J95" s="151">
        <v>1.1656905659335397</v>
      </c>
      <c r="K95" s="151">
        <v>1.6363601608937612</v>
      </c>
      <c r="L95" s="151">
        <v>1.9019365096183671</v>
      </c>
      <c r="M95" s="151">
        <v>2.0735576592147149</v>
      </c>
      <c r="N95" s="151">
        <v>2.0449991001975936</v>
      </c>
      <c r="O95" s="151">
        <v>2.4439609580162491</v>
      </c>
      <c r="P95" s="151">
        <v>2.4370809767887596</v>
      </c>
      <c r="Q95" s="151">
        <v>2.7207202703575981</v>
      </c>
    </row>
    <row r="96" spans="1:17" x14ac:dyDescent="0.25">
      <c r="A96" s="154" t="s">
        <v>30</v>
      </c>
      <c r="B96" s="153">
        <v>3.762593382889895E-2</v>
      </c>
      <c r="C96" s="153">
        <v>3.9109947580632846E-2</v>
      </c>
      <c r="D96" s="153">
        <v>4.0978471647058069E-2</v>
      </c>
      <c r="E96" s="153">
        <v>5.3077417303640365E-2</v>
      </c>
      <c r="F96" s="153">
        <v>3.8514455528730916E-2</v>
      </c>
      <c r="G96" s="153">
        <v>3.8843569950763823E-2</v>
      </c>
      <c r="H96" s="153">
        <v>3.8347088884979827E-2</v>
      </c>
      <c r="I96" s="153">
        <v>3.7852374246992518E-2</v>
      </c>
      <c r="J96" s="153">
        <v>1.7275317066512488E-2</v>
      </c>
      <c r="K96" s="153">
        <v>1.3201117018427523E-2</v>
      </c>
      <c r="L96" s="153">
        <v>1.4643414247262343E-2</v>
      </c>
      <c r="M96" s="153">
        <v>1.4988387179034633E-2</v>
      </c>
      <c r="N96" s="153">
        <v>1.487097420576044E-2</v>
      </c>
      <c r="O96" s="153">
        <v>1.6781153535483054E-2</v>
      </c>
      <c r="P96" s="153">
        <v>1.6464639605629949E-2</v>
      </c>
      <c r="Q96" s="153">
        <v>1.7152007628183388E-2</v>
      </c>
    </row>
    <row r="97" spans="1:17" x14ac:dyDescent="0.25">
      <c r="A97" s="154" t="s">
        <v>125</v>
      </c>
      <c r="B97" s="153">
        <v>2.8050294770600847E-2</v>
      </c>
      <c r="C97" s="153">
        <v>6.7796806633290879E-2</v>
      </c>
      <c r="D97" s="153">
        <v>4.4334092067930257E-2</v>
      </c>
      <c r="E97" s="153">
        <v>1.4598623082372022E-2</v>
      </c>
      <c r="F97" s="153">
        <v>1.3366095137327829E-2</v>
      </c>
      <c r="G97" s="153">
        <v>1.3593634495460683E-2</v>
      </c>
      <c r="H97" s="153">
        <v>1.3063637575087474E-2</v>
      </c>
      <c r="I97" s="153">
        <v>1.2296718458523578E-2</v>
      </c>
      <c r="J97" s="153">
        <v>0</v>
      </c>
      <c r="K97" s="153">
        <v>0</v>
      </c>
      <c r="L97" s="153">
        <v>0</v>
      </c>
      <c r="M97" s="153">
        <v>0</v>
      </c>
      <c r="N97" s="153">
        <v>0</v>
      </c>
      <c r="O97" s="153">
        <v>2.2876147029896376E-2</v>
      </c>
      <c r="P97" s="153">
        <v>2.1684687184720702E-2</v>
      </c>
      <c r="Q97" s="153">
        <v>0</v>
      </c>
    </row>
    <row r="98" spans="1:17" x14ac:dyDescent="0.25">
      <c r="A98" s="154" t="s">
        <v>26</v>
      </c>
      <c r="B98" s="153">
        <v>0.82324910603428858</v>
      </c>
      <c r="C98" s="153">
        <v>0.89554374312048601</v>
      </c>
      <c r="D98" s="153">
        <v>0.99972297073849603</v>
      </c>
      <c r="E98" s="153">
        <v>1.0915287237290059</v>
      </c>
      <c r="F98" s="153">
        <v>1.0706124528904279</v>
      </c>
      <c r="G98" s="153">
        <v>1.088875984334315</v>
      </c>
      <c r="H98" s="153">
        <v>1.1059509800482672</v>
      </c>
      <c r="I98" s="153">
        <v>1.2269362903837957</v>
      </c>
      <c r="J98" s="153">
        <v>1.1484152488670272</v>
      </c>
      <c r="K98" s="153">
        <v>1.6231590438753336</v>
      </c>
      <c r="L98" s="153">
        <v>1.8872930953711049</v>
      </c>
      <c r="M98" s="153">
        <v>2.0585692720356801</v>
      </c>
      <c r="N98" s="153">
        <v>2.0301281259918333</v>
      </c>
      <c r="O98" s="153">
        <v>2.4043036574508698</v>
      </c>
      <c r="P98" s="153">
        <v>2.398931649998409</v>
      </c>
      <c r="Q98" s="153">
        <v>2.7035682627294149</v>
      </c>
    </row>
    <row r="99" spans="1:17" x14ac:dyDescent="0.25">
      <c r="A99" s="152" t="s">
        <v>161</v>
      </c>
      <c r="B99" s="151">
        <v>1.4050702283282221</v>
      </c>
      <c r="C99" s="151">
        <v>1.5804707073048245</v>
      </c>
      <c r="D99" s="151">
        <v>1.6687403671175574</v>
      </c>
      <c r="E99" s="151">
        <v>1.8236996612981065</v>
      </c>
      <c r="F99" s="151">
        <v>1.7766031969356828</v>
      </c>
      <c r="G99" s="151">
        <v>1.8731888845385549</v>
      </c>
      <c r="H99" s="151">
        <v>1.9112494090778955</v>
      </c>
      <c r="I99" s="151">
        <v>2.0901465525394536</v>
      </c>
      <c r="J99" s="151">
        <v>1.8840037746270437</v>
      </c>
      <c r="K99" s="151">
        <v>2.6338627892429791</v>
      </c>
      <c r="L99" s="151">
        <v>3.1242071702753171</v>
      </c>
      <c r="M99" s="151">
        <v>3.4430233960514052</v>
      </c>
      <c r="N99" s="151">
        <v>3.4132249054118118</v>
      </c>
      <c r="O99" s="151">
        <v>3.911992419499144</v>
      </c>
      <c r="P99" s="151">
        <v>3.9233290519818871</v>
      </c>
      <c r="Q99" s="151">
        <v>4.4266656355607621</v>
      </c>
    </row>
    <row r="100" spans="1:17" x14ac:dyDescent="0.25">
      <c r="A100" s="150" t="s">
        <v>33</v>
      </c>
      <c r="B100" s="87">
        <v>0.3334745450356677</v>
      </c>
      <c r="C100" s="87">
        <v>0.22184514695724786</v>
      </c>
      <c r="D100" s="87">
        <v>0.47266981764573074</v>
      </c>
      <c r="E100" s="87">
        <v>0.40521914082697891</v>
      </c>
      <c r="F100" s="87">
        <v>0.44789347915194522</v>
      </c>
      <c r="G100" s="87">
        <v>0.30022365815503438</v>
      </c>
      <c r="H100" s="87">
        <v>0.29451837454589669</v>
      </c>
      <c r="I100" s="87">
        <v>0.36682273965607848</v>
      </c>
      <c r="J100" s="87">
        <v>0.33859766844429234</v>
      </c>
      <c r="K100" s="87">
        <v>0.59815857019665541</v>
      </c>
      <c r="L100" s="87">
        <v>0.43522903746669861</v>
      </c>
      <c r="M100" s="87">
        <v>0.44409597055813227</v>
      </c>
      <c r="N100" s="87">
        <v>0.44091100573839453</v>
      </c>
      <c r="O100" s="87">
        <v>0.48828096247763469</v>
      </c>
      <c r="P100" s="87">
        <v>0.59714423272466277</v>
      </c>
      <c r="Q100" s="87">
        <v>0.49866047738745939</v>
      </c>
    </row>
    <row r="101" spans="1:17" x14ac:dyDescent="0.25">
      <c r="A101" s="150" t="s">
        <v>31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30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125</v>
      </c>
      <c r="B103" s="87">
        <v>4.690672587047996E-3</v>
      </c>
      <c r="C103" s="87">
        <v>2.9463346557355479E-2</v>
      </c>
      <c r="D103" s="87">
        <v>7.9849286922348221E-3</v>
      </c>
      <c r="E103" s="87">
        <v>4.2586353507044778E-3</v>
      </c>
      <c r="F103" s="87">
        <v>3.1210393953928126E-3</v>
      </c>
      <c r="G103" s="87">
        <v>6.8634341280282164E-3</v>
      </c>
      <c r="H103" s="87">
        <v>7.0786648683641941E-3</v>
      </c>
      <c r="I103" s="87">
        <v>9.2595907519762398E-3</v>
      </c>
      <c r="J103" s="87">
        <v>0</v>
      </c>
      <c r="K103" s="87">
        <v>0</v>
      </c>
      <c r="L103" s="87">
        <v>0</v>
      </c>
      <c r="M103" s="87">
        <v>0</v>
      </c>
      <c r="N103" s="87">
        <v>0</v>
      </c>
      <c r="O103" s="87">
        <v>1.149032024047157E-2</v>
      </c>
      <c r="P103" s="87">
        <v>1.4402855339170342E-2</v>
      </c>
      <c r="Q103" s="87">
        <v>0</v>
      </c>
    </row>
    <row r="104" spans="1:17" x14ac:dyDescent="0.25">
      <c r="A104" s="150" t="s">
        <v>29</v>
      </c>
      <c r="B104" s="87">
        <v>0.74431419866650561</v>
      </c>
      <c r="C104" s="87">
        <v>0.76704173324180569</v>
      </c>
      <c r="D104" s="87">
        <v>0.79756829859785816</v>
      </c>
      <c r="E104" s="87">
        <v>0.82405225504998303</v>
      </c>
      <c r="F104" s="87">
        <v>0.75547308243250932</v>
      </c>
      <c r="G104" s="87">
        <v>0.65222928852878614</v>
      </c>
      <c r="H104" s="87">
        <v>0.64181193548167303</v>
      </c>
      <c r="I104" s="87">
        <v>0.53441807811109387</v>
      </c>
      <c r="J104" s="87">
        <v>0.4929835796870039</v>
      </c>
      <c r="K104" s="87">
        <v>0.57185968185279856</v>
      </c>
      <c r="L104" s="87">
        <v>0.78795694876471301</v>
      </c>
      <c r="M104" s="87">
        <v>0.96479331830795534</v>
      </c>
      <c r="N104" s="87">
        <v>0.95791087817791509</v>
      </c>
      <c r="O104" s="87">
        <v>0.88404261844029586</v>
      </c>
      <c r="P104" s="87">
        <v>0.69700274660060846</v>
      </c>
      <c r="Q104" s="87">
        <v>0.54151108368746348</v>
      </c>
    </row>
    <row r="105" spans="1:17" x14ac:dyDescent="0.25">
      <c r="A105" s="150" t="s">
        <v>28</v>
      </c>
      <c r="B105" s="87">
        <v>0</v>
      </c>
      <c r="C105" s="87">
        <v>0</v>
      </c>
      <c r="D105" s="87">
        <v>0</v>
      </c>
      <c r="E105" s="87">
        <v>0</v>
      </c>
      <c r="F105" s="87">
        <v>0</v>
      </c>
      <c r="G105" s="87">
        <v>0</v>
      </c>
      <c r="H105" s="87">
        <v>0</v>
      </c>
      <c r="I105" s="87">
        <v>0</v>
      </c>
      <c r="J105" s="87">
        <v>0</v>
      </c>
      <c r="K105" s="87">
        <v>0</v>
      </c>
      <c r="L105" s="87">
        <v>0</v>
      </c>
      <c r="M105" s="87">
        <v>0</v>
      </c>
      <c r="N105" s="87">
        <v>0</v>
      </c>
      <c r="O105" s="87">
        <v>0</v>
      </c>
      <c r="P105" s="87">
        <v>0</v>
      </c>
      <c r="Q105" s="87">
        <v>0</v>
      </c>
    </row>
    <row r="106" spans="1:17" x14ac:dyDescent="0.25">
      <c r="A106" s="150" t="s">
        <v>26</v>
      </c>
      <c r="B106" s="87">
        <v>0.13688861808912811</v>
      </c>
      <c r="C106" s="87">
        <v>0.38966488825556117</v>
      </c>
      <c r="D106" s="87">
        <v>0.17959469535122499</v>
      </c>
      <c r="E106" s="87">
        <v>0.31213817178569159</v>
      </c>
      <c r="F106" s="87">
        <v>0.24462617324119368</v>
      </c>
      <c r="G106" s="87">
        <v>0.53817414376044115</v>
      </c>
      <c r="H106" s="87">
        <v>0.58569723485373282</v>
      </c>
      <c r="I106" s="87">
        <v>0.90012036441182397</v>
      </c>
      <c r="J106" s="87">
        <v>0.84587231673451524</v>
      </c>
      <c r="K106" s="87">
        <v>1.0852641626598789</v>
      </c>
      <c r="L106" s="87">
        <v>1.4752138044451579</v>
      </c>
      <c r="M106" s="87">
        <v>1.6956381070708313</v>
      </c>
      <c r="N106" s="87">
        <v>1.6252943017706047</v>
      </c>
      <c r="O106" s="87">
        <v>1.1734708410529189</v>
      </c>
      <c r="P106" s="87">
        <v>1.5457229429765793</v>
      </c>
      <c r="Q106" s="87">
        <v>0.59962943715763239</v>
      </c>
    </row>
    <row r="107" spans="1:17" x14ac:dyDescent="0.25">
      <c r="A107" s="150" t="s">
        <v>25</v>
      </c>
      <c r="B107" s="87">
        <v>0</v>
      </c>
      <c r="C107" s="87">
        <v>0</v>
      </c>
      <c r="D107" s="87">
        <v>0</v>
      </c>
      <c r="E107" s="87">
        <v>0</v>
      </c>
      <c r="F107" s="87">
        <v>0</v>
      </c>
      <c r="G107" s="87">
        <v>0</v>
      </c>
      <c r="H107" s="87">
        <v>0</v>
      </c>
      <c r="I107" s="87">
        <v>0</v>
      </c>
      <c r="J107" s="87">
        <v>0</v>
      </c>
      <c r="K107" s="87">
        <v>0</v>
      </c>
      <c r="L107" s="87">
        <v>0</v>
      </c>
      <c r="M107" s="87">
        <v>0</v>
      </c>
      <c r="N107" s="87">
        <v>0</v>
      </c>
      <c r="O107" s="87">
        <v>0</v>
      </c>
      <c r="P107" s="87">
        <v>0</v>
      </c>
      <c r="Q107" s="87">
        <v>0</v>
      </c>
    </row>
    <row r="108" spans="1:17" x14ac:dyDescent="0.25">
      <c r="A108" s="150" t="s">
        <v>86</v>
      </c>
      <c r="B108" s="87">
        <v>0</v>
      </c>
      <c r="C108" s="87">
        <v>0</v>
      </c>
      <c r="D108" s="87">
        <v>0</v>
      </c>
      <c r="E108" s="87">
        <v>0</v>
      </c>
      <c r="F108" s="87">
        <v>0</v>
      </c>
      <c r="G108" s="87">
        <v>0</v>
      </c>
      <c r="H108" s="87">
        <v>0</v>
      </c>
      <c r="I108" s="87">
        <v>0</v>
      </c>
      <c r="J108" s="87">
        <v>0</v>
      </c>
      <c r="K108" s="87">
        <v>0</v>
      </c>
      <c r="L108" s="87">
        <v>0</v>
      </c>
      <c r="M108" s="87">
        <v>0</v>
      </c>
      <c r="N108" s="87">
        <v>7.8832508243055835E-3</v>
      </c>
      <c r="O108" s="87">
        <v>0.83808775622467846</v>
      </c>
      <c r="P108" s="87">
        <v>0.77999858989772963</v>
      </c>
      <c r="Q108" s="87">
        <v>0.86931789428102269</v>
      </c>
    </row>
    <row r="109" spans="1:17" x14ac:dyDescent="0.25">
      <c r="A109" s="150" t="s">
        <v>22</v>
      </c>
      <c r="B109" s="87">
        <v>0.18570219394987286</v>
      </c>
      <c r="C109" s="87">
        <v>0.17245559229285445</v>
      </c>
      <c r="D109" s="87">
        <v>0.21092262683050869</v>
      </c>
      <c r="E109" s="87">
        <v>0.27803145828474818</v>
      </c>
      <c r="F109" s="87">
        <v>0.32548942271464187</v>
      </c>
      <c r="G109" s="87">
        <v>0.37569835996626483</v>
      </c>
      <c r="H109" s="87">
        <v>0.38214319932822893</v>
      </c>
      <c r="I109" s="87">
        <v>0.27952577960848074</v>
      </c>
      <c r="J109" s="87">
        <v>0.20655020976123226</v>
      </c>
      <c r="K109" s="87">
        <v>0.37858037453364618</v>
      </c>
      <c r="L109" s="87">
        <v>0.4258073795987472</v>
      </c>
      <c r="M109" s="87">
        <v>0.33849600011448616</v>
      </c>
      <c r="N109" s="87">
        <v>0.38122546890059233</v>
      </c>
      <c r="O109" s="87">
        <v>0.51661992106314469</v>
      </c>
      <c r="P109" s="87">
        <v>0.28905768444313662</v>
      </c>
      <c r="Q109" s="87">
        <v>1.9175467430471838</v>
      </c>
    </row>
    <row r="110" spans="1:17" x14ac:dyDescent="0.25">
      <c r="A110" s="149" t="s">
        <v>160</v>
      </c>
      <c r="B110" s="148">
        <v>0.1515476555142648</v>
      </c>
      <c r="C110" s="148">
        <v>0.13164491984323842</v>
      </c>
      <c r="D110" s="148">
        <v>0.14419634775185639</v>
      </c>
      <c r="E110" s="148">
        <v>0.1659380656990925</v>
      </c>
      <c r="F110" s="148">
        <v>0.17017140209545625</v>
      </c>
      <c r="G110" s="148">
        <v>0.18199666052676725</v>
      </c>
      <c r="H110" s="148">
        <v>0.18955887635223365</v>
      </c>
      <c r="I110" s="148">
        <v>0.18543830090616864</v>
      </c>
      <c r="J110" s="148">
        <v>0.15581570059255836</v>
      </c>
      <c r="K110" s="148">
        <v>0.20996435638810212</v>
      </c>
      <c r="L110" s="148">
        <v>0.26814733795867146</v>
      </c>
      <c r="M110" s="148">
        <v>0.3376260676264019</v>
      </c>
      <c r="N110" s="148">
        <v>0.34695138877307768</v>
      </c>
      <c r="O110" s="148">
        <v>0.35840602066981675</v>
      </c>
      <c r="P110" s="148">
        <v>0.37208727537700459</v>
      </c>
      <c r="Q110" s="148">
        <v>0.30945118214060602</v>
      </c>
    </row>
    <row r="111" spans="1:17" x14ac:dyDescent="0.25">
      <c r="A111" s="195"/>
      <c r="B111" s="194"/>
      <c r="C111" s="194"/>
      <c r="D111" s="194"/>
      <c r="E111" s="194"/>
      <c r="F111" s="194"/>
      <c r="G111" s="194"/>
      <c r="H111" s="194"/>
      <c r="I111" s="194"/>
      <c r="J111" s="194"/>
      <c r="K111" s="194"/>
      <c r="L111" s="194"/>
      <c r="M111" s="194"/>
      <c r="N111" s="194"/>
      <c r="O111" s="194"/>
      <c r="P111" s="194"/>
      <c r="Q111" s="194"/>
    </row>
    <row r="112" spans="1:17" ht="12.75" x14ac:dyDescent="0.25">
      <c r="A112" s="97" t="s">
        <v>42</v>
      </c>
      <c r="B112" s="96">
        <v>28.17065716812824</v>
      </c>
      <c r="C112" s="96">
        <v>28.616433208128335</v>
      </c>
      <c r="D112" s="96">
        <v>28.923519392141458</v>
      </c>
      <c r="E112" s="96">
        <v>30.05714759529619</v>
      </c>
      <c r="F112" s="96">
        <v>33.628140518847282</v>
      </c>
      <c r="G112" s="96">
        <v>34.095540376716031</v>
      </c>
      <c r="H112" s="96">
        <v>35.287120401002724</v>
      </c>
      <c r="I112" s="96">
        <v>39.953853883531721</v>
      </c>
      <c r="J112" s="96">
        <v>41.182487015959516</v>
      </c>
      <c r="K112" s="96">
        <v>34.26143890263014</v>
      </c>
      <c r="L112" s="96">
        <v>36.116245155888826</v>
      </c>
      <c r="M112" s="96">
        <v>38.930704695409055</v>
      </c>
      <c r="N112" s="96">
        <v>39.10081431550514</v>
      </c>
      <c r="O112" s="96">
        <v>38.629916763363184</v>
      </c>
      <c r="P112" s="96">
        <v>39.97332860189411</v>
      </c>
      <c r="Q112" s="96">
        <v>40.75619047145689</v>
      </c>
    </row>
    <row r="113" spans="1:17" x14ac:dyDescent="0.25">
      <c r="A113" s="132" t="s">
        <v>83</v>
      </c>
      <c r="B113" s="160">
        <v>3.8067575002130878E-2</v>
      </c>
      <c r="C113" s="160">
        <v>3.8839876952142187E-2</v>
      </c>
      <c r="D113" s="160">
        <v>3.9292880145510689E-2</v>
      </c>
      <c r="E113" s="160">
        <v>4.0658021253200401E-2</v>
      </c>
      <c r="F113" s="160">
        <v>4.5365703183284568E-2</v>
      </c>
      <c r="G113" s="160">
        <v>4.5786020962944159E-2</v>
      </c>
      <c r="H113" s="160">
        <v>4.7327362479034518E-2</v>
      </c>
      <c r="I113" s="160">
        <v>5.3742693190141223E-2</v>
      </c>
      <c r="J113" s="160">
        <v>5.5450581401625905E-2</v>
      </c>
      <c r="K113" s="160">
        <v>4.6164763865764194E-2</v>
      </c>
      <c r="L113" s="160">
        <v>4.8489976716514338E-2</v>
      </c>
      <c r="M113" s="160">
        <v>5.2078150896558664E-2</v>
      </c>
      <c r="N113" s="160">
        <v>5.2235965131761167E-2</v>
      </c>
      <c r="O113" s="160">
        <v>5.1991794854875761E-2</v>
      </c>
      <c r="P113" s="160">
        <v>5.3732107234987045E-2</v>
      </c>
      <c r="Q113" s="160">
        <v>5.4933607310970356E-2</v>
      </c>
    </row>
    <row r="114" spans="1:17" x14ac:dyDescent="0.25">
      <c r="A114" s="76" t="s">
        <v>82</v>
      </c>
      <c r="B114" s="159">
        <v>4.9373626491117147E-3</v>
      </c>
      <c r="C114" s="159">
        <v>5.0375301749288589E-3</v>
      </c>
      <c r="D114" s="159">
        <v>5.0962846673476897E-3</v>
      </c>
      <c r="E114" s="159">
        <v>5.2733434034373111E-3</v>
      </c>
      <c r="F114" s="159">
        <v>5.8839295236247577E-3</v>
      </c>
      <c r="G114" s="159">
        <v>5.938444719455661E-3</v>
      </c>
      <c r="H114" s="159">
        <v>6.1383566400506507E-3</v>
      </c>
      <c r="I114" s="159">
        <v>6.9704247251058333E-3</v>
      </c>
      <c r="J114" s="159">
        <v>7.1919377440930049E-3</v>
      </c>
      <c r="K114" s="159">
        <v>5.9875676557576227E-3</v>
      </c>
      <c r="L114" s="159">
        <v>6.2891476508028996E-3</v>
      </c>
      <c r="M114" s="159">
        <v>6.7545336695883414E-3</v>
      </c>
      <c r="N114" s="159">
        <v>6.7750021683131312E-3</v>
      </c>
      <c r="O114" s="159">
        <v>6.7433332951303835E-3</v>
      </c>
      <c r="P114" s="159">
        <v>6.9690517272308558E-3</v>
      </c>
      <c r="Q114" s="159">
        <v>7.1248862293690363E-3</v>
      </c>
    </row>
    <row r="115" spans="1:17" x14ac:dyDescent="0.25">
      <c r="A115" s="76" t="s">
        <v>81</v>
      </c>
      <c r="B115" s="159">
        <v>0.69233996299870393</v>
      </c>
      <c r="C115" s="159">
        <v>0.70638591952377094</v>
      </c>
      <c r="D115" s="159">
        <v>0.71462474782101582</v>
      </c>
      <c r="E115" s="159">
        <v>0.73945274760647628</v>
      </c>
      <c r="F115" s="159">
        <v>0.82507197428696966</v>
      </c>
      <c r="G115" s="159">
        <v>0.83271634869224587</v>
      </c>
      <c r="H115" s="159">
        <v>0.86074892833932437</v>
      </c>
      <c r="I115" s="159">
        <v>0.9774253866349587</v>
      </c>
      <c r="J115" s="159">
        <v>1.0084869728032146</v>
      </c>
      <c r="K115" s="159">
        <v>0.8396045953775092</v>
      </c>
      <c r="L115" s="159">
        <v>0.88189354546068</v>
      </c>
      <c r="M115" s="159">
        <v>0.94715213834204248</v>
      </c>
      <c r="N115" s="159">
        <v>0.95002232646814866</v>
      </c>
      <c r="O115" s="159">
        <v>0.94558156972294594</v>
      </c>
      <c r="P115" s="159">
        <v>0.97723285848470665</v>
      </c>
      <c r="Q115" s="159">
        <v>0.99908469743432893</v>
      </c>
    </row>
    <row r="116" spans="1:17" x14ac:dyDescent="0.25">
      <c r="A116" s="76" t="s">
        <v>80</v>
      </c>
      <c r="B116" s="159">
        <v>1.2607074719858728E-2</v>
      </c>
      <c r="C116" s="159">
        <v>1.2862842742632443E-2</v>
      </c>
      <c r="D116" s="159">
        <v>1.3012866617460608E-2</v>
      </c>
      <c r="E116" s="159">
        <v>1.3464968857932491E-2</v>
      </c>
      <c r="F116" s="159">
        <v>1.5024041056426289E-2</v>
      </c>
      <c r="G116" s="159">
        <v>1.5163240300243555E-2</v>
      </c>
      <c r="H116" s="159">
        <v>1.5673695921887006E-2</v>
      </c>
      <c r="I116" s="159">
        <v>1.7798300749565142E-2</v>
      </c>
      <c r="J116" s="159">
        <v>1.8363912672419373E-2</v>
      </c>
      <c r="K116" s="159">
        <v>1.5288670934456556E-2</v>
      </c>
      <c r="L116" s="159">
        <v>1.6058726083683739E-2</v>
      </c>
      <c r="M116" s="159">
        <v>1.7247043962959067E-2</v>
      </c>
      <c r="N116" s="159">
        <v>1.7299308281212695E-2</v>
      </c>
      <c r="O116" s="159">
        <v>1.7218444897482827E-2</v>
      </c>
      <c r="P116" s="159">
        <v>1.7794794933195107E-2</v>
      </c>
      <c r="Q116" s="159">
        <v>1.819270315910626E-2</v>
      </c>
    </row>
    <row r="117" spans="1:17" x14ac:dyDescent="0.25">
      <c r="A117" s="129" t="s">
        <v>79</v>
      </c>
      <c r="B117" s="158">
        <v>3.9783230089425067E-2</v>
      </c>
      <c r="C117" s="158">
        <v>4.0590338663430418E-2</v>
      </c>
      <c r="D117" s="158">
        <v>4.1063758109560491E-2</v>
      </c>
      <c r="E117" s="158">
        <v>4.2490424315346192E-2</v>
      </c>
      <c r="F117" s="158">
        <v>4.7410275222631013E-2</v>
      </c>
      <c r="G117" s="158">
        <v>4.7849536166831894E-2</v>
      </c>
      <c r="H117" s="158">
        <v>4.9460343899595888E-2</v>
      </c>
      <c r="I117" s="158">
        <v>5.6164805052307261E-2</v>
      </c>
      <c r="J117" s="158">
        <v>6.1570082441835643E-2</v>
      </c>
      <c r="K117" s="158">
        <v>5.125948628988828E-2</v>
      </c>
      <c r="L117" s="158">
        <v>5.3841308577351338E-2</v>
      </c>
      <c r="M117" s="158">
        <v>5.7825472034193241E-2</v>
      </c>
      <c r="N117" s="158">
        <v>5.8000702576890995E-2</v>
      </c>
      <c r="O117" s="158">
        <v>5.433499605262293E-2</v>
      </c>
      <c r="P117" s="158">
        <v>5.6153742002202509E-2</v>
      </c>
      <c r="Q117" s="158">
        <v>6.0996055324763404E-2</v>
      </c>
    </row>
    <row r="118" spans="1:17" x14ac:dyDescent="0.25">
      <c r="A118" s="92" t="s">
        <v>125</v>
      </c>
      <c r="B118" s="91">
        <v>6.5005311341821744E-3</v>
      </c>
      <c r="C118" s="91">
        <v>6.6324116879279051E-3</v>
      </c>
      <c r="D118" s="91">
        <v>6.7097678463438563E-3</v>
      </c>
      <c r="E118" s="91">
        <v>6.9428833592860961E-3</v>
      </c>
      <c r="F118" s="91">
        <v>7.7467809796263947E-3</v>
      </c>
      <c r="G118" s="91">
        <v>7.8185556806094399E-3</v>
      </c>
      <c r="H118" s="91">
        <v>8.0817596938199485E-3</v>
      </c>
      <c r="I118" s="91">
        <v>9.1772604453464052E-3</v>
      </c>
      <c r="J118" s="91">
        <v>0</v>
      </c>
      <c r="K118" s="91">
        <v>0</v>
      </c>
      <c r="L118" s="91">
        <v>0</v>
      </c>
      <c r="M118" s="91">
        <v>0</v>
      </c>
      <c r="N118" s="91">
        <v>0</v>
      </c>
      <c r="O118" s="91">
        <v>8.8782718930011679E-3</v>
      </c>
      <c r="P118" s="91">
        <v>9.1754527564914951E-3</v>
      </c>
      <c r="Q118" s="91">
        <v>0</v>
      </c>
    </row>
    <row r="119" spans="1:17" x14ac:dyDescent="0.25">
      <c r="A119" s="92" t="s">
        <v>26</v>
      </c>
      <c r="B119" s="91">
        <v>1.0817708013603987E-2</v>
      </c>
      <c r="C119" s="91">
        <v>1.1037173976253081E-2</v>
      </c>
      <c r="D119" s="91">
        <v>1.1165904431891941E-2</v>
      </c>
      <c r="E119" s="91">
        <v>1.1553838202286525E-2</v>
      </c>
      <c r="F119" s="91">
        <v>1.2891625769204549E-2</v>
      </c>
      <c r="G119" s="91">
        <v>1.3011067971998642E-2</v>
      </c>
      <c r="H119" s="91">
        <v>1.3449072821779007E-2</v>
      </c>
      <c r="I119" s="91">
        <v>1.5272124971530444E-2</v>
      </c>
      <c r="J119" s="91">
        <v>1.5757457593602732E-2</v>
      </c>
      <c r="K119" s="91">
        <v>1.3118695792649222E-2</v>
      </c>
      <c r="L119" s="91">
        <v>1.3779454290858971E-2</v>
      </c>
      <c r="M119" s="91">
        <v>1.479911001044446E-2</v>
      </c>
      <c r="N119" s="91">
        <v>1.4843956269149285E-2</v>
      </c>
      <c r="O119" s="91">
        <v>1.4774570111486252E-2</v>
      </c>
      <c r="P119" s="91">
        <v>1.5269116748077897E-2</v>
      </c>
      <c r="Q119" s="91">
        <v>1.561054845208276E-2</v>
      </c>
    </row>
    <row r="120" spans="1:17" x14ac:dyDescent="0.25">
      <c r="A120" s="92" t="s">
        <v>126</v>
      </c>
      <c r="B120" s="91">
        <v>0</v>
      </c>
      <c r="C120" s="91">
        <v>0</v>
      </c>
      <c r="D120" s="91">
        <v>0</v>
      </c>
      <c r="E120" s="91">
        <v>0</v>
      </c>
      <c r="F120" s="91">
        <v>0</v>
      </c>
      <c r="G120" s="91">
        <v>0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s="91">
        <v>0</v>
      </c>
    </row>
    <row r="121" spans="1:17" x14ac:dyDescent="0.25">
      <c r="A121" s="92" t="s">
        <v>21</v>
      </c>
      <c r="B121" s="157">
        <v>2.2464990941638906E-2</v>
      </c>
      <c r="C121" s="157">
        <v>2.2920752999249432E-2</v>
      </c>
      <c r="D121" s="157">
        <v>2.3188085831324694E-2</v>
      </c>
      <c r="E121" s="157">
        <v>2.3993702753773567E-2</v>
      </c>
      <c r="F121" s="157">
        <v>2.6771868473800066E-2</v>
      </c>
      <c r="G121" s="157">
        <v>2.7019912514223809E-2</v>
      </c>
      <c r="H121" s="157">
        <v>2.7929511383996936E-2</v>
      </c>
      <c r="I121" s="157">
        <v>3.1715419635430411E-2</v>
      </c>
      <c r="J121" s="157">
        <v>4.5812624848232911E-2</v>
      </c>
      <c r="K121" s="157">
        <v>3.8140790497239056E-2</v>
      </c>
      <c r="L121" s="157">
        <v>4.0061854286492365E-2</v>
      </c>
      <c r="M121" s="157">
        <v>4.3026362023748779E-2</v>
      </c>
      <c r="N121" s="157">
        <v>4.315674630774171E-2</v>
      </c>
      <c r="O121" s="157">
        <v>3.0682154048135513E-2</v>
      </c>
      <c r="P121" s="157">
        <v>3.1709172497633116E-2</v>
      </c>
      <c r="Q121" s="157">
        <v>4.5385506872680642E-2</v>
      </c>
    </row>
    <row r="122" spans="1:17" x14ac:dyDescent="0.25">
      <c r="A122" s="156" t="s">
        <v>146</v>
      </c>
      <c r="B122" s="206">
        <v>13.729668893334045</v>
      </c>
      <c r="C122" s="206">
        <v>14.062595054110533</v>
      </c>
      <c r="D122" s="206">
        <v>14.241158109128094</v>
      </c>
      <c r="E122" s="206">
        <v>14.738443093147835</v>
      </c>
      <c r="F122" s="206">
        <v>16.470064278044937</v>
      </c>
      <c r="G122" s="206">
        <v>16.623650467546277</v>
      </c>
      <c r="H122" s="206">
        <v>17.185848561330967</v>
      </c>
      <c r="I122" s="206">
        <v>19.524266811701096</v>
      </c>
      <c r="J122" s="206">
        <v>20.189838208996328</v>
      </c>
      <c r="K122" s="206">
        <v>16.823407303010143</v>
      </c>
      <c r="L122" s="206">
        <v>17.671767626639458</v>
      </c>
      <c r="M122" s="206">
        <v>18.980868258971331</v>
      </c>
      <c r="N122" s="206">
        <v>19.03836666048338</v>
      </c>
      <c r="O122" s="206">
        <v>18.943519728727274</v>
      </c>
      <c r="P122" s="206">
        <v>19.578296267607847</v>
      </c>
      <c r="Q122" s="206">
        <v>20.02335302222853</v>
      </c>
    </row>
    <row r="123" spans="1:17" x14ac:dyDescent="0.25">
      <c r="A123" s="152" t="s">
        <v>159</v>
      </c>
      <c r="B123" s="151">
        <v>6.4812722196876296</v>
      </c>
      <c r="C123" s="151">
        <v>6.5000262511598788</v>
      </c>
      <c r="D123" s="151">
        <v>6.5852179089723588</v>
      </c>
      <c r="E123" s="151">
        <v>6.8719916701844639</v>
      </c>
      <c r="F123" s="151">
        <v>7.5937384992414829</v>
      </c>
      <c r="G123" s="151">
        <v>7.6611007140267322</v>
      </c>
      <c r="H123" s="151">
        <v>7.9128270678064059</v>
      </c>
      <c r="I123" s="151">
        <v>8.963639498632844</v>
      </c>
      <c r="J123" s="151">
        <v>9.141461955288122</v>
      </c>
      <c r="K123" s="151">
        <v>7.5666656710943148</v>
      </c>
      <c r="L123" s="151">
        <v>7.9447546634208681</v>
      </c>
      <c r="M123" s="151">
        <v>8.5283708987156128</v>
      </c>
      <c r="N123" s="151">
        <v>8.5542749599887298</v>
      </c>
      <c r="O123" s="151">
        <v>8.5055993072884863</v>
      </c>
      <c r="P123" s="151">
        <v>8.7895891748578201</v>
      </c>
      <c r="Q123" s="151">
        <v>8.9906792652810701</v>
      </c>
    </row>
    <row r="124" spans="1:17" x14ac:dyDescent="0.25">
      <c r="A124" s="154" t="s">
        <v>33</v>
      </c>
      <c r="B124" s="153">
        <v>0.15806725707267885</v>
      </c>
      <c r="C124" s="153">
        <v>0</v>
      </c>
      <c r="D124" s="153">
        <v>5.275814369841798E-3</v>
      </c>
      <c r="E124" s="153">
        <v>0</v>
      </c>
      <c r="F124" s="153">
        <v>0</v>
      </c>
      <c r="G124" s="153">
        <v>0</v>
      </c>
      <c r="H124" s="153">
        <v>0</v>
      </c>
      <c r="I124" s="153">
        <v>0</v>
      </c>
      <c r="J124" s="153">
        <v>0</v>
      </c>
      <c r="K124" s="153">
        <v>0</v>
      </c>
      <c r="L124" s="153">
        <v>0</v>
      </c>
      <c r="M124" s="153">
        <v>0</v>
      </c>
      <c r="N124" s="153">
        <v>0</v>
      </c>
      <c r="O124" s="153">
        <v>0</v>
      </c>
      <c r="P124" s="153">
        <v>0</v>
      </c>
      <c r="Q124" s="153">
        <v>0</v>
      </c>
    </row>
    <row r="125" spans="1:17" x14ac:dyDescent="0.25">
      <c r="A125" s="154" t="s">
        <v>30</v>
      </c>
      <c r="B125" s="153">
        <v>0.45247050619763457</v>
      </c>
      <c r="C125" s="153">
        <v>0.4432733097974203</v>
      </c>
      <c r="D125" s="153">
        <v>0.43427860106860111</v>
      </c>
      <c r="E125" s="153">
        <v>0.54204973265876022</v>
      </c>
      <c r="F125" s="153">
        <v>0.45066248640935352</v>
      </c>
      <c r="G125" s="153">
        <v>0.44863713444500286</v>
      </c>
      <c r="H125" s="153">
        <v>0.45011133975753942</v>
      </c>
      <c r="I125" s="153">
        <v>0.46345579412970433</v>
      </c>
      <c r="J125" s="153">
        <v>0.24138108424540253</v>
      </c>
      <c r="K125" s="153">
        <v>0.10984602316211776</v>
      </c>
      <c r="L125" s="153">
        <v>0.10910533193922801</v>
      </c>
      <c r="M125" s="153">
        <v>0.10830358073184131</v>
      </c>
      <c r="N125" s="153">
        <v>0.10875664570137181</v>
      </c>
      <c r="O125" s="153">
        <v>0.10383534503552921</v>
      </c>
      <c r="P125" s="153">
        <v>0.10513203724969147</v>
      </c>
      <c r="Q125" s="153">
        <v>0.10324762774005981</v>
      </c>
    </row>
    <row r="126" spans="1:17" x14ac:dyDescent="0.25">
      <c r="A126" s="154" t="s">
        <v>125</v>
      </c>
      <c r="B126" s="153">
        <v>0.19187064907866536</v>
      </c>
      <c r="C126" s="153">
        <v>0.42625477365830844</v>
      </c>
      <c r="D126" s="153">
        <v>0.26096505722443053</v>
      </c>
      <c r="E126" s="153">
        <v>8.3542312506441757E-2</v>
      </c>
      <c r="F126" s="153">
        <v>8.8078342264604897E-2</v>
      </c>
      <c r="G126" s="153">
        <v>8.8930880305549659E-2</v>
      </c>
      <c r="H126" s="153">
        <v>8.7121483546114944E-2</v>
      </c>
      <c r="I126" s="153">
        <v>8.4346014925515023E-2</v>
      </c>
      <c r="J126" s="153">
        <v>0</v>
      </c>
      <c r="K126" s="153">
        <v>0</v>
      </c>
      <c r="L126" s="153">
        <v>0</v>
      </c>
      <c r="M126" s="153">
        <v>0</v>
      </c>
      <c r="N126" s="153">
        <v>0</v>
      </c>
      <c r="O126" s="153">
        <v>7.9186547018958844E-2</v>
      </c>
      <c r="P126" s="153">
        <v>7.7798258858855329E-2</v>
      </c>
      <c r="Q126" s="153">
        <v>0</v>
      </c>
    </row>
    <row r="127" spans="1:17" x14ac:dyDescent="0.25">
      <c r="A127" s="154" t="s">
        <v>29</v>
      </c>
      <c r="B127" s="153">
        <v>4.7645254377734016E-2</v>
      </c>
      <c r="C127" s="153">
        <v>0</v>
      </c>
      <c r="D127" s="153">
        <v>0</v>
      </c>
      <c r="E127" s="153">
        <v>0</v>
      </c>
      <c r="F127" s="153">
        <v>0</v>
      </c>
      <c r="G127" s="153">
        <v>0</v>
      </c>
      <c r="H127" s="153">
        <v>0</v>
      </c>
      <c r="I127" s="153">
        <v>0</v>
      </c>
      <c r="J127" s="153">
        <v>0</v>
      </c>
      <c r="K127" s="153">
        <v>0</v>
      </c>
      <c r="L127" s="153">
        <v>0</v>
      </c>
      <c r="M127" s="153">
        <v>0</v>
      </c>
      <c r="N127" s="153">
        <v>0</v>
      </c>
      <c r="O127" s="153">
        <v>0</v>
      </c>
      <c r="P127" s="153">
        <v>0</v>
      </c>
      <c r="Q127" s="153">
        <v>0</v>
      </c>
    </row>
    <row r="128" spans="1:17" x14ac:dyDescent="0.25">
      <c r="A128" s="154" t="s">
        <v>26</v>
      </c>
      <c r="B128" s="153">
        <v>5.6312185529609167</v>
      </c>
      <c r="C128" s="153">
        <v>5.6304981677041503</v>
      </c>
      <c r="D128" s="153">
        <v>5.8846984363094856</v>
      </c>
      <c r="E128" s="153">
        <v>6.2463996250192615</v>
      </c>
      <c r="F128" s="153">
        <v>7.0549976705675244</v>
      </c>
      <c r="G128" s="153">
        <v>7.12353269927618</v>
      </c>
      <c r="H128" s="153">
        <v>7.3755942445027518</v>
      </c>
      <c r="I128" s="153">
        <v>8.415837689577625</v>
      </c>
      <c r="J128" s="153">
        <v>8.9000808710427197</v>
      </c>
      <c r="K128" s="153">
        <v>7.4568196479321971</v>
      </c>
      <c r="L128" s="153">
        <v>7.8356493314816404</v>
      </c>
      <c r="M128" s="153">
        <v>8.4200673179837722</v>
      </c>
      <c r="N128" s="153">
        <v>8.4455183142873587</v>
      </c>
      <c r="O128" s="153">
        <v>8.3225774152339991</v>
      </c>
      <c r="P128" s="153">
        <v>8.6066588787492737</v>
      </c>
      <c r="Q128" s="153">
        <v>8.8874316375410096</v>
      </c>
    </row>
    <row r="129" spans="1:17" x14ac:dyDescent="0.25">
      <c r="A129" s="152" t="s">
        <v>158</v>
      </c>
      <c r="B129" s="151">
        <v>7.2483966736464156</v>
      </c>
      <c r="C129" s="151">
        <v>7.5625688029506541</v>
      </c>
      <c r="D129" s="151">
        <v>7.6559402001557357</v>
      </c>
      <c r="E129" s="151">
        <v>7.8664514229633706</v>
      </c>
      <c r="F129" s="151">
        <v>8.8763257788034551</v>
      </c>
      <c r="G129" s="151">
        <v>8.9625497535195446</v>
      </c>
      <c r="H129" s="151">
        <v>9.2730214935245616</v>
      </c>
      <c r="I129" s="151">
        <v>10.560627313068251</v>
      </c>
      <c r="J129" s="151">
        <v>11.048376253708206</v>
      </c>
      <c r="K129" s="151">
        <v>9.2567416319158298</v>
      </c>
      <c r="L129" s="151">
        <v>9.7270129632185878</v>
      </c>
      <c r="M129" s="151">
        <v>10.452497360255718</v>
      </c>
      <c r="N129" s="151">
        <v>10.48409170049465</v>
      </c>
      <c r="O129" s="151">
        <v>10.43792042143879</v>
      </c>
      <c r="P129" s="151">
        <v>10.788707092750025</v>
      </c>
      <c r="Q129" s="151">
        <v>11.03267375694746</v>
      </c>
    </row>
    <row r="130" spans="1:17" x14ac:dyDescent="0.25">
      <c r="A130" s="156" t="s">
        <v>145</v>
      </c>
      <c r="B130" s="206">
        <v>8.8908297590680334</v>
      </c>
      <c r="C130" s="206">
        <v>8.846673385688506</v>
      </c>
      <c r="D130" s="206">
        <v>8.9701285193723308</v>
      </c>
      <c r="E130" s="206">
        <v>9.3497905476107981</v>
      </c>
      <c r="F130" s="206">
        <v>10.491197394335702</v>
      </c>
      <c r="G130" s="206">
        <v>10.63687821934726</v>
      </c>
      <c r="H130" s="206">
        <v>11.023282962523465</v>
      </c>
      <c r="I130" s="206">
        <v>12.385381260072233</v>
      </c>
      <c r="J130" s="206">
        <v>12.704993953753496</v>
      </c>
      <c r="K130" s="206">
        <v>10.538036410380197</v>
      </c>
      <c r="L130" s="206">
        <v>11.151775571249527</v>
      </c>
      <c r="M130" s="206">
        <v>12.129347691430695</v>
      </c>
      <c r="N130" s="206">
        <v>12.213365002011475</v>
      </c>
      <c r="O130" s="206">
        <v>11.98803391520271</v>
      </c>
      <c r="P130" s="206">
        <v>12.434013820650563</v>
      </c>
      <c r="Q130" s="206">
        <v>12.422199335797014</v>
      </c>
    </row>
    <row r="131" spans="1:17" x14ac:dyDescent="0.25">
      <c r="A131" s="152" t="s">
        <v>157</v>
      </c>
      <c r="B131" s="151">
        <v>3.9027371492929319</v>
      </c>
      <c r="C131" s="151">
        <v>4.8304246590780648</v>
      </c>
      <c r="D131" s="151">
        <v>4.8594265655365287</v>
      </c>
      <c r="E131" s="151">
        <v>4.7965217314086779</v>
      </c>
      <c r="F131" s="151">
        <v>5.1285464788184401</v>
      </c>
      <c r="G131" s="151">
        <v>4.9769658481886268</v>
      </c>
      <c r="H131" s="151">
        <v>5.0306208243686816</v>
      </c>
      <c r="I131" s="151">
        <v>6.2670017348352172</v>
      </c>
      <c r="J131" s="151">
        <v>6.8261109369493571</v>
      </c>
      <c r="K131" s="151">
        <v>5.8566311768706445</v>
      </c>
      <c r="L131" s="151">
        <v>5.8086403926697852</v>
      </c>
      <c r="M131" s="151">
        <v>5.6082909875274938</v>
      </c>
      <c r="N131" s="151">
        <v>5.4294746136037899</v>
      </c>
      <c r="O131" s="151">
        <v>6.0774658488628992</v>
      </c>
      <c r="P131" s="151">
        <v>6.0978638828887917</v>
      </c>
      <c r="Q131" s="151">
        <v>7.4590517985854801</v>
      </c>
    </row>
    <row r="132" spans="1:17" x14ac:dyDescent="0.25">
      <c r="A132" s="154" t="s">
        <v>30</v>
      </c>
      <c r="B132" s="205">
        <v>0.29447753610015404</v>
      </c>
      <c r="C132" s="205">
        <v>0.28407059719638827</v>
      </c>
      <c r="D132" s="205">
        <v>0.27844434635712623</v>
      </c>
      <c r="E132" s="205">
        <v>0.34737122191473024</v>
      </c>
      <c r="F132" s="205">
        <v>0.2888059326351512</v>
      </c>
      <c r="G132" s="205">
        <v>0.28750799087026374</v>
      </c>
      <c r="H132" s="205">
        <v>0.2884527316752396</v>
      </c>
      <c r="I132" s="205">
        <v>0.29700449204288559</v>
      </c>
      <c r="J132" s="205">
        <v>0.15468846699757305</v>
      </c>
      <c r="K132" s="205">
        <v>7.0394550516861942E-2</v>
      </c>
      <c r="L132" s="205">
        <v>6.9919880390387198E-2</v>
      </c>
      <c r="M132" s="205">
        <v>6.9406080124836927E-2</v>
      </c>
      <c r="N132" s="205">
        <v>6.9696425682800059E-2</v>
      </c>
      <c r="O132" s="205">
        <v>6.6542622401100565E-2</v>
      </c>
      <c r="P132" s="205">
        <v>6.7373604378845445E-2</v>
      </c>
      <c r="Q132" s="205">
        <v>6.6165985235233454E-2</v>
      </c>
    </row>
    <row r="133" spans="1:17" x14ac:dyDescent="0.25">
      <c r="A133" s="154" t="s">
        <v>125</v>
      </c>
      <c r="B133" s="205">
        <v>0.11889206742447672</v>
      </c>
      <c r="C133" s="205">
        <v>0.31995776291016675</v>
      </c>
      <c r="D133" s="205">
        <v>0.19452355115603984</v>
      </c>
      <c r="E133" s="205">
        <v>5.871970484418506E-2</v>
      </c>
      <c r="F133" s="205">
        <v>5.9676856795704898E-2</v>
      </c>
      <c r="G133" s="205">
        <v>5.7821798447304437E-2</v>
      </c>
      <c r="H133" s="205">
        <v>5.5361176080670572E-2</v>
      </c>
      <c r="I133" s="205">
        <v>5.9239364000931237E-2</v>
      </c>
      <c r="J133" s="205">
        <v>0</v>
      </c>
      <c r="K133" s="205">
        <v>0</v>
      </c>
      <c r="L133" s="205">
        <v>0</v>
      </c>
      <c r="M133" s="205">
        <v>0</v>
      </c>
      <c r="N133" s="205">
        <v>0</v>
      </c>
      <c r="O133" s="205">
        <v>5.6652895372691761E-2</v>
      </c>
      <c r="P133" s="205">
        <v>5.4023139995891999E-2</v>
      </c>
      <c r="Q133" s="205">
        <v>0</v>
      </c>
    </row>
    <row r="134" spans="1:17" x14ac:dyDescent="0.25">
      <c r="A134" s="154" t="s">
        <v>29</v>
      </c>
      <c r="B134" s="205">
        <v>0</v>
      </c>
      <c r="C134" s="205">
        <v>0</v>
      </c>
      <c r="D134" s="205">
        <v>0</v>
      </c>
      <c r="E134" s="205">
        <v>0</v>
      </c>
      <c r="F134" s="205">
        <v>0</v>
      </c>
      <c r="G134" s="205">
        <v>0</v>
      </c>
      <c r="H134" s="205">
        <v>0</v>
      </c>
      <c r="I134" s="205">
        <v>0</v>
      </c>
      <c r="J134" s="205">
        <v>0</v>
      </c>
      <c r="K134" s="205">
        <v>0</v>
      </c>
      <c r="L134" s="205">
        <v>0</v>
      </c>
      <c r="M134" s="205">
        <v>0</v>
      </c>
      <c r="N134" s="205">
        <v>0</v>
      </c>
      <c r="O134" s="205">
        <v>0</v>
      </c>
      <c r="P134" s="205">
        <v>0</v>
      </c>
      <c r="Q134" s="205">
        <v>0</v>
      </c>
    </row>
    <row r="135" spans="1:17" x14ac:dyDescent="0.25">
      <c r="A135" s="154" t="s">
        <v>26</v>
      </c>
      <c r="B135" s="205">
        <v>3.4893675457683013</v>
      </c>
      <c r="C135" s="205">
        <v>4.22639629897151</v>
      </c>
      <c r="D135" s="205">
        <v>4.386458668023363</v>
      </c>
      <c r="E135" s="205">
        <v>4.3904308046497622</v>
      </c>
      <c r="F135" s="205">
        <v>4.7800636893875836</v>
      </c>
      <c r="G135" s="205">
        <v>4.6316360588710586</v>
      </c>
      <c r="H135" s="205">
        <v>4.6868069166127713</v>
      </c>
      <c r="I135" s="205">
        <v>5.9107578787914008</v>
      </c>
      <c r="J135" s="205">
        <v>6.6714224699517839</v>
      </c>
      <c r="K135" s="205">
        <v>5.7862366263537828</v>
      </c>
      <c r="L135" s="205">
        <v>5.7387205122793983</v>
      </c>
      <c r="M135" s="205">
        <v>5.5388849074026565</v>
      </c>
      <c r="N135" s="205">
        <v>5.3597781879209903</v>
      </c>
      <c r="O135" s="205">
        <v>5.9542703310891065</v>
      </c>
      <c r="P135" s="205">
        <v>5.976467138514054</v>
      </c>
      <c r="Q135" s="205">
        <v>7.3928858133502464</v>
      </c>
    </row>
    <row r="136" spans="1:17" x14ac:dyDescent="0.25">
      <c r="A136" s="152" t="s">
        <v>156</v>
      </c>
      <c r="B136" s="151">
        <v>4.9880926097751006</v>
      </c>
      <c r="C136" s="151">
        <v>4.0162487266104412</v>
      </c>
      <c r="D136" s="151">
        <v>4.1107019538358021</v>
      </c>
      <c r="E136" s="151">
        <v>4.5532688162021202</v>
      </c>
      <c r="F136" s="151">
        <v>5.3626509155172615</v>
      </c>
      <c r="G136" s="151">
        <v>5.6599123711586339</v>
      </c>
      <c r="H136" s="151">
        <v>5.9926621381547838</v>
      </c>
      <c r="I136" s="151">
        <v>6.1183795252370166</v>
      </c>
      <c r="J136" s="151">
        <v>5.8788830168041386</v>
      </c>
      <c r="K136" s="151">
        <v>4.681405233509552</v>
      </c>
      <c r="L136" s="151">
        <v>5.3431351785797423</v>
      </c>
      <c r="M136" s="151">
        <v>6.5210567039032012</v>
      </c>
      <c r="N136" s="151">
        <v>6.783890388407686</v>
      </c>
      <c r="O136" s="151">
        <v>5.9105680663398097</v>
      </c>
      <c r="P136" s="151">
        <v>6.3361499377617703</v>
      </c>
      <c r="Q136" s="151">
        <v>4.9631475372115341</v>
      </c>
    </row>
    <row r="137" spans="1:17" x14ac:dyDescent="0.25">
      <c r="A137" s="156" t="s">
        <v>144</v>
      </c>
      <c r="B137" s="204">
        <v>4.7624233102669304</v>
      </c>
      <c r="C137" s="204">
        <v>4.9034482602723868</v>
      </c>
      <c r="D137" s="204">
        <v>4.8991422262801319</v>
      </c>
      <c r="E137" s="204">
        <v>5.1275744491011634</v>
      </c>
      <c r="F137" s="204">
        <v>5.728122923193717</v>
      </c>
      <c r="G137" s="204">
        <v>5.8875580989807661</v>
      </c>
      <c r="H137" s="204">
        <v>6.0986401898684033</v>
      </c>
      <c r="I137" s="204">
        <v>6.9321042014063226</v>
      </c>
      <c r="J137" s="204">
        <v>7.1365913661464999</v>
      </c>
      <c r="K137" s="204">
        <v>5.9416901051164137</v>
      </c>
      <c r="L137" s="204">
        <v>6.2861292535108166</v>
      </c>
      <c r="M137" s="204">
        <v>6.7394314061016916</v>
      </c>
      <c r="N137" s="204">
        <v>6.764749348383952</v>
      </c>
      <c r="O137" s="204">
        <v>6.6224929806101418</v>
      </c>
      <c r="P137" s="204">
        <v>6.8491359592533891</v>
      </c>
      <c r="Q137" s="204">
        <v>7.1703061639728007</v>
      </c>
    </row>
    <row r="138" spans="1:17" x14ac:dyDescent="0.25">
      <c r="A138" s="152" t="s">
        <v>155</v>
      </c>
      <c r="B138" s="151">
        <v>1.7731432680833097</v>
      </c>
      <c r="C138" s="151">
        <v>1.8557336650282119</v>
      </c>
      <c r="D138" s="151">
        <v>1.8790583624111479</v>
      </c>
      <c r="E138" s="151">
        <v>1.93356097282476</v>
      </c>
      <c r="F138" s="151">
        <v>2.1452585948359402</v>
      </c>
      <c r="G138" s="151">
        <v>2.1530260215921393</v>
      </c>
      <c r="H138" s="151">
        <v>2.2188350884570451</v>
      </c>
      <c r="I138" s="151">
        <v>2.5538976416288306</v>
      </c>
      <c r="J138" s="151">
        <v>2.6602891947721954</v>
      </c>
      <c r="K138" s="151">
        <v>2.2239289961483273</v>
      </c>
      <c r="L138" s="151">
        <v>2.3145576579791918</v>
      </c>
      <c r="M138" s="151">
        <v>2.4472164913801486</v>
      </c>
      <c r="N138" s="151">
        <v>2.4427435068152303</v>
      </c>
      <c r="O138" s="151">
        <v>2.4699378497985278</v>
      </c>
      <c r="P138" s="151">
        <v>2.541681765256401</v>
      </c>
      <c r="Q138" s="151">
        <v>2.6749605109299943</v>
      </c>
    </row>
    <row r="139" spans="1:17" x14ac:dyDescent="0.25">
      <c r="A139" s="154" t="s">
        <v>30</v>
      </c>
      <c r="B139" s="153">
        <v>7.5052615416282831E-2</v>
      </c>
      <c r="C139" s="153">
        <v>7.2400229792751236E-2</v>
      </c>
      <c r="D139" s="153">
        <v>7.0966283943886488E-2</v>
      </c>
      <c r="E139" s="153">
        <v>8.8533472095418023E-2</v>
      </c>
      <c r="F139" s="153">
        <v>7.3607110678332865E-2</v>
      </c>
      <c r="G139" s="153">
        <v>7.3276308113889882E-2</v>
      </c>
      <c r="H139" s="153">
        <v>7.3517091398221088E-2</v>
      </c>
      <c r="I139" s="153">
        <v>7.5696653175683151E-2</v>
      </c>
      <c r="J139" s="153">
        <v>3.9424990363117571E-2</v>
      </c>
      <c r="K139" s="153">
        <v>1.7941250111340352E-2</v>
      </c>
      <c r="L139" s="153">
        <v>1.7820272345349452E-2</v>
      </c>
      <c r="M139" s="153">
        <v>1.7689321596977198E-2</v>
      </c>
      <c r="N139" s="153">
        <v>1.7763321107392257E-2</v>
      </c>
      <c r="O139" s="153">
        <v>1.695952062761814E-2</v>
      </c>
      <c r="P139" s="153">
        <v>1.7171310537366379E-2</v>
      </c>
      <c r="Q139" s="153">
        <v>1.6863528231268781E-2</v>
      </c>
    </row>
    <row r="140" spans="1:17" x14ac:dyDescent="0.25">
      <c r="A140" s="154" t="s">
        <v>125</v>
      </c>
      <c r="B140" s="153">
        <v>5.5952046142023419E-2</v>
      </c>
      <c r="C140" s="153">
        <v>0.12550526613069821</v>
      </c>
      <c r="D140" s="153">
        <v>7.6777528288149738E-2</v>
      </c>
      <c r="E140" s="153">
        <v>2.4350596825404767E-2</v>
      </c>
      <c r="F140" s="153">
        <v>2.5544685251398493E-2</v>
      </c>
      <c r="G140" s="153">
        <v>2.564366125306131E-2</v>
      </c>
      <c r="H140" s="153">
        <v>2.5044942537401332E-2</v>
      </c>
      <c r="I140" s="153">
        <v>2.4590807072764717E-2</v>
      </c>
      <c r="J140" s="153">
        <v>0</v>
      </c>
      <c r="K140" s="153">
        <v>0</v>
      </c>
      <c r="L140" s="153">
        <v>0</v>
      </c>
      <c r="M140" s="153">
        <v>0</v>
      </c>
      <c r="N140" s="153">
        <v>0</v>
      </c>
      <c r="O140" s="153">
        <v>2.3119297884594745E-2</v>
      </c>
      <c r="P140" s="153">
        <v>2.2615405285103519E-2</v>
      </c>
      <c r="Q140" s="153">
        <v>0</v>
      </c>
    </row>
    <row r="141" spans="1:17" x14ac:dyDescent="0.25">
      <c r="A141" s="154" t="s">
        <v>26</v>
      </c>
      <c r="B141" s="153">
        <v>1.6421386065250034</v>
      </c>
      <c r="C141" s="153">
        <v>1.6578281691047625</v>
      </c>
      <c r="D141" s="153">
        <v>1.7313145501791116</v>
      </c>
      <c r="E141" s="153">
        <v>1.8206769039039372</v>
      </c>
      <c r="F141" s="153">
        <v>2.0461067989062087</v>
      </c>
      <c r="G141" s="153">
        <v>2.0541060522251882</v>
      </c>
      <c r="H141" s="153">
        <v>2.1202730545214226</v>
      </c>
      <c r="I141" s="153">
        <v>2.4536101813803826</v>
      </c>
      <c r="J141" s="153">
        <v>2.6208642044090777</v>
      </c>
      <c r="K141" s="153">
        <v>2.2059877460369868</v>
      </c>
      <c r="L141" s="153">
        <v>2.2967373856338424</v>
      </c>
      <c r="M141" s="153">
        <v>2.4295271697831713</v>
      </c>
      <c r="N141" s="153">
        <v>2.4249801857078381</v>
      </c>
      <c r="O141" s="153">
        <v>2.4298590312863149</v>
      </c>
      <c r="P141" s="153">
        <v>2.5018950494339309</v>
      </c>
      <c r="Q141" s="153">
        <v>2.6580969826987255</v>
      </c>
    </row>
    <row r="142" spans="1:17" x14ac:dyDescent="0.25">
      <c r="A142" s="152" t="s">
        <v>154</v>
      </c>
      <c r="B142" s="151">
        <v>2.6869872683145646</v>
      </c>
      <c r="C142" s="151">
        <v>2.8040138736298466</v>
      </c>
      <c r="D142" s="151">
        <v>2.7703654496156238</v>
      </c>
      <c r="E142" s="151">
        <v>2.9172277196316339</v>
      </c>
      <c r="F142" s="151">
        <v>3.2576403298260215</v>
      </c>
      <c r="G142" s="151">
        <v>3.3912051537983765</v>
      </c>
      <c r="H142" s="151">
        <v>3.516392450194703</v>
      </c>
      <c r="I142" s="151">
        <v>4.0073696168267467</v>
      </c>
      <c r="J142" s="151">
        <v>4.120706238134269</v>
      </c>
      <c r="K142" s="151">
        <v>3.4324047238101389</v>
      </c>
      <c r="L142" s="151">
        <v>3.6452502533625784</v>
      </c>
      <c r="M142" s="151">
        <v>3.893748020423522</v>
      </c>
      <c r="N142" s="151">
        <v>3.9075737510978383</v>
      </c>
      <c r="O142" s="151">
        <v>3.7903396080372245</v>
      </c>
      <c r="P142" s="151">
        <v>3.9193967384109962</v>
      </c>
      <c r="Q142" s="151">
        <v>4.1910991263765682</v>
      </c>
    </row>
    <row r="143" spans="1:17" x14ac:dyDescent="0.25">
      <c r="A143" s="150" t="s">
        <v>33</v>
      </c>
      <c r="B143" s="87">
        <v>0.63647408402331795</v>
      </c>
      <c r="C143" s="87">
        <v>0.39295438163317953</v>
      </c>
      <c r="D143" s="87">
        <v>0.78323785886511554</v>
      </c>
      <c r="E143" s="87">
        <v>0.64673618142150113</v>
      </c>
      <c r="F143" s="87">
        <v>0.81904967036309329</v>
      </c>
      <c r="G143" s="87">
        <v>0.54191209931183959</v>
      </c>
      <c r="H143" s="87">
        <v>0.540266206806994</v>
      </c>
      <c r="I143" s="87">
        <v>0.70190655033702831</v>
      </c>
      <c r="J143" s="87">
        <v>0.73938225676778779</v>
      </c>
      <c r="K143" s="87">
        <v>0.777853556385112</v>
      </c>
      <c r="L143" s="87">
        <v>0.50679152528059679</v>
      </c>
      <c r="M143" s="87">
        <v>0.5015019192673662</v>
      </c>
      <c r="N143" s="87">
        <v>0.50393576068361712</v>
      </c>
      <c r="O143" s="87">
        <v>0.47217288743242664</v>
      </c>
      <c r="P143" s="87">
        <v>0.59589528355827337</v>
      </c>
      <c r="Q143" s="87">
        <v>0.46911349197356378</v>
      </c>
    </row>
    <row r="144" spans="1:17" x14ac:dyDescent="0.25">
      <c r="A144" s="150" t="s">
        <v>31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30</v>
      </c>
      <c r="B145" s="87">
        <v>0</v>
      </c>
      <c r="C145" s="87">
        <v>0</v>
      </c>
      <c r="D145" s="87">
        <v>0</v>
      </c>
      <c r="E145" s="87">
        <v>0</v>
      </c>
      <c r="F145" s="87">
        <v>0</v>
      </c>
      <c r="G145" s="87">
        <v>0</v>
      </c>
      <c r="H145" s="87">
        <v>0</v>
      </c>
      <c r="I145" s="87">
        <v>0</v>
      </c>
      <c r="J145" s="87">
        <v>0</v>
      </c>
      <c r="K145" s="87">
        <v>0</v>
      </c>
      <c r="L145" s="87">
        <v>0</v>
      </c>
      <c r="M145" s="87">
        <v>0</v>
      </c>
      <c r="N145" s="87">
        <v>0</v>
      </c>
      <c r="O145" s="87">
        <v>0</v>
      </c>
      <c r="P145" s="87">
        <v>0</v>
      </c>
      <c r="Q145" s="87">
        <v>0</v>
      </c>
    </row>
    <row r="146" spans="1:17" x14ac:dyDescent="0.25">
      <c r="A146" s="150" t="s">
        <v>125</v>
      </c>
      <c r="B146" s="87">
        <v>8.952681944510453E-3</v>
      </c>
      <c r="C146" s="87">
        <v>5.2188435429335128E-2</v>
      </c>
      <c r="D146" s="87">
        <v>1.3231431791534696E-2</v>
      </c>
      <c r="E146" s="87">
        <v>6.7968496235404326E-3</v>
      </c>
      <c r="F146" s="87">
        <v>5.7073532144894341E-3</v>
      </c>
      <c r="G146" s="87">
        <v>1.2388690550454965E-2</v>
      </c>
      <c r="H146" s="87">
        <v>1.2985143706519668E-2</v>
      </c>
      <c r="I146" s="87">
        <v>1.7718005727632626E-2</v>
      </c>
      <c r="J146" s="87">
        <v>0</v>
      </c>
      <c r="K146" s="87">
        <v>0</v>
      </c>
      <c r="L146" s="87">
        <v>0</v>
      </c>
      <c r="M146" s="87">
        <v>0</v>
      </c>
      <c r="N146" s="87">
        <v>0</v>
      </c>
      <c r="O146" s="87">
        <v>1.111126196265582E-2</v>
      </c>
      <c r="P146" s="87">
        <v>1.4372731236510243E-2</v>
      </c>
      <c r="Q146" s="87">
        <v>0</v>
      </c>
    </row>
    <row r="147" spans="1:17" x14ac:dyDescent="0.25">
      <c r="A147" s="150" t="s">
        <v>29</v>
      </c>
      <c r="B147" s="87">
        <v>1.4206082739273074</v>
      </c>
      <c r="C147" s="87">
        <v>1.3586612738973356</v>
      </c>
      <c r="D147" s="87">
        <v>1.3216111187380397</v>
      </c>
      <c r="E147" s="87">
        <v>1.3152004804984283</v>
      </c>
      <c r="F147" s="87">
        <v>1.3815114707767884</v>
      </c>
      <c r="G147" s="87">
        <v>1.1772921066626312</v>
      </c>
      <c r="H147" s="87">
        <v>1.1773435202498801</v>
      </c>
      <c r="I147" s="87">
        <v>1.0225962272578719</v>
      </c>
      <c r="J147" s="87">
        <v>1.0765086285832157</v>
      </c>
      <c r="K147" s="87">
        <v>0.74365412358166894</v>
      </c>
      <c r="L147" s="87">
        <v>0.91751668556918975</v>
      </c>
      <c r="M147" s="87">
        <v>1.0895070725809144</v>
      </c>
      <c r="N147" s="87">
        <v>1.0948366921648454</v>
      </c>
      <c r="O147" s="87">
        <v>0.85487862079283317</v>
      </c>
      <c r="P147" s="87">
        <v>0.69554493967284836</v>
      </c>
      <c r="Q147" s="87">
        <v>0.50942508365994521</v>
      </c>
    </row>
    <row r="148" spans="1:17" x14ac:dyDescent="0.25">
      <c r="A148" s="150" t="s">
        <v>28</v>
      </c>
      <c r="B148" s="87">
        <v>0</v>
      </c>
      <c r="C148" s="87">
        <v>0</v>
      </c>
      <c r="D148" s="87">
        <v>0</v>
      </c>
      <c r="E148" s="87">
        <v>0</v>
      </c>
      <c r="F148" s="87">
        <v>0</v>
      </c>
      <c r="G148" s="87">
        <v>0</v>
      </c>
      <c r="H148" s="87">
        <v>0</v>
      </c>
      <c r="I148" s="87">
        <v>0</v>
      </c>
      <c r="J148" s="87">
        <v>0</v>
      </c>
      <c r="K148" s="87">
        <v>0</v>
      </c>
      <c r="L148" s="87">
        <v>0</v>
      </c>
      <c r="M148" s="87">
        <v>0</v>
      </c>
      <c r="N148" s="87">
        <v>0</v>
      </c>
      <c r="O148" s="87">
        <v>0</v>
      </c>
      <c r="P148" s="87">
        <v>0</v>
      </c>
      <c r="Q148" s="87">
        <v>0</v>
      </c>
    </row>
    <row r="149" spans="1:17" x14ac:dyDescent="0.25">
      <c r="A149" s="150" t="s">
        <v>26</v>
      </c>
      <c r="B149" s="87">
        <v>0.26126749135283112</v>
      </c>
      <c r="C149" s="87">
        <v>0.69021354448711103</v>
      </c>
      <c r="D149" s="87">
        <v>0.29759751818098062</v>
      </c>
      <c r="E149" s="87">
        <v>0.49817747721537642</v>
      </c>
      <c r="F149" s="87">
        <v>0.44734070907831475</v>
      </c>
      <c r="G149" s="87">
        <v>0.97141938058049071</v>
      </c>
      <c r="H149" s="87">
        <v>1.0744063894134375</v>
      </c>
      <c r="I149" s="87">
        <v>1.7223588168627941</v>
      </c>
      <c r="J149" s="87">
        <v>1.8470977232599004</v>
      </c>
      <c r="K149" s="87">
        <v>1.4112923070963597</v>
      </c>
      <c r="L149" s="87">
        <v>1.717775676047254</v>
      </c>
      <c r="M149" s="87">
        <v>1.9148243205408522</v>
      </c>
      <c r="N149" s="87">
        <v>1.8576173187735774</v>
      </c>
      <c r="O149" s="87">
        <v>1.1347587924095937</v>
      </c>
      <c r="P149" s="87">
        <v>1.5424900064843505</v>
      </c>
      <c r="Q149" s="87">
        <v>0.56409976709783216</v>
      </c>
    </row>
    <row r="150" spans="1:17" x14ac:dyDescent="0.25">
      <c r="A150" s="150" t="s">
        <v>25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86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9.0100994284621587E-3</v>
      </c>
      <c r="O151" s="87">
        <v>0.81043977993816585</v>
      </c>
      <c r="P151" s="87">
        <v>0.77836719410547239</v>
      </c>
      <c r="Q151" s="87">
        <v>0.8178084518705665</v>
      </c>
    </row>
    <row r="152" spans="1:17" x14ac:dyDescent="0.25">
      <c r="A152" s="150" t="s">
        <v>22</v>
      </c>
      <c r="B152" s="87">
        <v>0.35968473706659743</v>
      </c>
      <c r="C152" s="87">
        <v>0.30999623818288535</v>
      </c>
      <c r="D152" s="87">
        <v>0.35468752203995302</v>
      </c>
      <c r="E152" s="87">
        <v>0.45031673087278734</v>
      </c>
      <c r="F152" s="87">
        <v>0.60403112639333545</v>
      </c>
      <c r="G152" s="87">
        <v>0.68819287669295992</v>
      </c>
      <c r="H152" s="87">
        <v>0.7113911900178721</v>
      </c>
      <c r="I152" s="87">
        <v>0.54279001664142001</v>
      </c>
      <c r="J152" s="87">
        <v>0.45771762952336442</v>
      </c>
      <c r="K152" s="87">
        <v>0.49960473674699829</v>
      </c>
      <c r="L152" s="87">
        <v>0.5031663664655377</v>
      </c>
      <c r="M152" s="87">
        <v>0.38791470803438899</v>
      </c>
      <c r="N152" s="87">
        <v>0.4421738800473361</v>
      </c>
      <c r="O152" s="87">
        <v>0.50697826550154945</v>
      </c>
      <c r="P152" s="87">
        <v>0.29272658335354146</v>
      </c>
      <c r="Q152" s="87">
        <v>1.8306523317746601</v>
      </c>
    </row>
    <row r="153" spans="1:17" x14ac:dyDescent="0.25">
      <c r="A153" s="149" t="s">
        <v>153</v>
      </c>
      <c r="B153" s="148">
        <v>0.30229277386905656</v>
      </c>
      <c r="C153" s="148">
        <v>0.24370072161432835</v>
      </c>
      <c r="D153" s="148">
        <v>0.24971841425336058</v>
      </c>
      <c r="E153" s="148">
        <v>0.27678575664476895</v>
      </c>
      <c r="F153" s="148">
        <v>0.32522399853175515</v>
      </c>
      <c r="G153" s="148">
        <v>0.34332692359024969</v>
      </c>
      <c r="H153" s="148">
        <v>0.36341265121665528</v>
      </c>
      <c r="I153" s="148">
        <v>0.3708369429507451</v>
      </c>
      <c r="J153" s="148">
        <v>0.3555959332400358</v>
      </c>
      <c r="K153" s="148">
        <v>0.2853563851579477</v>
      </c>
      <c r="L153" s="148">
        <v>0.32632134216904651</v>
      </c>
      <c r="M153" s="148">
        <v>0.39846689429802035</v>
      </c>
      <c r="N153" s="148">
        <v>0.41443209047088253</v>
      </c>
      <c r="O153" s="148">
        <v>0.36221552277438956</v>
      </c>
      <c r="P153" s="148">
        <v>0.38805745558599164</v>
      </c>
      <c r="Q153" s="148">
        <v>0.30424652666623758</v>
      </c>
    </row>
    <row r="154" spans="1:17" hidden="1" x14ac:dyDescent="0.25">
      <c r="A154" s="195"/>
      <c r="B154" s="194"/>
      <c r="C154" s="194"/>
      <c r="D154" s="194"/>
      <c r="E154" s="194"/>
      <c r="F154" s="194"/>
      <c r="G154" s="194"/>
      <c r="H154" s="194"/>
      <c r="I154" s="194"/>
      <c r="J154" s="194"/>
      <c r="K154" s="194"/>
      <c r="L154" s="194"/>
      <c r="M154" s="194"/>
      <c r="N154" s="194"/>
      <c r="O154" s="194"/>
      <c r="P154" s="194"/>
      <c r="Q154" s="194"/>
    </row>
    <row r="155" spans="1:17" x14ac:dyDescent="0.25">
      <c r="A155" s="195"/>
      <c r="B155" s="194"/>
      <c r="C155" s="194"/>
      <c r="D155" s="194"/>
      <c r="E155" s="194"/>
      <c r="F155" s="194"/>
      <c r="G155" s="194"/>
      <c r="H155" s="194"/>
      <c r="I155" s="194"/>
      <c r="J155" s="194"/>
      <c r="K155" s="194"/>
      <c r="L155" s="194"/>
      <c r="M155" s="194"/>
      <c r="N155" s="194"/>
      <c r="O155" s="194"/>
      <c r="P155" s="194"/>
      <c r="Q155" s="194"/>
    </row>
    <row r="156" spans="1:17" ht="12.75" x14ac:dyDescent="0.25">
      <c r="A156" s="98" t="s">
        <v>129</v>
      </c>
      <c r="B156" s="197"/>
      <c r="C156" s="197"/>
      <c r="D156" s="197"/>
      <c r="E156" s="197"/>
      <c r="F156" s="197"/>
      <c r="G156" s="197"/>
      <c r="H156" s="197"/>
      <c r="I156" s="197"/>
      <c r="J156" s="197"/>
      <c r="K156" s="197"/>
      <c r="L156" s="197"/>
      <c r="M156" s="197"/>
      <c r="N156" s="197"/>
      <c r="O156" s="197"/>
      <c r="P156" s="197"/>
      <c r="Q156" s="197"/>
    </row>
    <row r="157" spans="1:17" x14ac:dyDescent="0.25">
      <c r="A157" s="164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</row>
    <row r="158" spans="1:17" x14ac:dyDescent="0.25">
      <c r="A158" s="78" t="s">
        <v>44</v>
      </c>
      <c r="B158" s="77">
        <f t="shared" ref="B158:Q158" si="0">SUM(B$159:B$165)</f>
        <v>0</v>
      </c>
      <c r="C158" s="77">
        <f t="shared" si="0"/>
        <v>0</v>
      </c>
      <c r="D158" s="77">
        <f t="shared" si="0"/>
        <v>0</v>
      </c>
      <c r="E158" s="77">
        <f t="shared" si="0"/>
        <v>0</v>
      </c>
      <c r="F158" s="77">
        <f t="shared" si="0"/>
        <v>0</v>
      </c>
      <c r="G158" s="77">
        <f t="shared" si="0"/>
        <v>0</v>
      </c>
      <c r="H158" s="77">
        <f t="shared" si="0"/>
        <v>0</v>
      </c>
      <c r="I158" s="77">
        <f t="shared" si="0"/>
        <v>0</v>
      </c>
      <c r="J158" s="77">
        <f t="shared" si="0"/>
        <v>0</v>
      </c>
      <c r="K158" s="77">
        <f t="shared" si="0"/>
        <v>0</v>
      </c>
      <c r="L158" s="77">
        <f t="shared" si="0"/>
        <v>0</v>
      </c>
      <c r="M158" s="77">
        <f t="shared" si="0"/>
        <v>0</v>
      </c>
      <c r="N158" s="77">
        <f t="shared" si="0"/>
        <v>0</v>
      </c>
      <c r="O158" s="77">
        <f t="shared" si="0"/>
        <v>0</v>
      </c>
      <c r="P158" s="77">
        <f t="shared" si="0"/>
        <v>0</v>
      </c>
      <c r="Q158" s="77">
        <f t="shared" si="0"/>
        <v>0</v>
      </c>
    </row>
    <row r="159" spans="1:17" x14ac:dyDescent="0.25">
      <c r="A159" s="132" t="s">
        <v>83</v>
      </c>
      <c r="B159" s="203">
        <f t="shared" ref="B159:Q159" si="1">IF(B$6=0,0,B$6/B$5)</f>
        <v>0</v>
      </c>
      <c r="C159" s="203">
        <f t="shared" si="1"/>
        <v>0</v>
      </c>
      <c r="D159" s="203">
        <f t="shared" si="1"/>
        <v>0</v>
      </c>
      <c r="E159" s="203">
        <f t="shared" si="1"/>
        <v>0</v>
      </c>
      <c r="F159" s="203">
        <f t="shared" si="1"/>
        <v>0</v>
      </c>
      <c r="G159" s="203">
        <f t="shared" si="1"/>
        <v>0</v>
      </c>
      <c r="H159" s="203">
        <f t="shared" si="1"/>
        <v>0</v>
      </c>
      <c r="I159" s="203">
        <f t="shared" si="1"/>
        <v>0</v>
      </c>
      <c r="J159" s="203">
        <f t="shared" si="1"/>
        <v>0</v>
      </c>
      <c r="K159" s="203">
        <f t="shared" si="1"/>
        <v>0</v>
      </c>
      <c r="L159" s="203">
        <f t="shared" si="1"/>
        <v>0</v>
      </c>
      <c r="M159" s="203">
        <f t="shared" si="1"/>
        <v>0</v>
      </c>
      <c r="N159" s="203">
        <f t="shared" si="1"/>
        <v>0</v>
      </c>
      <c r="O159" s="203">
        <f t="shared" si="1"/>
        <v>0</v>
      </c>
      <c r="P159" s="203">
        <f t="shared" si="1"/>
        <v>0</v>
      </c>
      <c r="Q159" s="203">
        <f t="shared" si="1"/>
        <v>0</v>
      </c>
    </row>
    <row r="160" spans="1:17" x14ac:dyDescent="0.25">
      <c r="A160" s="76" t="s">
        <v>82</v>
      </c>
      <c r="B160" s="202">
        <f t="shared" ref="B160:Q160" si="2">IF(B$7=0,0,B$7/B$5)</f>
        <v>0</v>
      </c>
      <c r="C160" s="202">
        <f t="shared" si="2"/>
        <v>0</v>
      </c>
      <c r="D160" s="202">
        <f t="shared" si="2"/>
        <v>0</v>
      </c>
      <c r="E160" s="202">
        <f t="shared" si="2"/>
        <v>0</v>
      </c>
      <c r="F160" s="202">
        <f t="shared" si="2"/>
        <v>0</v>
      </c>
      <c r="G160" s="202">
        <f t="shared" si="2"/>
        <v>0</v>
      </c>
      <c r="H160" s="202">
        <f t="shared" si="2"/>
        <v>0</v>
      </c>
      <c r="I160" s="202">
        <f t="shared" si="2"/>
        <v>0</v>
      </c>
      <c r="J160" s="202">
        <f t="shared" si="2"/>
        <v>0</v>
      </c>
      <c r="K160" s="202">
        <f t="shared" si="2"/>
        <v>0</v>
      </c>
      <c r="L160" s="202">
        <f t="shared" si="2"/>
        <v>0</v>
      </c>
      <c r="M160" s="202">
        <f t="shared" si="2"/>
        <v>0</v>
      </c>
      <c r="N160" s="202">
        <f t="shared" si="2"/>
        <v>0</v>
      </c>
      <c r="O160" s="202">
        <f t="shared" si="2"/>
        <v>0</v>
      </c>
      <c r="P160" s="202">
        <f t="shared" si="2"/>
        <v>0</v>
      </c>
      <c r="Q160" s="202">
        <f t="shared" si="2"/>
        <v>0</v>
      </c>
    </row>
    <row r="161" spans="1:17" x14ac:dyDescent="0.25">
      <c r="A161" s="76" t="s">
        <v>81</v>
      </c>
      <c r="B161" s="202">
        <f t="shared" ref="B161:Q161" si="3">IF(B$8=0,0,B$8/B$5)</f>
        <v>0</v>
      </c>
      <c r="C161" s="202">
        <f t="shared" si="3"/>
        <v>0</v>
      </c>
      <c r="D161" s="202">
        <f t="shared" si="3"/>
        <v>0</v>
      </c>
      <c r="E161" s="202">
        <f t="shared" si="3"/>
        <v>0</v>
      </c>
      <c r="F161" s="202">
        <f t="shared" si="3"/>
        <v>0</v>
      </c>
      <c r="G161" s="202">
        <f t="shared" si="3"/>
        <v>0</v>
      </c>
      <c r="H161" s="202">
        <f t="shared" si="3"/>
        <v>0</v>
      </c>
      <c r="I161" s="202">
        <f t="shared" si="3"/>
        <v>0</v>
      </c>
      <c r="J161" s="202">
        <f t="shared" si="3"/>
        <v>0</v>
      </c>
      <c r="K161" s="202">
        <f t="shared" si="3"/>
        <v>0</v>
      </c>
      <c r="L161" s="202">
        <f t="shared" si="3"/>
        <v>0</v>
      </c>
      <c r="M161" s="202">
        <f t="shared" si="3"/>
        <v>0</v>
      </c>
      <c r="N161" s="202">
        <f t="shared" si="3"/>
        <v>0</v>
      </c>
      <c r="O161" s="202">
        <f t="shared" si="3"/>
        <v>0</v>
      </c>
      <c r="P161" s="202">
        <f t="shared" si="3"/>
        <v>0</v>
      </c>
      <c r="Q161" s="202">
        <f t="shared" si="3"/>
        <v>0</v>
      </c>
    </row>
    <row r="162" spans="1:17" x14ac:dyDescent="0.25">
      <c r="A162" s="76" t="s">
        <v>80</v>
      </c>
      <c r="B162" s="202">
        <f t="shared" ref="B162:Q162" si="4">IF(B$9=0,0,B$9/B$5)</f>
        <v>0</v>
      </c>
      <c r="C162" s="202">
        <f t="shared" si="4"/>
        <v>0</v>
      </c>
      <c r="D162" s="202">
        <f t="shared" si="4"/>
        <v>0</v>
      </c>
      <c r="E162" s="202">
        <f t="shared" si="4"/>
        <v>0</v>
      </c>
      <c r="F162" s="202">
        <f t="shared" si="4"/>
        <v>0</v>
      </c>
      <c r="G162" s="202">
        <f t="shared" si="4"/>
        <v>0</v>
      </c>
      <c r="H162" s="202">
        <f t="shared" si="4"/>
        <v>0</v>
      </c>
      <c r="I162" s="202">
        <f t="shared" si="4"/>
        <v>0</v>
      </c>
      <c r="J162" s="202">
        <f t="shared" si="4"/>
        <v>0</v>
      </c>
      <c r="K162" s="202">
        <f t="shared" si="4"/>
        <v>0</v>
      </c>
      <c r="L162" s="202">
        <f t="shared" si="4"/>
        <v>0</v>
      </c>
      <c r="M162" s="202">
        <f t="shared" si="4"/>
        <v>0</v>
      </c>
      <c r="N162" s="202">
        <f t="shared" si="4"/>
        <v>0</v>
      </c>
      <c r="O162" s="202">
        <f t="shared" si="4"/>
        <v>0</v>
      </c>
      <c r="P162" s="202">
        <f t="shared" si="4"/>
        <v>0</v>
      </c>
      <c r="Q162" s="202">
        <f t="shared" si="4"/>
        <v>0</v>
      </c>
    </row>
    <row r="163" spans="1:17" x14ac:dyDescent="0.25">
      <c r="A163" s="129" t="s">
        <v>79</v>
      </c>
      <c r="B163" s="201">
        <f t="shared" ref="B163:Q163" si="5">IF(B$10=0,0,B$10/B$5)</f>
        <v>0</v>
      </c>
      <c r="C163" s="201">
        <f t="shared" si="5"/>
        <v>0</v>
      </c>
      <c r="D163" s="201">
        <f t="shared" si="5"/>
        <v>0</v>
      </c>
      <c r="E163" s="201">
        <f t="shared" si="5"/>
        <v>0</v>
      </c>
      <c r="F163" s="201">
        <f t="shared" si="5"/>
        <v>0</v>
      </c>
      <c r="G163" s="201">
        <f t="shared" si="5"/>
        <v>0</v>
      </c>
      <c r="H163" s="201">
        <f t="shared" si="5"/>
        <v>0</v>
      </c>
      <c r="I163" s="201">
        <f t="shared" si="5"/>
        <v>0</v>
      </c>
      <c r="J163" s="201">
        <f t="shared" si="5"/>
        <v>0</v>
      </c>
      <c r="K163" s="201">
        <f t="shared" si="5"/>
        <v>0</v>
      </c>
      <c r="L163" s="201">
        <f t="shared" si="5"/>
        <v>0</v>
      </c>
      <c r="M163" s="201">
        <f t="shared" si="5"/>
        <v>0</v>
      </c>
      <c r="N163" s="201">
        <f t="shared" si="5"/>
        <v>0</v>
      </c>
      <c r="O163" s="201">
        <f t="shared" si="5"/>
        <v>0</v>
      </c>
      <c r="P163" s="201">
        <f t="shared" si="5"/>
        <v>0</v>
      </c>
      <c r="Q163" s="201">
        <f t="shared" si="5"/>
        <v>0</v>
      </c>
    </row>
    <row r="164" spans="1:17" x14ac:dyDescent="0.25">
      <c r="A164" s="127" t="s">
        <v>152</v>
      </c>
      <c r="B164" s="200">
        <f t="shared" ref="B164:Q164" si="6">IF(B$15=0,0,B$15/B$5)</f>
        <v>0</v>
      </c>
      <c r="C164" s="200">
        <f t="shared" si="6"/>
        <v>0</v>
      </c>
      <c r="D164" s="200">
        <f t="shared" si="6"/>
        <v>0</v>
      </c>
      <c r="E164" s="200">
        <f t="shared" si="6"/>
        <v>0</v>
      </c>
      <c r="F164" s="200">
        <f t="shared" si="6"/>
        <v>0</v>
      </c>
      <c r="G164" s="200">
        <f t="shared" si="6"/>
        <v>0</v>
      </c>
      <c r="H164" s="200">
        <f t="shared" si="6"/>
        <v>0</v>
      </c>
      <c r="I164" s="200">
        <f t="shared" si="6"/>
        <v>0</v>
      </c>
      <c r="J164" s="200">
        <f t="shared" si="6"/>
        <v>0</v>
      </c>
      <c r="K164" s="200">
        <f t="shared" si="6"/>
        <v>0</v>
      </c>
      <c r="L164" s="200">
        <f t="shared" si="6"/>
        <v>0</v>
      </c>
      <c r="M164" s="200">
        <f t="shared" si="6"/>
        <v>0</v>
      </c>
      <c r="N164" s="200">
        <f t="shared" si="6"/>
        <v>0</v>
      </c>
      <c r="O164" s="200">
        <f t="shared" si="6"/>
        <v>0</v>
      </c>
      <c r="P164" s="200">
        <f t="shared" si="6"/>
        <v>0</v>
      </c>
      <c r="Q164" s="200">
        <f t="shared" si="6"/>
        <v>0</v>
      </c>
    </row>
    <row r="165" spans="1:17" x14ac:dyDescent="0.25">
      <c r="A165" s="72" t="s">
        <v>151</v>
      </c>
      <c r="B165" s="71">
        <f t="shared" ref="B165:Q165" si="7">IF(B$26=0,0,B$26/B$5)</f>
        <v>0</v>
      </c>
      <c r="C165" s="71">
        <f t="shared" si="7"/>
        <v>0</v>
      </c>
      <c r="D165" s="71">
        <f t="shared" si="7"/>
        <v>0</v>
      </c>
      <c r="E165" s="71">
        <f t="shared" si="7"/>
        <v>0</v>
      </c>
      <c r="F165" s="71">
        <f t="shared" si="7"/>
        <v>0</v>
      </c>
      <c r="G165" s="71">
        <f t="shared" si="7"/>
        <v>0</v>
      </c>
      <c r="H165" s="71">
        <f t="shared" si="7"/>
        <v>0</v>
      </c>
      <c r="I165" s="71">
        <f t="shared" si="7"/>
        <v>0</v>
      </c>
      <c r="J165" s="71">
        <f t="shared" si="7"/>
        <v>0</v>
      </c>
      <c r="K165" s="71">
        <f t="shared" si="7"/>
        <v>0</v>
      </c>
      <c r="L165" s="71">
        <f t="shared" si="7"/>
        <v>0</v>
      </c>
      <c r="M165" s="71">
        <f t="shared" si="7"/>
        <v>0</v>
      </c>
      <c r="N165" s="71">
        <f t="shared" si="7"/>
        <v>0</v>
      </c>
      <c r="O165" s="71">
        <f t="shared" si="7"/>
        <v>0</v>
      </c>
      <c r="P165" s="71">
        <f t="shared" si="7"/>
        <v>0</v>
      </c>
      <c r="Q165" s="71">
        <f t="shared" si="7"/>
        <v>0</v>
      </c>
    </row>
    <row r="166" spans="1:17" x14ac:dyDescent="0.25">
      <c r="A166" s="196"/>
      <c r="B166" s="196"/>
      <c r="C166" s="196"/>
      <c r="D166" s="196"/>
      <c r="E166" s="196"/>
      <c r="F166" s="196"/>
      <c r="G166" s="196"/>
      <c r="H166" s="196"/>
      <c r="I166" s="196"/>
      <c r="J166" s="196"/>
      <c r="K166" s="196"/>
      <c r="L166" s="196"/>
      <c r="M166" s="196"/>
      <c r="N166" s="196"/>
      <c r="O166" s="196"/>
      <c r="P166" s="196"/>
      <c r="Q166" s="196"/>
    </row>
    <row r="167" spans="1:17" x14ac:dyDescent="0.25">
      <c r="A167" s="78" t="s">
        <v>43</v>
      </c>
      <c r="B167" s="77">
        <f t="shared" ref="B167:Q167" si="8">SUM(B$168:B$173,B$175:B$176,B$178:B$180)</f>
        <v>0</v>
      </c>
      <c r="C167" s="77">
        <f t="shared" si="8"/>
        <v>0</v>
      </c>
      <c r="D167" s="77">
        <f t="shared" si="8"/>
        <v>0</v>
      </c>
      <c r="E167" s="77">
        <f t="shared" si="8"/>
        <v>0</v>
      </c>
      <c r="F167" s="77">
        <f t="shared" si="8"/>
        <v>0</v>
      </c>
      <c r="G167" s="77">
        <f t="shared" si="8"/>
        <v>0</v>
      </c>
      <c r="H167" s="77">
        <f t="shared" si="8"/>
        <v>0</v>
      </c>
      <c r="I167" s="77">
        <f t="shared" si="8"/>
        <v>0</v>
      </c>
      <c r="J167" s="77">
        <f t="shared" si="8"/>
        <v>0</v>
      </c>
      <c r="K167" s="77">
        <f t="shared" si="8"/>
        <v>0</v>
      </c>
      <c r="L167" s="77">
        <f t="shared" si="8"/>
        <v>0</v>
      </c>
      <c r="M167" s="77">
        <f t="shared" si="8"/>
        <v>0</v>
      </c>
      <c r="N167" s="77">
        <f t="shared" si="8"/>
        <v>0</v>
      </c>
      <c r="O167" s="77">
        <f t="shared" si="8"/>
        <v>0</v>
      </c>
      <c r="P167" s="77">
        <f t="shared" si="8"/>
        <v>0</v>
      </c>
      <c r="Q167" s="77">
        <f t="shared" si="8"/>
        <v>0</v>
      </c>
    </row>
    <row r="168" spans="1:17" x14ac:dyDescent="0.25">
      <c r="A168" s="132" t="s">
        <v>83</v>
      </c>
      <c r="B168" s="203">
        <f t="shared" ref="B168:Q168" si="9">IF(B$34=0,0,B$34/B$33)</f>
        <v>0</v>
      </c>
      <c r="C168" s="203">
        <f t="shared" si="9"/>
        <v>0</v>
      </c>
      <c r="D168" s="203">
        <f t="shared" si="9"/>
        <v>0</v>
      </c>
      <c r="E168" s="203">
        <f t="shared" si="9"/>
        <v>0</v>
      </c>
      <c r="F168" s="203">
        <f t="shared" si="9"/>
        <v>0</v>
      </c>
      <c r="G168" s="203">
        <f t="shared" si="9"/>
        <v>0</v>
      </c>
      <c r="H168" s="203">
        <f t="shared" si="9"/>
        <v>0</v>
      </c>
      <c r="I168" s="203">
        <f t="shared" si="9"/>
        <v>0</v>
      </c>
      <c r="J168" s="203">
        <f t="shared" si="9"/>
        <v>0</v>
      </c>
      <c r="K168" s="203">
        <f t="shared" si="9"/>
        <v>0</v>
      </c>
      <c r="L168" s="203">
        <f t="shared" si="9"/>
        <v>0</v>
      </c>
      <c r="M168" s="203">
        <f t="shared" si="9"/>
        <v>0</v>
      </c>
      <c r="N168" s="203">
        <f t="shared" si="9"/>
        <v>0</v>
      </c>
      <c r="O168" s="203">
        <f t="shared" si="9"/>
        <v>0</v>
      </c>
      <c r="P168" s="203">
        <f t="shared" si="9"/>
        <v>0</v>
      </c>
      <c r="Q168" s="203">
        <f t="shared" si="9"/>
        <v>0</v>
      </c>
    </row>
    <row r="169" spans="1:17" x14ac:dyDescent="0.25">
      <c r="A169" s="76" t="s">
        <v>82</v>
      </c>
      <c r="B169" s="202">
        <f t="shared" ref="B169:Q169" si="10">IF(B$35=0,0,B$35/B$33)</f>
        <v>0</v>
      </c>
      <c r="C169" s="202">
        <f t="shared" si="10"/>
        <v>0</v>
      </c>
      <c r="D169" s="202">
        <f t="shared" si="10"/>
        <v>0</v>
      </c>
      <c r="E169" s="202">
        <f t="shared" si="10"/>
        <v>0</v>
      </c>
      <c r="F169" s="202">
        <f t="shared" si="10"/>
        <v>0</v>
      </c>
      <c r="G169" s="202">
        <f t="shared" si="10"/>
        <v>0</v>
      </c>
      <c r="H169" s="202">
        <f t="shared" si="10"/>
        <v>0</v>
      </c>
      <c r="I169" s="202">
        <f t="shared" si="10"/>
        <v>0</v>
      </c>
      <c r="J169" s="202">
        <f t="shared" si="10"/>
        <v>0</v>
      </c>
      <c r="K169" s="202">
        <f t="shared" si="10"/>
        <v>0</v>
      </c>
      <c r="L169" s="202">
        <f t="shared" si="10"/>
        <v>0</v>
      </c>
      <c r="M169" s="202">
        <f t="shared" si="10"/>
        <v>0</v>
      </c>
      <c r="N169" s="202">
        <f t="shared" si="10"/>
        <v>0</v>
      </c>
      <c r="O169" s="202">
        <f t="shared" si="10"/>
        <v>0</v>
      </c>
      <c r="P169" s="202">
        <f t="shared" si="10"/>
        <v>0</v>
      </c>
      <c r="Q169" s="202">
        <f t="shared" si="10"/>
        <v>0</v>
      </c>
    </row>
    <row r="170" spans="1:17" x14ac:dyDescent="0.25">
      <c r="A170" s="76" t="s">
        <v>81</v>
      </c>
      <c r="B170" s="202">
        <f t="shared" ref="B170:Q170" si="11">IF(B$36=0,0,B$36/B$33)</f>
        <v>0</v>
      </c>
      <c r="C170" s="202">
        <f t="shared" si="11"/>
        <v>0</v>
      </c>
      <c r="D170" s="202">
        <f t="shared" si="11"/>
        <v>0</v>
      </c>
      <c r="E170" s="202">
        <f t="shared" si="11"/>
        <v>0</v>
      </c>
      <c r="F170" s="202">
        <f t="shared" si="11"/>
        <v>0</v>
      </c>
      <c r="G170" s="202">
        <f t="shared" si="11"/>
        <v>0</v>
      </c>
      <c r="H170" s="202">
        <f t="shared" si="11"/>
        <v>0</v>
      </c>
      <c r="I170" s="202">
        <f t="shared" si="11"/>
        <v>0</v>
      </c>
      <c r="J170" s="202">
        <f t="shared" si="11"/>
        <v>0</v>
      </c>
      <c r="K170" s="202">
        <f t="shared" si="11"/>
        <v>0</v>
      </c>
      <c r="L170" s="202">
        <f t="shared" si="11"/>
        <v>0</v>
      </c>
      <c r="M170" s="202">
        <f t="shared" si="11"/>
        <v>0</v>
      </c>
      <c r="N170" s="202">
        <f t="shared" si="11"/>
        <v>0</v>
      </c>
      <c r="O170" s="202">
        <f t="shared" si="11"/>
        <v>0</v>
      </c>
      <c r="P170" s="202">
        <f t="shared" si="11"/>
        <v>0</v>
      </c>
      <c r="Q170" s="202">
        <f t="shared" si="11"/>
        <v>0</v>
      </c>
    </row>
    <row r="171" spans="1:17" x14ac:dyDescent="0.25">
      <c r="A171" s="76" t="s">
        <v>80</v>
      </c>
      <c r="B171" s="202">
        <f t="shared" ref="B171:Q171" si="12">IF(B$37=0,0,B$37/B$33)</f>
        <v>0</v>
      </c>
      <c r="C171" s="202">
        <f t="shared" si="12"/>
        <v>0</v>
      </c>
      <c r="D171" s="202">
        <f t="shared" si="12"/>
        <v>0</v>
      </c>
      <c r="E171" s="202">
        <f t="shared" si="12"/>
        <v>0</v>
      </c>
      <c r="F171" s="202">
        <f t="shared" si="12"/>
        <v>0</v>
      </c>
      <c r="G171" s="202">
        <f t="shared" si="12"/>
        <v>0</v>
      </c>
      <c r="H171" s="202">
        <f t="shared" si="12"/>
        <v>0</v>
      </c>
      <c r="I171" s="202">
        <f t="shared" si="12"/>
        <v>0</v>
      </c>
      <c r="J171" s="202">
        <f t="shared" si="12"/>
        <v>0</v>
      </c>
      <c r="K171" s="202">
        <f t="shared" si="12"/>
        <v>0</v>
      </c>
      <c r="L171" s="202">
        <f t="shared" si="12"/>
        <v>0</v>
      </c>
      <c r="M171" s="202">
        <f t="shared" si="12"/>
        <v>0</v>
      </c>
      <c r="N171" s="202">
        <f t="shared" si="12"/>
        <v>0</v>
      </c>
      <c r="O171" s="202">
        <f t="shared" si="12"/>
        <v>0</v>
      </c>
      <c r="P171" s="202">
        <f t="shared" si="12"/>
        <v>0</v>
      </c>
      <c r="Q171" s="202">
        <f t="shared" si="12"/>
        <v>0</v>
      </c>
    </row>
    <row r="172" spans="1:17" x14ac:dyDescent="0.25">
      <c r="A172" s="129" t="s">
        <v>79</v>
      </c>
      <c r="B172" s="201">
        <f t="shared" ref="B172:Q172" si="13">IF(B$38=0,0,B$38/B$33)</f>
        <v>0</v>
      </c>
      <c r="C172" s="201">
        <f t="shared" si="13"/>
        <v>0</v>
      </c>
      <c r="D172" s="201">
        <f t="shared" si="13"/>
        <v>0</v>
      </c>
      <c r="E172" s="201">
        <f t="shared" si="13"/>
        <v>0</v>
      </c>
      <c r="F172" s="201">
        <f t="shared" si="13"/>
        <v>0</v>
      </c>
      <c r="G172" s="201">
        <f t="shared" si="13"/>
        <v>0</v>
      </c>
      <c r="H172" s="201">
        <f t="shared" si="13"/>
        <v>0</v>
      </c>
      <c r="I172" s="201">
        <f t="shared" si="13"/>
        <v>0</v>
      </c>
      <c r="J172" s="201">
        <f t="shared" si="13"/>
        <v>0</v>
      </c>
      <c r="K172" s="201">
        <f t="shared" si="13"/>
        <v>0</v>
      </c>
      <c r="L172" s="201">
        <f t="shared" si="13"/>
        <v>0</v>
      </c>
      <c r="M172" s="201">
        <f t="shared" si="13"/>
        <v>0</v>
      </c>
      <c r="N172" s="201">
        <f t="shared" si="13"/>
        <v>0</v>
      </c>
      <c r="O172" s="201">
        <f t="shared" si="13"/>
        <v>0</v>
      </c>
      <c r="P172" s="201">
        <f t="shared" si="13"/>
        <v>0</v>
      </c>
      <c r="Q172" s="201">
        <f t="shared" si="13"/>
        <v>0</v>
      </c>
    </row>
    <row r="173" spans="1:17" x14ac:dyDescent="0.25">
      <c r="A173" s="127" t="s">
        <v>150</v>
      </c>
      <c r="B173" s="200">
        <f t="shared" ref="B173:Q173" si="14">IF(B$43=0,0,B$43/B$33)</f>
        <v>0</v>
      </c>
      <c r="C173" s="200">
        <f t="shared" si="14"/>
        <v>0</v>
      </c>
      <c r="D173" s="200">
        <f t="shared" si="14"/>
        <v>0</v>
      </c>
      <c r="E173" s="200">
        <f t="shared" si="14"/>
        <v>0</v>
      </c>
      <c r="F173" s="200">
        <f t="shared" si="14"/>
        <v>0</v>
      </c>
      <c r="G173" s="200">
        <f t="shared" si="14"/>
        <v>0</v>
      </c>
      <c r="H173" s="200">
        <f t="shared" si="14"/>
        <v>0</v>
      </c>
      <c r="I173" s="200">
        <f t="shared" si="14"/>
        <v>0</v>
      </c>
      <c r="J173" s="200">
        <f t="shared" si="14"/>
        <v>0</v>
      </c>
      <c r="K173" s="200">
        <f t="shared" si="14"/>
        <v>0</v>
      </c>
      <c r="L173" s="200">
        <f t="shared" si="14"/>
        <v>0</v>
      </c>
      <c r="M173" s="200">
        <f t="shared" si="14"/>
        <v>0</v>
      </c>
      <c r="N173" s="200">
        <f t="shared" si="14"/>
        <v>0</v>
      </c>
      <c r="O173" s="200">
        <f t="shared" si="14"/>
        <v>0</v>
      </c>
      <c r="P173" s="200">
        <f t="shared" si="14"/>
        <v>0</v>
      </c>
      <c r="Q173" s="200">
        <f t="shared" si="14"/>
        <v>0</v>
      </c>
    </row>
    <row r="174" spans="1:17" x14ac:dyDescent="0.25">
      <c r="A174" s="127" t="s">
        <v>148</v>
      </c>
      <c r="B174" s="200">
        <f t="shared" ref="B174:Q174" si="15">IF(B$44=0,0,B$44/B$33)</f>
        <v>0</v>
      </c>
      <c r="C174" s="200">
        <f t="shared" si="15"/>
        <v>0</v>
      </c>
      <c r="D174" s="200">
        <f t="shared" si="15"/>
        <v>0</v>
      </c>
      <c r="E174" s="200">
        <f t="shared" si="15"/>
        <v>0</v>
      </c>
      <c r="F174" s="200">
        <f t="shared" si="15"/>
        <v>0</v>
      </c>
      <c r="G174" s="200">
        <f t="shared" si="15"/>
        <v>0</v>
      </c>
      <c r="H174" s="200">
        <f t="shared" si="15"/>
        <v>0</v>
      </c>
      <c r="I174" s="200">
        <f t="shared" si="15"/>
        <v>0</v>
      </c>
      <c r="J174" s="200">
        <f t="shared" si="15"/>
        <v>0</v>
      </c>
      <c r="K174" s="200">
        <f t="shared" si="15"/>
        <v>0</v>
      </c>
      <c r="L174" s="200">
        <f t="shared" si="15"/>
        <v>0</v>
      </c>
      <c r="M174" s="200">
        <f t="shared" si="15"/>
        <v>0</v>
      </c>
      <c r="N174" s="200">
        <f t="shared" si="15"/>
        <v>0</v>
      </c>
      <c r="O174" s="200">
        <f t="shared" si="15"/>
        <v>0</v>
      </c>
      <c r="P174" s="200">
        <f t="shared" si="15"/>
        <v>0</v>
      </c>
      <c r="Q174" s="200">
        <f t="shared" si="15"/>
        <v>0</v>
      </c>
    </row>
    <row r="175" spans="1:17" x14ac:dyDescent="0.25">
      <c r="A175" s="142" t="s">
        <v>164</v>
      </c>
      <c r="B175" s="199">
        <f t="shared" ref="B175:Q175" si="16">IF(B$45=0,0,B$45/B$33)</f>
        <v>0</v>
      </c>
      <c r="C175" s="199">
        <f t="shared" si="16"/>
        <v>0</v>
      </c>
      <c r="D175" s="199">
        <f t="shared" si="16"/>
        <v>0</v>
      </c>
      <c r="E175" s="199">
        <f t="shared" si="16"/>
        <v>0</v>
      </c>
      <c r="F175" s="199">
        <f t="shared" si="16"/>
        <v>0</v>
      </c>
      <c r="G175" s="199">
        <f t="shared" si="16"/>
        <v>0</v>
      </c>
      <c r="H175" s="199">
        <f t="shared" si="16"/>
        <v>0</v>
      </c>
      <c r="I175" s="199">
        <f t="shared" si="16"/>
        <v>0</v>
      </c>
      <c r="J175" s="199">
        <f t="shared" si="16"/>
        <v>0</v>
      </c>
      <c r="K175" s="199">
        <f t="shared" si="16"/>
        <v>0</v>
      </c>
      <c r="L175" s="199">
        <f t="shared" si="16"/>
        <v>0</v>
      </c>
      <c r="M175" s="199">
        <f t="shared" si="16"/>
        <v>0</v>
      </c>
      <c r="N175" s="199">
        <f t="shared" si="16"/>
        <v>0</v>
      </c>
      <c r="O175" s="199">
        <f t="shared" si="16"/>
        <v>0</v>
      </c>
      <c r="P175" s="199">
        <f t="shared" si="16"/>
        <v>0</v>
      </c>
      <c r="Q175" s="199">
        <f t="shared" si="16"/>
        <v>0</v>
      </c>
    </row>
    <row r="176" spans="1:17" x14ac:dyDescent="0.25">
      <c r="A176" s="142" t="s">
        <v>163</v>
      </c>
      <c r="B176" s="199">
        <f t="shared" ref="B176:Q176" si="17">IF(B$50=0,0,B$50/B$33)</f>
        <v>0</v>
      </c>
      <c r="C176" s="199">
        <f t="shared" si="17"/>
        <v>0</v>
      </c>
      <c r="D176" s="199">
        <f t="shared" si="17"/>
        <v>0</v>
      </c>
      <c r="E176" s="199">
        <f t="shared" si="17"/>
        <v>0</v>
      </c>
      <c r="F176" s="199">
        <f t="shared" si="17"/>
        <v>0</v>
      </c>
      <c r="G176" s="199">
        <f t="shared" si="17"/>
        <v>0</v>
      </c>
      <c r="H176" s="199">
        <f t="shared" si="17"/>
        <v>0</v>
      </c>
      <c r="I176" s="199">
        <f t="shared" si="17"/>
        <v>0</v>
      </c>
      <c r="J176" s="199">
        <f t="shared" si="17"/>
        <v>0</v>
      </c>
      <c r="K176" s="199">
        <f t="shared" si="17"/>
        <v>0</v>
      </c>
      <c r="L176" s="199">
        <f t="shared" si="17"/>
        <v>0</v>
      </c>
      <c r="M176" s="199">
        <f t="shared" si="17"/>
        <v>0</v>
      </c>
      <c r="N176" s="199">
        <f t="shared" si="17"/>
        <v>0</v>
      </c>
      <c r="O176" s="199">
        <f t="shared" si="17"/>
        <v>0</v>
      </c>
      <c r="P176" s="199">
        <f t="shared" si="17"/>
        <v>0</v>
      </c>
      <c r="Q176" s="199">
        <f t="shared" si="17"/>
        <v>0</v>
      </c>
    </row>
    <row r="177" spans="1:17" x14ac:dyDescent="0.25">
      <c r="A177" s="127" t="s">
        <v>147</v>
      </c>
      <c r="B177" s="200">
        <f t="shared" ref="B177:Q177" si="18">IF(B$51=0,0,B$51/B$33)</f>
        <v>0</v>
      </c>
      <c r="C177" s="200">
        <f t="shared" si="18"/>
        <v>0</v>
      </c>
      <c r="D177" s="200">
        <f t="shared" si="18"/>
        <v>0</v>
      </c>
      <c r="E177" s="200">
        <f t="shared" si="18"/>
        <v>0</v>
      </c>
      <c r="F177" s="200">
        <f t="shared" si="18"/>
        <v>0</v>
      </c>
      <c r="G177" s="200">
        <f t="shared" si="18"/>
        <v>0</v>
      </c>
      <c r="H177" s="200">
        <f t="shared" si="18"/>
        <v>0</v>
      </c>
      <c r="I177" s="200">
        <f t="shared" si="18"/>
        <v>0</v>
      </c>
      <c r="J177" s="200">
        <f t="shared" si="18"/>
        <v>0</v>
      </c>
      <c r="K177" s="200">
        <f t="shared" si="18"/>
        <v>0</v>
      </c>
      <c r="L177" s="200">
        <f t="shared" si="18"/>
        <v>0</v>
      </c>
      <c r="M177" s="200">
        <f t="shared" si="18"/>
        <v>0</v>
      </c>
      <c r="N177" s="200">
        <f t="shared" si="18"/>
        <v>0</v>
      </c>
      <c r="O177" s="200">
        <f t="shared" si="18"/>
        <v>0</v>
      </c>
      <c r="P177" s="200">
        <f t="shared" si="18"/>
        <v>0</v>
      </c>
      <c r="Q177" s="200">
        <f t="shared" si="18"/>
        <v>0</v>
      </c>
    </row>
    <row r="178" spans="1:17" x14ac:dyDescent="0.25">
      <c r="A178" s="142" t="s">
        <v>162</v>
      </c>
      <c r="B178" s="199">
        <f t="shared" ref="B178:Q178" si="19">IF(B$52=0,0,B$52/B$33)</f>
        <v>0</v>
      </c>
      <c r="C178" s="199">
        <f t="shared" si="19"/>
        <v>0</v>
      </c>
      <c r="D178" s="199">
        <f t="shared" si="19"/>
        <v>0</v>
      </c>
      <c r="E178" s="199">
        <f t="shared" si="19"/>
        <v>0</v>
      </c>
      <c r="F178" s="199">
        <f t="shared" si="19"/>
        <v>0</v>
      </c>
      <c r="G178" s="199">
        <f t="shared" si="19"/>
        <v>0</v>
      </c>
      <c r="H178" s="199">
        <f t="shared" si="19"/>
        <v>0</v>
      </c>
      <c r="I178" s="199">
        <f t="shared" si="19"/>
        <v>0</v>
      </c>
      <c r="J178" s="199">
        <f t="shared" si="19"/>
        <v>0</v>
      </c>
      <c r="K178" s="199">
        <f t="shared" si="19"/>
        <v>0</v>
      </c>
      <c r="L178" s="199">
        <f t="shared" si="19"/>
        <v>0</v>
      </c>
      <c r="M178" s="199">
        <f t="shared" si="19"/>
        <v>0</v>
      </c>
      <c r="N178" s="199">
        <f t="shared" si="19"/>
        <v>0</v>
      </c>
      <c r="O178" s="199">
        <f t="shared" si="19"/>
        <v>0</v>
      </c>
      <c r="P178" s="199">
        <f t="shared" si="19"/>
        <v>0</v>
      </c>
      <c r="Q178" s="199">
        <f t="shared" si="19"/>
        <v>0</v>
      </c>
    </row>
    <row r="179" spans="1:17" x14ac:dyDescent="0.25">
      <c r="A179" s="142" t="s">
        <v>161</v>
      </c>
      <c r="B179" s="199">
        <f t="shared" ref="B179:Q179" si="20">IF(B$56=0,0,B$56/B$33)</f>
        <v>0</v>
      </c>
      <c r="C179" s="199">
        <f t="shared" si="20"/>
        <v>0</v>
      </c>
      <c r="D179" s="199">
        <f t="shared" si="20"/>
        <v>0</v>
      </c>
      <c r="E179" s="199">
        <f t="shared" si="20"/>
        <v>0</v>
      </c>
      <c r="F179" s="199">
        <f t="shared" si="20"/>
        <v>0</v>
      </c>
      <c r="G179" s="199">
        <f t="shared" si="20"/>
        <v>0</v>
      </c>
      <c r="H179" s="199">
        <f t="shared" si="20"/>
        <v>0</v>
      </c>
      <c r="I179" s="199">
        <f t="shared" si="20"/>
        <v>0</v>
      </c>
      <c r="J179" s="199">
        <f t="shared" si="20"/>
        <v>0</v>
      </c>
      <c r="K179" s="199">
        <f t="shared" si="20"/>
        <v>0</v>
      </c>
      <c r="L179" s="199">
        <f t="shared" si="20"/>
        <v>0</v>
      </c>
      <c r="M179" s="199">
        <f t="shared" si="20"/>
        <v>0</v>
      </c>
      <c r="N179" s="199">
        <f t="shared" si="20"/>
        <v>0</v>
      </c>
      <c r="O179" s="199">
        <f t="shared" si="20"/>
        <v>0</v>
      </c>
      <c r="P179" s="199">
        <f t="shared" si="20"/>
        <v>0</v>
      </c>
      <c r="Q179" s="199">
        <f t="shared" si="20"/>
        <v>0</v>
      </c>
    </row>
    <row r="180" spans="1:17" x14ac:dyDescent="0.25">
      <c r="A180" s="140" t="s">
        <v>160</v>
      </c>
      <c r="B180" s="198">
        <f t="shared" ref="B180:Q180" si="21">IF(B$67=0,0,B$67/B$33)</f>
        <v>0</v>
      </c>
      <c r="C180" s="198">
        <f t="shared" si="21"/>
        <v>0</v>
      </c>
      <c r="D180" s="198">
        <f t="shared" si="21"/>
        <v>0</v>
      </c>
      <c r="E180" s="198">
        <f t="shared" si="21"/>
        <v>0</v>
      </c>
      <c r="F180" s="198">
        <f t="shared" si="21"/>
        <v>0</v>
      </c>
      <c r="G180" s="198">
        <f t="shared" si="21"/>
        <v>0</v>
      </c>
      <c r="H180" s="198">
        <f t="shared" si="21"/>
        <v>0</v>
      </c>
      <c r="I180" s="198">
        <f t="shared" si="21"/>
        <v>0</v>
      </c>
      <c r="J180" s="198">
        <f t="shared" si="21"/>
        <v>0</v>
      </c>
      <c r="K180" s="198">
        <f t="shared" si="21"/>
        <v>0</v>
      </c>
      <c r="L180" s="198">
        <f t="shared" si="21"/>
        <v>0</v>
      </c>
      <c r="M180" s="198">
        <f t="shared" si="21"/>
        <v>0</v>
      </c>
      <c r="N180" s="198">
        <f t="shared" si="21"/>
        <v>0</v>
      </c>
      <c r="O180" s="198">
        <f t="shared" si="21"/>
        <v>0</v>
      </c>
      <c r="P180" s="198">
        <f t="shared" si="21"/>
        <v>0</v>
      </c>
      <c r="Q180" s="198">
        <f t="shared" si="21"/>
        <v>0</v>
      </c>
    </row>
    <row r="181" spans="1:17" hidden="1" x14ac:dyDescent="0.25">
      <c r="A181" s="196"/>
      <c r="B181" s="196"/>
      <c r="C181" s="196"/>
      <c r="D181" s="196"/>
      <c r="E181" s="196"/>
      <c r="F181" s="196"/>
      <c r="G181" s="196"/>
      <c r="H181" s="196"/>
      <c r="I181" s="196"/>
      <c r="J181" s="196"/>
      <c r="K181" s="196"/>
      <c r="L181" s="196"/>
      <c r="M181" s="196"/>
      <c r="N181" s="196"/>
      <c r="O181" s="196"/>
      <c r="P181" s="196"/>
      <c r="Q181" s="196"/>
    </row>
    <row r="182" spans="1:17" x14ac:dyDescent="0.25">
      <c r="A182" s="196"/>
      <c r="B182" s="196"/>
      <c r="C182" s="196"/>
      <c r="D182" s="196"/>
      <c r="E182" s="196"/>
      <c r="F182" s="196"/>
      <c r="G182" s="196"/>
      <c r="H182" s="196"/>
      <c r="I182" s="196"/>
      <c r="J182" s="196"/>
      <c r="K182" s="196"/>
      <c r="L182" s="196"/>
      <c r="M182" s="196"/>
      <c r="N182" s="196"/>
      <c r="O182" s="196"/>
      <c r="P182" s="196"/>
      <c r="Q182" s="196"/>
    </row>
    <row r="183" spans="1:17" x14ac:dyDescent="0.25">
      <c r="A183" s="78" t="s">
        <v>344</v>
      </c>
      <c r="B183" s="77">
        <f t="shared" ref="B183:Q183" si="22">SUM(B$184:B$189,B$193:B$194,B$196:B$198)</f>
        <v>1</v>
      </c>
      <c r="C183" s="77">
        <f t="shared" si="22"/>
        <v>0.99999999999999989</v>
      </c>
      <c r="D183" s="77">
        <f t="shared" si="22"/>
        <v>1</v>
      </c>
      <c r="E183" s="77">
        <f t="shared" si="22"/>
        <v>1</v>
      </c>
      <c r="F183" s="77">
        <f t="shared" si="22"/>
        <v>1.0000000000000002</v>
      </c>
      <c r="G183" s="77">
        <f t="shared" si="22"/>
        <v>0.99999999999999989</v>
      </c>
      <c r="H183" s="77">
        <f t="shared" si="22"/>
        <v>1</v>
      </c>
      <c r="I183" s="77">
        <f t="shared" si="22"/>
        <v>1</v>
      </c>
      <c r="J183" s="77">
        <f t="shared" si="22"/>
        <v>0.99999999999999989</v>
      </c>
      <c r="K183" s="77">
        <f t="shared" si="22"/>
        <v>0.99999999999999989</v>
      </c>
      <c r="L183" s="77">
        <f t="shared" si="22"/>
        <v>1</v>
      </c>
      <c r="M183" s="77">
        <f t="shared" si="22"/>
        <v>1.0000000000000002</v>
      </c>
      <c r="N183" s="77">
        <f t="shared" si="22"/>
        <v>0.99999999999999989</v>
      </c>
      <c r="O183" s="77">
        <f t="shared" si="22"/>
        <v>0.99999999999999967</v>
      </c>
      <c r="P183" s="77">
        <f t="shared" si="22"/>
        <v>0.99999999999999989</v>
      </c>
      <c r="Q183" s="77">
        <f t="shared" si="22"/>
        <v>1.0000000000000002</v>
      </c>
    </row>
    <row r="184" spans="1:17" x14ac:dyDescent="0.25">
      <c r="A184" s="132" t="s">
        <v>83</v>
      </c>
      <c r="B184" s="203">
        <f t="shared" ref="B184:Q184" si="23">IF(B$71=0,0,B$71/B$70)</f>
        <v>1.3324335451379641E-3</v>
      </c>
      <c r="C184" s="203">
        <f t="shared" si="23"/>
        <v>1.325524540485512E-3</v>
      </c>
      <c r="D184" s="203">
        <f t="shared" si="23"/>
        <v>1.3277037243118212E-3</v>
      </c>
      <c r="E184" s="203">
        <f t="shared" si="23"/>
        <v>1.3201109328106989E-3</v>
      </c>
      <c r="F184" s="203">
        <f t="shared" si="23"/>
        <v>1.3156898884674664E-3</v>
      </c>
      <c r="G184" s="203">
        <f t="shared" si="23"/>
        <v>1.3074324313452276E-3</v>
      </c>
      <c r="H184" s="203">
        <f t="shared" si="23"/>
        <v>1.30517445575836E-3</v>
      </c>
      <c r="I184" s="203">
        <f t="shared" si="23"/>
        <v>1.3109061668879658E-3</v>
      </c>
      <c r="J184" s="203">
        <f t="shared" si="23"/>
        <v>1.3139445509965139E-3</v>
      </c>
      <c r="K184" s="203">
        <f t="shared" si="23"/>
        <v>1.3158562563330373E-3</v>
      </c>
      <c r="L184" s="203">
        <f t="shared" si="23"/>
        <v>1.3091171535235834E-3</v>
      </c>
      <c r="M184" s="203">
        <f t="shared" si="23"/>
        <v>1.3019376820477152E-3</v>
      </c>
      <c r="N184" s="203">
        <f t="shared" si="23"/>
        <v>1.2994268940556913E-3</v>
      </c>
      <c r="O184" s="203">
        <f t="shared" si="23"/>
        <v>1.3130451678688645E-3</v>
      </c>
      <c r="P184" s="203">
        <f t="shared" si="23"/>
        <v>1.3104875706577829E-3</v>
      </c>
      <c r="Q184" s="203">
        <f t="shared" si="23"/>
        <v>1.3178172006008699E-3</v>
      </c>
    </row>
    <row r="185" spans="1:17" x14ac:dyDescent="0.25">
      <c r="A185" s="76" t="s">
        <v>82</v>
      </c>
      <c r="B185" s="202">
        <f t="shared" ref="B185:Q185" si="24">IF(B$72=0,0,B$72/B$70)</f>
        <v>1.7940203093645652E-4</v>
      </c>
      <c r="C185" s="202">
        <f t="shared" si="24"/>
        <v>1.7847178606914424E-4</v>
      </c>
      <c r="D185" s="202">
        <f t="shared" si="24"/>
        <v>1.7876519657779609E-4</v>
      </c>
      <c r="E185" s="202">
        <f t="shared" si="24"/>
        <v>1.7774288501805723E-4</v>
      </c>
      <c r="F185" s="202">
        <f t="shared" si="24"/>
        <v>1.7714762506161865E-4</v>
      </c>
      <c r="G185" s="202">
        <f t="shared" si="24"/>
        <v>1.7603582133714332E-4</v>
      </c>
      <c r="H185" s="202">
        <f t="shared" si="24"/>
        <v>1.7573180211789808E-4</v>
      </c>
      <c r="I185" s="202">
        <f t="shared" si="24"/>
        <v>1.7650353337695003E-4</v>
      </c>
      <c r="J185" s="202">
        <f t="shared" si="24"/>
        <v>1.769126286611596E-4</v>
      </c>
      <c r="K185" s="202">
        <f t="shared" si="24"/>
        <v>1.771700252278971E-4</v>
      </c>
      <c r="L185" s="202">
        <f t="shared" si="24"/>
        <v>1.7626265635001403E-4</v>
      </c>
      <c r="M185" s="202">
        <f t="shared" si="24"/>
        <v>1.7529599518441885E-4</v>
      </c>
      <c r="N185" s="202">
        <f t="shared" si="24"/>
        <v>1.7495793669987858E-4</v>
      </c>
      <c r="O185" s="202">
        <f t="shared" si="24"/>
        <v>1.7679153357144273E-4</v>
      </c>
      <c r="P185" s="202">
        <f t="shared" si="24"/>
        <v>1.7644717258198867E-4</v>
      </c>
      <c r="Q185" s="202">
        <f t="shared" si="24"/>
        <v>1.774340514418018E-4</v>
      </c>
    </row>
    <row r="186" spans="1:17" x14ac:dyDescent="0.25">
      <c r="A186" s="76" t="s">
        <v>81</v>
      </c>
      <c r="B186" s="202">
        <f t="shared" ref="B186:Q186" si="25">IF(B$73=0,0,B$73/B$70)</f>
        <v>2.331722559833431E-2</v>
      </c>
      <c r="C186" s="202">
        <f t="shared" si="25"/>
        <v>2.3196319891082336E-2</v>
      </c>
      <c r="D186" s="202">
        <f t="shared" si="25"/>
        <v>2.3234455016908091E-2</v>
      </c>
      <c r="E186" s="202">
        <f t="shared" si="25"/>
        <v>2.3101583225291301E-2</v>
      </c>
      <c r="F186" s="202">
        <f t="shared" si="25"/>
        <v>2.3024216148555991E-2</v>
      </c>
      <c r="G186" s="202">
        <f t="shared" si="25"/>
        <v>2.2879712888869686E-2</v>
      </c>
      <c r="H186" s="202">
        <f t="shared" si="25"/>
        <v>2.2840198928607551E-2</v>
      </c>
      <c r="I186" s="202">
        <f t="shared" si="25"/>
        <v>2.2940502318567358E-2</v>
      </c>
      <c r="J186" s="202">
        <f t="shared" si="25"/>
        <v>2.2993673216261976E-2</v>
      </c>
      <c r="K186" s="202">
        <f t="shared" si="25"/>
        <v>2.3027127541073826E-2</v>
      </c>
      <c r="L186" s="202">
        <f t="shared" si="25"/>
        <v>2.2909195069986031E-2</v>
      </c>
      <c r="M186" s="202">
        <f t="shared" si="25"/>
        <v>2.2783556266692238E-2</v>
      </c>
      <c r="N186" s="202">
        <f t="shared" si="25"/>
        <v>2.273961815791883E-2</v>
      </c>
      <c r="O186" s="202">
        <f t="shared" si="25"/>
        <v>2.2977934255498603E-2</v>
      </c>
      <c r="P186" s="202">
        <f t="shared" si="25"/>
        <v>2.2933176998089343E-2</v>
      </c>
      <c r="Q186" s="202">
        <f t="shared" si="25"/>
        <v>2.3061443533826838E-2</v>
      </c>
    </row>
    <row r="187" spans="1:17" x14ac:dyDescent="0.25">
      <c r="A187" s="76" t="s">
        <v>80</v>
      </c>
      <c r="B187" s="202">
        <f t="shared" ref="B187:Q187" si="26">IF(B$74=0,0,B$74/B$70)</f>
        <v>4.4059785659088176E-4</v>
      </c>
      <c r="C187" s="202">
        <f t="shared" si="26"/>
        <v>4.3831324536043473E-4</v>
      </c>
      <c r="D187" s="202">
        <f t="shared" si="26"/>
        <v>4.3903383943921093E-4</v>
      </c>
      <c r="E187" s="202">
        <f t="shared" si="26"/>
        <v>4.3652311935628958E-4</v>
      </c>
      <c r="F187" s="202">
        <f t="shared" si="26"/>
        <v>4.3506120580072861E-4</v>
      </c>
      <c r="G187" s="202">
        <f t="shared" si="26"/>
        <v>4.3233069971115634E-4</v>
      </c>
      <c r="H187" s="202">
        <f t="shared" si="26"/>
        <v>4.3158405143932426E-4</v>
      </c>
      <c r="I187" s="202">
        <f t="shared" si="26"/>
        <v>4.3347936520376487E-4</v>
      </c>
      <c r="J187" s="202">
        <f t="shared" si="26"/>
        <v>4.3448407236579246E-4</v>
      </c>
      <c r="K187" s="202">
        <f t="shared" si="26"/>
        <v>4.3511621891957679E-4</v>
      </c>
      <c r="L187" s="202">
        <f t="shared" si="26"/>
        <v>4.3288778939374749E-4</v>
      </c>
      <c r="M187" s="202">
        <f t="shared" si="26"/>
        <v>4.305137424814151E-4</v>
      </c>
      <c r="N187" s="202">
        <f t="shared" si="26"/>
        <v>4.2968349634142807E-4</v>
      </c>
      <c r="O187" s="202">
        <f t="shared" si="26"/>
        <v>4.3418667195903901E-4</v>
      </c>
      <c r="P187" s="202">
        <f t="shared" si="26"/>
        <v>4.333409473423498E-4</v>
      </c>
      <c r="Q187" s="202">
        <f t="shared" si="26"/>
        <v>4.3576464738676317E-4</v>
      </c>
    </row>
    <row r="188" spans="1:17" x14ac:dyDescent="0.25">
      <c r="A188" s="129" t="s">
        <v>79</v>
      </c>
      <c r="B188" s="201">
        <f t="shared" ref="B188:Q188" si="27">IF(B$75=0,0,B$75/B$70)</f>
        <v>1.3926509872121814E-3</v>
      </c>
      <c r="C188" s="201">
        <f t="shared" si="27"/>
        <v>1.3854297399049512E-3</v>
      </c>
      <c r="D188" s="201">
        <f t="shared" si="27"/>
        <v>1.3877074088499434E-3</v>
      </c>
      <c r="E188" s="201">
        <f t="shared" si="27"/>
        <v>1.3797714719183648E-3</v>
      </c>
      <c r="F188" s="201">
        <f t="shared" si="27"/>
        <v>1.3751506247537324E-3</v>
      </c>
      <c r="G188" s="201">
        <f t="shared" si="27"/>
        <v>1.3665199835820878E-3</v>
      </c>
      <c r="H188" s="201">
        <f t="shared" si="27"/>
        <v>1.3641599619948004E-3</v>
      </c>
      <c r="I188" s="201">
        <f t="shared" si="27"/>
        <v>1.3701507096701251E-3</v>
      </c>
      <c r="J188" s="201">
        <f t="shared" si="27"/>
        <v>1.459125250832656E-3</v>
      </c>
      <c r="K188" s="201">
        <f t="shared" si="27"/>
        <v>1.4612481848077291E-3</v>
      </c>
      <c r="L188" s="201">
        <f t="shared" si="27"/>
        <v>1.4537644633144792E-3</v>
      </c>
      <c r="M188" s="201">
        <f t="shared" si="27"/>
        <v>1.4457917158266745E-3</v>
      </c>
      <c r="N188" s="201">
        <f t="shared" si="27"/>
        <v>1.4430035052009887E-3</v>
      </c>
      <c r="O188" s="201">
        <f t="shared" si="27"/>
        <v>1.3723863797630669E-3</v>
      </c>
      <c r="P188" s="201">
        <f t="shared" si="27"/>
        <v>1.3697131955777079E-3</v>
      </c>
      <c r="Q188" s="201">
        <f t="shared" si="27"/>
        <v>1.4634257982347953E-3</v>
      </c>
    </row>
    <row r="189" spans="1:17" x14ac:dyDescent="0.25">
      <c r="A189" s="127" t="s">
        <v>149</v>
      </c>
      <c r="B189" s="200">
        <f t="shared" ref="B189:Q189" si="28">IF(B$80=0,0,B$80/B$70)</f>
        <v>0.27343899962394191</v>
      </c>
      <c r="C189" s="200">
        <f t="shared" si="28"/>
        <v>0.28671358728430602</v>
      </c>
      <c r="D189" s="200">
        <f t="shared" si="28"/>
        <v>0.28740537463664245</v>
      </c>
      <c r="E189" s="200">
        <f t="shared" si="28"/>
        <v>0.28557315076970824</v>
      </c>
      <c r="F189" s="200">
        <f t="shared" si="28"/>
        <v>0.28515888999097477</v>
      </c>
      <c r="G189" s="200">
        <f t="shared" si="28"/>
        <v>0.28339046593045669</v>
      </c>
      <c r="H189" s="200">
        <f t="shared" si="28"/>
        <v>0.28295003392340839</v>
      </c>
      <c r="I189" s="200">
        <f t="shared" si="28"/>
        <v>0.28434264481622379</v>
      </c>
      <c r="J189" s="200">
        <f t="shared" si="28"/>
        <v>0.2857355232008032</v>
      </c>
      <c r="K189" s="200">
        <f t="shared" si="28"/>
        <v>0.28646371045742919</v>
      </c>
      <c r="L189" s="200">
        <f t="shared" si="28"/>
        <v>0.2850169757389166</v>
      </c>
      <c r="M189" s="200">
        <f t="shared" si="28"/>
        <v>0.28348057861883819</v>
      </c>
      <c r="N189" s="200">
        <f t="shared" si="28"/>
        <v>0.28293351234239711</v>
      </c>
      <c r="O189" s="200">
        <f t="shared" si="28"/>
        <v>0.28585517273880623</v>
      </c>
      <c r="P189" s="200">
        <f t="shared" si="28"/>
        <v>0.28530757281732755</v>
      </c>
      <c r="Q189" s="200">
        <f t="shared" si="28"/>
        <v>0.28696987648305178</v>
      </c>
    </row>
    <row r="190" spans="1:17" x14ac:dyDescent="0.25">
      <c r="A190" s="142" t="s">
        <v>166</v>
      </c>
      <c r="B190" s="199">
        <f t="shared" ref="B190:Q190" si="29">IF(B$81=0,0,B$81/B$70)</f>
        <v>0.10733903960369874</v>
      </c>
      <c r="C190" s="199">
        <f t="shared" si="29"/>
        <v>7.9715701631177235E-2</v>
      </c>
      <c r="D190" s="199">
        <f t="shared" si="29"/>
        <v>7.9824298912417366E-2</v>
      </c>
      <c r="E190" s="199">
        <f t="shared" si="29"/>
        <v>8.072610844598728E-2</v>
      </c>
      <c r="F190" s="199">
        <f t="shared" si="29"/>
        <v>7.8694210297901912E-2</v>
      </c>
      <c r="G190" s="199">
        <f t="shared" si="29"/>
        <v>7.813034813732013E-2</v>
      </c>
      <c r="H190" s="199">
        <f t="shared" si="29"/>
        <v>7.7850736342040081E-2</v>
      </c>
      <c r="I190" s="199">
        <f t="shared" si="29"/>
        <v>7.7743490165689488E-2</v>
      </c>
      <c r="J190" s="199">
        <f t="shared" si="29"/>
        <v>7.5766110598243439E-2</v>
      </c>
      <c r="K190" s="199">
        <f t="shared" si="29"/>
        <v>7.4850577612786073E-2</v>
      </c>
      <c r="L190" s="199">
        <f t="shared" si="29"/>
        <v>7.4400337735176958E-2</v>
      </c>
      <c r="M190" s="199">
        <f t="shared" si="29"/>
        <v>7.3904673096806414E-2</v>
      </c>
      <c r="N190" s="199">
        <f t="shared" si="29"/>
        <v>7.3763374761326245E-2</v>
      </c>
      <c r="O190" s="199">
        <f t="shared" si="29"/>
        <v>7.4435459070772758E-2</v>
      </c>
      <c r="P190" s="199">
        <f t="shared" si="29"/>
        <v>7.4272285857947484E-2</v>
      </c>
      <c r="Q190" s="199">
        <f t="shared" si="29"/>
        <v>7.4701903567887806E-2</v>
      </c>
    </row>
    <row r="191" spans="1:17" x14ac:dyDescent="0.25">
      <c r="A191" s="142" t="s">
        <v>165</v>
      </c>
      <c r="B191" s="199">
        <f t="shared" ref="B191:Q191" si="30">IF(B$86=0,0,B$86/B$70)</f>
        <v>0.16609996002024316</v>
      </c>
      <c r="C191" s="199">
        <f t="shared" si="30"/>
        <v>0.20699788565312877</v>
      </c>
      <c r="D191" s="199">
        <f t="shared" si="30"/>
        <v>0.2075810757242251</v>
      </c>
      <c r="E191" s="199">
        <f t="shared" si="30"/>
        <v>0.20484704232372095</v>
      </c>
      <c r="F191" s="199">
        <f t="shared" si="30"/>
        <v>0.20646467969307289</v>
      </c>
      <c r="G191" s="199">
        <f t="shared" si="30"/>
        <v>0.20526011779313658</v>
      </c>
      <c r="H191" s="199">
        <f t="shared" si="30"/>
        <v>0.20509929758136833</v>
      </c>
      <c r="I191" s="199">
        <f t="shared" si="30"/>
        <v>0.20659915465053433</v>
      </c>
      <c r="J191" s="199">
        <f t="shared" si="30"/>
        <v>0.20996941260255972</v>
      </c>
      <c r="K191" s="199">
        <f t="shared" si="30"/>
        <v>0.21161313284464311</v>
      </c>
      <c r="L191" s="199">
        <f t="shared" si="30"/>
        <v>0.21061663800373964</v>
      </c>
      <c r="M191" s="199">
        <f t="shared" si="30"/>
        <v>0.20957590552203179</v>
      </c>
      <c r="N191" s="199">
        <f t="shared" si="30"/>
        <v>0.20917013758107084</v>
      </c>
      <c r="O191" s="199">
        <f t="shared" si="30"/>
        <v>0.21141971366803344</v>
      </c>
      <c r="P191" s="199">
        <f t="shared" si="30"/>
        <v>0.21103528695938009</v>
      </c>
      <c r="Q191" s="199">
        <f t="shared" si="30"/>
        <v>0.212267972915164</v>
      </c>
    </row>
    <row r="192" spans="1:17" x14ac:dyDescent="0.25">
      <c r="A192" s="127" t="s">
        <v>148</v>
      </c>
      <c r="B192" s="200">
        <f t="shared" ref="B192:Q192" si="31">IF(B$87=0,0,B$87/B$70)</f>
        <v>0.47421036658614629</v>
      </c>
      <c r="C192" s="200">
        <f t="shared" si="31"/>
        <v>0.4600746710939651</v>
      </c>
      <c r="D192" s="200">
        <f t="shared" si="31"/>
        <v>0.4618749182263851</v>
      </c>
      <c r="E192" s="200">
        <f t="shared" si="31"/>
        <v>0.46259877103593816</v>
      </c>
      <c r="F192" s="200">
        <f t="shared" si="31"/>
        <v>0.46364902614863501</v>
      </c>
      <c r="G192" s="200">
        <f t="shared" si="31"/>
        <v>0.4628485860342027</v>
      </c>
      <c r="H192" s="200">
        <f t="shared" si="31"/>
        <v>0.46323954067560147</v>
      </c>
      <c r="I192" s="200">
        <f t="shared" si="31"/>
        <v>0.46036252529915755</v>
      </c>
      <c r="J192" s="200">
        <f t="shared" si="31"/>
        <v>0.4587581579474333</v>
      </c>
      <c r="K192" s="200">
        <f t="shared" si="31"/>
        <v>0.45771582661143068</v>
      </c>
      <c r="L192" s="200">
        <f t="shared" si="31"/>
        <v>0.45878473789409735</v>
      </c>
      <c r="M192" s="200">
        <f t="shared" si="31"/>
        <v>0.46207289124675088</v>
      </c>
      <c r="N192" s="200">
        <f t="shared" si="31"/>
        <v>0.46297332334736813</v>
      </c>
      <c r="O192" s="200">
        <f t="shared" si="31"/>
        <v>0.46135074026441142</v>
      </c>
      <c r="P192" s="200">
        <f t="shared" si="31"/>
        <v>0.46211363471210465</v>
      </c>
      <c r="Q192" s="200">
        <f t="shared" si="31"/>
        <v>0.45410256033794183</v>
      </c>
    </row>
    <row r="193" spans="1:17" x14ac:dyDescent="0.25">
      <c r="A193" s="142" t="s">
        <v>164</v>
      </c>
      <c r="B193" s="199">
        <f t="shared" ref="B193:Q193" si="32">IF(B$88=0,0,B$88/B$70)</f>
        <v>0.20816037022505895</v>
      </c>
      <c r="C193" s="199">
        <f t="shared" si="32"/>
        <v>0.25120810268238025</v>
      </c>
      <c r="D193" s="199">
        <f t="shared" si="32"/>
        <v>0.25021349947629945</v>
      </c>
      <c r="E193" s="199">
        <f t="shared" si="32"/>
        <v>0.23731708714735042</v>
      </c>
      <c r="F193" s="199">
        <f t="shared" si="32"/>
        <v>0.22665149563823883</v>
      </c>
      <c r="G193" s="199">
        <f t="shared" si="32"/>
        <v>0.2165655710323609</v>
      </c>
      <c r="H193" s="199">
        <f t="shared" si="32"/>
        <v>0.21140548491011329</v>
      </c>
      <c r="I193" s="199">
        <f t="shared" si="32"/>
        <v>0.23294339383833512</v>
      </c>
      <c r="J193" s="199">
        <f t="shared" si="32"/>
        <v>0.24648056431813972</v>
      </c>
      <c r="K193" s="199">
        <f t="shared" si="32"/>
        <v>0.25438067168178519</v>
      </c>
      <c r="L193" s="199">
        <f t="shared" si="32"/>
        <v>0.23896782562074795</v>
      </c>
      <c r="M193" s="199">
        <f t="shared" si="32"/>
        <v>0.21365033779934925</v>
      </c>
      <c r="N193" s="199">
        <f t="shared" si="32"/>
        <v>0.20581567041321705</v>
      </c>
      <c r="O193" s="199">
        <f t="shared" si="32"/>
        <v>0.23388683983858805</v>
      </c>
      <c r="P193" s="199">
        <f t="shared" si="32"/>
        <v>0.22662883309823853</v>
      </c>
      <c r="Q193" s="199">
        <f t="shared" si="32"/>
        <v>0.27267108085040831</v>
      </c>
    </row>
    <row r="194" spans="1:17" x14ac:dyDescent="0.25">
      <c r="A194" s="142" t="s">
        <v>163</v>
      </c>
      <c r="B194" s="199">
        <f t="shared" ref="B194:Q194" si="33">IF(B$93=0,0,B$93/B$70)</f>
        <v>0.26604999636108739</v>
      </c>
      <c r="C194" s="199">
        <f t="shared" si="33"/>
        <v>0.20886656841158488</v>
      </c>
      <c r="D194" s="199">
        <f t="shared" si="33"/>
        <v>0.21166141875008565</v>
      </c>
      <c r="E194" s="199">
        <f t="shared" si="33"/>
        <v>0.2252816838885878</v>
      </c>
      <c r="F194" s="199">
        <f t="shared" si="33"/>
        <v>0.23699753051039618</v>
      </c>
      <c r="G194" s="199">
        <f t="shared" si="33"/>
        <v>0.24628301500184185</v>
      </c>
      <c r="H194" s="199">
        <f t="shared" si="33"/>
        <v>0.25183405576548817</v>
      </c>
      <c r="I194" s="199">
        <f t="shared" si="33"/>
        <v>0.22741913146082246</v>
      </c>
      <c r="J194" s="199">
        <f t="shared" si="33"/>
        <v>0.2122775936292936</v>
      </c>
      <c r="K194" s="199">
        <f t="shared" si="33"/>
        <v>0.20333515492964546</v>
      </c>
      <c r="L194" s="199">
        <f t="shared" si="33"/>
        <v>0.2198169122733494</v>
      </c>
      <c r="M194" s="199">
        <f t="shared" si="33"/>
        <v>0.24842255344740166</v>
      </c>
      <c r="N194" s="199">
        <f t="shared" si="33"/>
        <v>0.25715765293415105</v>
      </c>
      <c r="O194" s="199">
        <f t="shared" si="33"/>
        <v>0.22746390042582337</v>
      </c>
      <c r="P194" s="199">
        <f t="shared" si="33"/>
        <v>0.23548480161386617</v>
      </c>
      <c r="Q194" s="199">
        <f t="shared" si="33"/>
        <v>0.18143147948753346</v>
      </c>
    </row>
    <row r="195" spans="1:17" x14ac:dyDescent="0.25">
      <c r="A195" s="127" t="s">
        <v>147</v>
      </c>
      <c r="B195" s="200">
        <f t="shared" ref="B195:Q195" si="34">IF(B$94=0,0,B$94/B$70)</f>
        <v>0.22568832377170006</v>
      </c>
      <c r="C195" s="200">
        <f t="shared" si="34"/>
        <v>0.22668768241882642</v>
      </c>
      <c r="D195" s="200">
        <f t="shared" si="34"/>
        <v>0.22415204195088553</v>
      </c>
      <c r="E195" s="200">
        <f t="shared" si="34"/>
        <v>0.22541234655995879</v>
      </c>
      <c r="F195" s="200">
        <f t="shared" si="34"/>
        <v>0.22486481836775091</v>
      </c>
      <c r="G195" s="200">
        <f t="shared" si="34"/>
        <v>0.22759891621049508</v>
      </c>
      <c r="H195" s="200">
        <f t="shared" si="34"/>
        <v>0.22769357620107233</v>
      </c>
      <c r="I195" s="200">
        <f t="shared" si="34"/>
        <v>0.22906328779091248</v>
      </c>
      <c r="J195" s="200">
        <f t="shared" si="34"/>
        <v>0.22912817913264524</v>
      </c>
      <c r="K195" s="200">
        <f t="shared" si="34"/>
        <v>0.2294039447047781</v>
      </c>
      <c r="L195" s="200">
        <f t="shared" si="34"/>
        <v>0.22991705923441816</v>
      </c>
      <c r="M195" s="200">
        <f t="shared" si="34"/>
        <v>0.22830943473217852</v>
      </c>
      <c r="N195" s="200">
        <f t="shared" si="34"/>
        <v>0.22800647432001783</v>
      </c>
      <c r="O195" s="200">
        <f t="shared" si="34"/>
        <v>0.22651974298812103</v>
      </c>
      <c r="P195" s="200">
        <f t="shared" si="34"/>
        <v>0.22635562658631844</v>
      </c>
      <c r="Q195" s="200">
        <f t="shared" si="34"/>
        <v>0.23247167794751555</v>
      </c>
    </row>
    <row r="196" spans="1:17" x14ac:dyDescent="0.25">
      <c r="A196" s="142" t="s">
        <v>162</v>
      </c>
      <c r="B196" s="199">
        <f t="shared" ref="B196:Q196" si="35">IF(B$95=0,0,B$95/B$70)</f>
        <v>8.2034971705262263E-2</v>
      </c>
      <c r="C196" s="199">
        <f t="shared" si="35"/>
        <v>8.3712523312969869E-2</v>
      </c>
      <c r="D196" s="199">
        <f t="shared" si="35"/>
        <v>8.3925210358327229E-2</v>
      </c>
      <c r="E196" s="199">
        <f t="shared" si="35"/>
        <v>8.2982577490039885E-2</v>
      </c>
      <c r="F196" s="199">
        <f t="shared" si="35"/>
        <v>8.2237594777008177E-2</v>
      </c>
      <c r="G196" s="199">
        <f t="shared" si="35"/>
        <v>8.1264429130764343E-2</v>
      </c>
      <c r="H196" s="199">
        <f t="shared" si="35"/>
        <v>8.0880932107619666E-2</v>
      </c>
      <c r="I196" s="199">
        <f t="shared" si="35"/>
        <v>8.2341832245447763E-2</v>
      </c>
      <c r="J196" s="199">
        <f t="shared" si="35"/>
        <v>8.3322951223191777E-2</v>
      </c>
      <c r="K196" s="199">
        <f t="shared" si="35"/>
        <v>8.3788344143573737E-2</v>
      </c>
      <c r="L196" s="199">
        <f t="shared" si="35"/>
        <v>8.2596073330214403E-2</v>
      </c>
      <c r="M196" s="199">
        <f t="shared" si="35"/>
        <v>8.0867104139284537E-2</v>
      </c>
      <c r="N196" s="199">
        <f t="shared" si="35"/>
        <v>8.0320232059631208E-2</v>
      </c>
      <c r="O196" s="199">
        <f t="shared" si="35"/>
        <v>8.2450964455741529E-2</v>
      </c>
      <c r="P196" s="199">
        <f t="shared" si="35"/>
        <v>8.1937944661747836E-2</v>
      </c>
      <c r="Q196" s="199">
        <f t="shared" si="35"/>
        <v>8.4820199101397806E-2</v>
      </c>
    </row>
    <row r="197" spans="1:17" x14ac:dyDescent="0.25">
      <c r="A197" s="142" t="s">
        <v>161</v>
      </c>
      <c r="B197" s="199">
        <f t="shared" ref="B197:Q197" si="36">IF(B$99=0,0,B$99/B$70)</f>
        <v>0.12966769191283981</v>
      </c>
      <c r="C197" s="199">
        <f t="shared" si="36"/>
        <v>0.13198176995525507</v>
      </c>
      <c r="D197" s="199">
        <f t="shared" si="36"/>
        <v>0.12907354818965805</v>
      </c>
      <c r="E197" s="199">
        <f t="shared" si="36"/>
        <v>0.13055096316634346</v>
      </c>
      <c r="F197" s="199">
        <f t="shared" si="36"/>
        <v>0.13015989705612596</v>
      </c>
      <c r="G197" s="199">
        <f t="shared" si="36"/>
        <v>0.13337585761079787</v>
      </c>
      <c r="H197" s="199">
        <f t="shared" si="36"/>
        <v>0.13356553342578062</v>
      </c>
      <c r="I197" s="199">
        <f t="shared" si="36"/>
        <v>0.13476506667179397</v>
      </c>
      <c r="J197" s="199">
        <f t="shared" si="36"/>
        <v>0.13466760322611071</v>
      </c>
      <c r="K197" s="199">
        <f t="shared" si="36"/>
        <v>0.13486456532375307</v>
      </c>
      <c r="L197" s="199">
        <f t="shared" si="36"/>
        <v>0.13567605607750818</v>
      </c>
      <c r="M197" s="199">
        <f t="shared" si="36"/>
        <v>0.13427518173182915</v>
      </c>
      <c r="N197" s="199">
        <f t="shared" si="36"/>
        <v>0.13405923574631415</v>
      </c>
      <c r="O197" s="199">
        <f t="shared" si="36"/>
        <v>0.13197737340004992</v>
      </c>
      <c r="P197" s="199">
        <f t="shared" si="36"/>
        <v>0.13190760660513895</v>
      </c>
      <c r="Q197" s="199">
        <f t="shared" si="36"/>
        <v>0.13800413980604831</v>
      </c>
    </row>
    <row r="198" spans="1:17" x14ac:dyDescent="0.25">
      <c r="A198" s="140" t="s">
        <v>160</v>
      </c>
      <c r="B198" s="198">
        <f t="shared" ref="B198:Q198" si="37">IF(B$110=0,0,B$110/B$70)</f>
        <v>1.3985660153598003E-2</v>
      </c>
      <c r="C198" s="198">
        <f t="shared" si="37"/>
        <v>1.0993389150601468E-2</v>
      </c>
      <c r="D198" s="198">
        <f t="shared" si="37"/>
        <v>1.1153283402900253E-2</v>
      </c>
      <c r="E198" s="198">
        <f t="shared" si="37"/>
        <v>1.1878805903575455E-2</v>
      </c>
      <c r="F198" s="198">
        <f t="shared" si="37"/>
        <v>1.246732653461676E-2</v>
      </c>
      <c r="G198" s="198">
        <f t="shared" si="37"/>
        <v>1.295862946893288E-2</v>
      </c>
      <c r="H198" s="198">
        <f t="shared" si="37"/>
        <v>1.3247110667672044E-2</v>
      </c>
      <c r="I198" s="198">
        <f t="shared" si="37"/>
        <v>1.1956388873670756E-2</v>
      </c>
      <c r="J198" s="198">
        <f t="shared" si="37"/>
        <v>1.113762468334277E-2</v>
      </c>
      <c r="K198" s="198">
        <f t="shared" si="37"/>
        <v>1.0751035237451276E-2</v>
      </c>
      <c r="L198" s="198">
        <f t="shared" si="37"/>
        <v>1.1644929826695584E-2</v>
      </c>
      <c r="M198" s="198">
        <f t="shared" si="37"/>
        <v>1.3167148861064867E-2</v>
      </c>
      <c r="N198" s="198">
        <f t="shared" si="37"/>
        <v>1.362700651407246E-2</v>
      </c>
      <c r="O198" s="198">
        <f t="shared" si="37"/>
        <v>1.2091405132329595E-2</v>
      </c>
      <c r="P198" s="198">
        <f t="shared" si="37"/>
        <v>1.2510075319431688E-2</v>
      </c>
      <c r="Q198" s="198">
        <f t="shared" si="37"/>
        <v>9.6473390400694334E-3</v>
      </c>
    </row>
    <row r="199" spans="1:17" x14ac:dyDescent="0.25">
      <c r="A199" s="195"/>
      <c r="B199" s="194"/>
      <c r="C199" s="194"/>
      <c r="D199" s="194"/>
      <c r="E199" s="194"/>
      <c r="F199" s="194"/>
      <c r="G199" s="194"/>
      <c r="H199" s="194"/>
      <c r="I199" s="194"/>
      <c r="J199" s="194"/>
      <c r="K199" s="194"/>
      <c r="L199" s="194"/>
      <c r="M199" s="194"/>
      <c r="N199" s="194"/>
      <c r="O199" s="194"/>
      <c r="P199" s="194"/>
      <c r="Q199" s="194"/>
    </row>
    <row r="200" spans="1:17" x14ac:dyDescent="0.25">
      <c r="A200" s="78" t="s">
        <v>42</v>
      </c>
      <c r="B200" s="77">
        <f t="shared" ref="B200:Q200" si="38">SUM(B$201:B$206,B$210:B$211,B$213:B$215)</f>
        <v>0.99999999999999978</v>
      </c>
      <c r="C200" s="77">
        <f t="shared" si="38"/>
        <v>0.99999999999999989</v>
      </c>
      <c r="D200" s="77">
        <f t="shared" si="38"/>
        <v>0.99999999999999989</v>
      </c>
      <c r="E200" s="77">
        <f t="shared" si="38"/>
        <v>0.99999999999999989</v>
      </c>
      <c r="F200" s="77">
        <f t="shared" si="38"/>
        <v>1.0000000000000002</v>
      </c>
      <c r="G200" s="77">
        <f t="shared" si="38"/>
        <v>0.99999999999999989</v>
      </c>
      <c r="H200" s="77">
        <f t="shared" si="38"/>
        <v>1.0000000000000002</v>
      </c>
      <c r="I200" s="77">
        <f t="shared" si="38"/>
        <v>1.0000000000000002</v>
      </c>
      <c r="J200" s="77">
        <f t="shared" si="38"/>
        <v>0.99999999999999967</v>
      </c>
      <c r="K200" s="77">
        <f t="shared" si="38"/>
        <v>0.99999999999999978</v>
      </c>
      <c r="L200" s="77">
        <f t="shared" si="38"/>
        <v>1.0000000000000002</v>
      </c>
      <c r="M200" s="77">
        <f t="shared" si="38"/>
        <v>1.0000000000000002</v>
      </c>
      <c r="N200" s="77">
        <f t="shared" si="38"/>
        <v>0.99999999999999989</v>
      </c>
      <c r="O200" s="77">
        <f t="shared" si="38"/>
        <v>0.99999999999999989</v>
      </c>
      <c r="P200" s="77">
        <f t="shared" si="38"/>
        <v>1.0000000000000002</v>
      </c>
      <c r="Q200" s="77">
        <f t="shared" si="38"/>
        <v>0.99999999999999967</v>
      </c>
    </row>
    <row r="201" spans="1:17" x14ac:dyDescent="0.25">
      <c r="A201" s="132" t="s">
        <v>83</v>
      </c>
      <c r="B201" s="203">
        <f t="shared" ref="B201:Q201" si="39">IF(B$113=0,0,B$113/B$112)</f>
        <v>1.3513200907929058E-3</v>
      </c>
      <c r="C201" s="203">
        <f t="shared" si="39"/>
        <v>1.3572577920406216E-3</v>
      </c>
      <c r="D201" s="203">
        <f t="shared" si="39"/>
        <v>1.3585096479022049E-3</v>
      </c>
      <c r="E201" s="203">
        <f t="shared" si="39"/>
        <v>1.3526906079259231E-3</v>
      </c>
      <c r="F201" s="203">
        <f t="shared" si="39"/>
        <v>1.3490398958532612E-3</v>
      </c>
      <c r="G201" s="203">
        <f t="shared" si="39"/>
        <v>1.3428741840446558E-3</v>
      </c>
      <c r="H201" s="203">
        <f t="shared" si="39"/>
        <v>1.3412078384749597E-3</v>
      </c>
      <c r="I201" s="203">
        <f t="shared" si="39"/>
        <v>1.3451191303548572E-3</v>
      </c>
      <c r="J201" s="203">
        <f t="shared" si="39"/>
        <v>1.3464602412218828E-3</v>
      </c>
      <c r="K201" s="203">
        <f t="shared" si="39"/>
        <v>1.3474263003653438E-3</v>
      </c>
      <c r="L201" s="203">
        <f t="shared" si="39"/>
        <v>1.3426084718169533E-3</v>
      </c>
      <c r="M201" s="203">
        <f t="shared" si="39"/>
        <v>1.3377140563987796E-3</v>
      </c>
      <c r="N201" s="203">
        <f t="shared" si="39"/>
        <v>1.3359303647813641E-3</v>
      </c>
      <c r="O201" s="203">
        <f t="shared" si="39"/>
        <v>1.3458945607717451E-3</v>
      </c>
      <c r="P201" s="203">
        <f t="shared" si="39"/>
        <v>1.3441989725229183E-3</v>
      </c>
      <c r="Q201" s="203">
        <f t="shared" si="39"/>
        <v>1.3478592252002171E-3</v>
      </c>
    </row>
    <row r="202" spans="1:17" x14ac:dyDescent="0.25">
      <c r="A202" s="76" t="s">
        <v>82</v>
      </c>
      <c r="B202" s="202">
        <f t="shared" ref="B202:Q202" si="40">IF(B$114=0,0,B$114/B$112)</f>
        <v>1.7526615086203083E-4</v>
      </c>
      <c r="C202" s="202">
        <f t="shared" si="40"/>
        <v>1.760362704286283E-4</v>
      </c>
      <c r="D202" s="202">
        <f t="shared" si="40"/>
        <v>1.7619863607373984E-4</v>
      </c>
      <c r="E202" s="202">
        <f t="shared" si="40"/>
        <v>1.7544390686834722E-4</v>
      </c>
      <c r="F202" s="202">
        <f t="shared" si="40"/>
        <v>1.7497040968789343E-4</v>
      </c>
      <c r="G202" s="202">
        <f t="shared" si="40"/>
        <v>1.7417071716250161E-4</v>
      </c>
      <c r="H202" s="202">
        <f t="shared" si="40"/>
        <v>1.7395459222215883E-4</v>
      </c>
      <c r="I202" s="202">
        <f t="shared" si="40"/>
        <v>1.7446188659109353E-4</v>
      </c>
      <c r="J202" s="202">
        <f t="shared" si="40"/>
        <v>1.746358286061233E-4</v>
      </c>
      <c r="K202" s="202">
        <f t="shared" si="40"/>
        <v>1.7476112643062332E-4</v>
      </c>
      <c r="L202" s="202">
        <f t="shared" si="40"/>
        <v>1.741362542993327E-4</v>
      </c>
      <c r="M202" s="202">
        <f t="shared" si="40"/>
        <v>1.7350144885471021E-4</v>
      </c>
      <c r="N202" s="202">
        <f t="shared" si="40"/>
        <v>1.7327010413761522E-4</v>
      </c>
      <c r="O202" s="202">
        <f t="shared" si="40"/>
        <v>1.7456245987891426E-4</v>
      </c>
      <c r="P202" s="202">
        <f t="shared" si="40"/>
        <v>1.7434254216449295E-4</v>
      </c>
      <c r="Q202" s="202">
        <f t="shared" si="40"/>
        <v>1.7481727676090986E-4</v>
      </c>
    </row>
    <row r="203" spans="1:17" x14ac:dyDescent="0.25">
      <c r="A203" s="76" t="s">
        <v>81</v>
      </c>
      <c r="B203" s="202">
        <f t="shared" ref="B203:Q203" si="41">IF(B$115=0,0,B$115/B$112)</f>
        <v>2.4576635144387207E-2</v>
      </c>
      <c r="C203" s="202">
        <f t="shared" si="41"/>
        <v>2.46846248931934E-2</v>
      </c>
      <c r="D203" s="202">
        <f t="shared" si="41"/>
        <v>2.470739255939856E-2</v>
      </c>
      <c r="E203" s="202">
        <f t="shared" si="41"/>
        <v>2.4601560918648093E-2</v>
      </c>
      <c r="F203" s="202">
        <f t="shared" si="41"/>
        <v>2.4535164940938332E-2</v>
      </c>
      <c r="G203" s="202">
        <f t="shared" si="41"/>
        <v>2.4423028334254263E-2</v>
      </c>
      <c r="H203" s="202">
        <f t="shared" si="41"/>
        <v>2.4392722289542933E-2</v>
      </c>
      <c r="I203" s="202">
        <f t="shared" si="41"/>
        <v>2.4463857466271516E-2</v>
      </c>
      <c r="J203" s="202">
        <f t="shared" si="41"/>
        <v>2.4488248424928635E-2</v>
      </c>
      <c r="K203" s="202">
        <f t="shared" si="41"/>
        <v>2.4505818268860141E-2</v>
      </c>
      <c r="L203" s="202">
        <f t="shared" si="41"/>
        <v>2.441819579123345E-2</v>
      </c>
      <c r="M203" s="202">
        <f t="shared" si="41"/>
        <v>2.4329180418194086E-2</v>
      </c>
      <c r="N203" s="202">
        <f t="shared" si="41"/>
        <v>2.4296740185572666E-2</v>
      </c>
      <c r="O203" s="202">
        <f t="shared" si="41"/>
        <v>2.4477960320632645E-2</v>
      </c>
      <c r="P203" s="202">
        <f t="shared" si="41"/>
        <v>2.4447122435493178E-2</v>
      </c>
      <c r="Q203" s="202">
        <f t="shared" si="41"/>
        <v>2.4513691929426672E-2</v>
      </c>
    </row>
    <row r="204" spans="1:17" x14ac:dyDescent="0.25">
      <c r="A204" s="76" t="s">
        <v>80</v>
      </c>
      <c r="B204" s="202">
        <f t="shared" ref="B204:Q204" si="42">IF(B$116=0,0,B$116/B$112)</f>
        <v>4.4752504865673272E-4</v>
      </c>
      <c r="C204" s="202">
        <f t="shared" si="42"/>
        <v>4.4949147397512927E-4</v>
      </c>
      <c r="D204" s="202">
        <f t="shared" si="42"/>
        <v>4.4990605883861472E-4</v>
      </c>
      <c r="E204" s="202">
        <f t="shared" si="42"/>
        <v>4.4797893130882783E-4</v>
      </c>
      <c r="F204" s="202">
        <f t="shared" si="42"/>
        <v>4.4676990236810419E-4</v>
      </c>
      <c r="G204" s="202">
        <f t="shared" si="42"/>
        <v>4.4472796537926667E-4</v>
      </c>
      <c r="H204" s="202">
        <f t="shared" si="42"/>
        <v>4.4417611139053499E-4</v>
      </c>
      <c r="I204" s="202">
        <f t="shared" si="42"/>
        <v>4.4547143816084508E-4</v>
      </c>
      <c r="J204" s="202">
        <f t="shared" si="42"/>
        <v>4.4591558215759959E-4</v>
      </c>
      <c r="K204" s="202">
        <f t="shared" si="42"/>
        <v>4.4623551795084981E-4</v>
      </c>
      <c r="L204" s="202">
        <f t="shared" si="42"/>
        <v>4.446399678141882E-4</v>
      </c>
      <c r="M204" s="202">
        <f t="shared" si="42"/>
        <v>4.4301905392924839E-4</v>
      </c>
      <c r="N204" s="202">
        <f t="shared" si="42"/>
        <v>4.42428337722695E-4</v>
      </c>
      <c r="O204" s="202">
        <f t="shared" si="42"/>
        <v>4.4572824225738147E-4</v>
      </c>
      <c r="P204" s="202">
        <f t="shared" si="42"/>
        <v>4.4516670378938402E-4</v>
      </c>
      <c r="Q204" s="202">
        <f t="shared" si="42"/>
        <v>4.4637889235126877E-4</v>
      </c>
    </row>
    <row r="205" spans="1:17" x14ac:dyDescent="0.25">
      <c r="A205" s="129" t="s">
        <v>79</v>
      </c>
      <c r="B205" s="201">
        <f t="shared" ref="B205:Q205" si="43">IF(B$117=0,0,B$117/B$112)</f>
        <v>1.4122222939987029E-3</v>
      </c>
      <c r="C205" s="201">
        <f t="shared" si="43"/>
        <v>1.4184275995619525E-3</v>
      </c>
      <c r="D205" s="201">
        <f t="shared" si="43"/>
        <v>1.4197358749059267E-3</v>
      </c>
      <c r="E205" s="201">
        <f t="shared" si="43"/>
        <v>1.413654578520144E-3</v>
      </c>
      <c r="F205" s="201">
        <f t="shared" si="43"/>
        <v>1.4098393336990898E-3</v>
      </c>
      <c r="G205" s="201">
        <f t="shared" si="43"/>
        <v>1.4033957414415557E-3</v>
      </c>
      <c r="H205" s="201">
        <f t="shared" si="43"/>
        <v>1.4016542958883778E-3</v>
      </c>
      <c r="I205" s="201">
        <f t="shared" si="43"/>
        <v>1.4057418645027735E-3</v>
      </c>
      <c r="J205" s="201">
        <f t="shared" si="43"/>
        <v>1.4950549833956188E-3</v>
      </c>
      <c r="K205" s="201">
        <f t="shared" si="43"/>
        <v>1.4961276563884552E-3</v>
      </c>
      <c r="L205" s="201">
        <f t="shared" si="43"/>
        <v>1.4907781344643022E-3</v>
      </c>
      <c r="M205" s="201">
        <f t="shared" si="43"/>
        <v>1.4853435735781163E-3</v>
      </c>
      <c r="N205" s="201">
        <f t="shared" si="43"/>
        <v>1.4833630345619489E-3</v>
      </c>
      <c r="O205" s="201">
        <f t="shared" si="43"/>
        <v>1.4065522425395058E-3</v>
      </c>
      <c r="P205" s="201">
        <f t="shared" si="43"/>
        <v>1.4047802363784561E-3</v>
      </c>
      <c r="Q205" s="201">
        <f t="shared" si="43"/>
        <v>1.4966083586119576E-3</v>
      </c>
    </row>
    <row r="206" spans="1:17" x14ac:dyDescent="0.25">
      <c r="A206" s="127" t="s">
        <v>146</v>
      </c>
      <c r="B206" s="200">
        <f t="shared" ref="B206:Q206" si="44">IF(B$122=0,0,B$122/B$112)</f>
        <v>0.4873748173992738</v>
      </c>
      <c r="C206" s="200">
        <f t="shared" si="44"/>
        <v>0.49141676573851045</v>
      </c>
      <c r="D206" s="200">
        <f t="shared" si="44"/>
        <v>0.49237293415259237</v>
      </c>
      <c r="E206" s="200">
        <f t="shared" si="44"/>
        <v>0.49034736401448603</v>
      </c>
      <c r="F206" s="200">
        <f t="shared" si="44"/>
        <v>0.48977029428118685</v>
      </c>
      <c r="G206" s="200">
        <f t="shared" si="44"/>
        <v>0.48756084472849792</v>
      </c>
      <c r="H206" s="200">
        <f t="shared" si="44"/>
        <v>0.4870289319737921</v>
      </c>
      <c r="I206" s="200">
        <f t="shared" si="44"/>
        <v>0.48867042635275437</v>
      </c>
      <c r="J206" s="200">
        <f t="shared" si="44"/>
        <v>0.49025300976048697</v>
      </c>
      <c r="K206" s="200">
        <f t="shared" si="44"/>
        <v>0.49103037822847145</v>
      </c>
      <c r="L206" s="200">
        <f t="shared" si="44"/>
        <v>0.48930246071712802</v>
      </c>
      <c r="M206" s="200">
        <f t="shared" si="44"/>
        <v>0.48755521913811312</v>
      </c>
      <c r="N206" s="200">
        <f t="shared" si="44"/>
        <v>0.48690460783917372</v>
      </c>
      <c r="O206" s="200">
        <f t="shared" si="44"/>
        <v>0.49038468927516321</v>
      </c>
      <c r="P206" s="200">
        <f t="shared" si="44"/>
        <v>0.48978398728296402</v>
      </c>
      <c r="Q206" s="200">
        <f t="shared" si="44"/>
        <v>0.49129599186292072</v>
      </c>
    </row>
    <row r="207" spans="1:17" x14ac:dyDescent="0.25">
      <c r="A207" s="142" t="s">
        <v>159</v>
      </c>
      <c r="B207" s="199">
        <f t="shared" ref="B207:Q207" si="45">IF(B$123=0,0,B$123/B$112)</f>
        <v>0.23007174383636392</v>
      </c>
      <c r="C207" s="199">
        <f t="shared" si="45"/>
        <v>0.22714313149668083</v>
      </c>
      <c r="D207" s="199">
        <f t="shared" si="45"/>
        <v>0.22767692339548304</v>
      </c>
      <c r="E207" s="199">
        <f t="shared" si="45"/>
        <v>0.22863086553362436</v>
      </c>
      <c r="F207" s="199">
        <f t="shared" si="45"/>
        <v>0.22581499845302133</v>
      </c>
      <c r="G207" s="199">
        <f t="shared" si="45"/>
        <v>0.2246950958800033</v>
      </c>
      <c r="H207" s="199">
        <f t="shared" si="45"/>
        <v>0.22424122393340867</v>
      </c>
      <c r="I207" s="199">
        <f t="shared" si="45"/>
        <v>0.22434980927653389</v>
      </c>
      <c r="J207" s="199">
        <f t="shared" si="45"/>
        <v>0.22197449978544317</v>
      </c>
      <c r="K207" s="199">
        <f t="shared" si="45"/>
        <v>0.22085078483126541</v>
      </c>
      <c r="L207" s="199">
        <f t="shared" si="45"/>
        <v>0.2199773157239592</v>
      </c>
      <c r="M207" s="199">
        <f t="shared" si="45"/>
        <v>0.2190654129032843</v>
      </c>
      <c r="N207" s="199">
        <f t="shared" si="45"/>
        <v>0.2187748544305021</v>
      </c>
      <c r="O207" s="199">
        <f t="shared" si="45"/>
        <v>0.22018166281308796</v>
      </c>
      <c r="P207" s="199">
        <f t="shared" si="45"/>
        <v>0.21988634627843653</v>
      </c>
      <c r="Q207" s="199">
        <f t="shared" si="45"/>
        <v>0.22059665442916174</v>
      </c>
    </row>
    <row r="208" spans="1:17" x14ac:dyDescent="0.25">
      <c r="A208" s="142" t="s">
        <v>158</v>
      </c>
      <c r="B208" s="199">
        <f t="shared" ref="B208:Q208" si="46">IF(B$129=0,0,B$129/B$112)</f>
        <v>0.25730307356290988</v>
      </c>
      <c r="C208" s="199">
        <f t="shared" si="46"/>
        <v>0.26427363424182959</v>
      </c>
      <c r="D208" s="199">
        <f t="shared" si="46"/>
        <v>0.26469601075710936</v>
      </c>
      <c r="E208" s="199">
        <f t="shared" si="46"/>
        <v>0.2617164984808617</v>
      </c>
      <c r="F208" s="199">
        <f t="shared" si="46"/>
        <v>0.26395529582816557</v>
      </c>
      <c r="G208" s="199">
        <f t="shared" si="46"/>
        <v>0.26286574884849467</v>
      </c>
      <c r="H208" s="199">
        <f t="shared" si="46"/>
        <v>0.26278770804038343</v>
      </c>
      <c r="I208" s="199">
        <f t="shared" si="46"/>
        <v>0.26432061707622045</v>
      </c>
      <c r="J208" s="199">
        <f t="shared" si="46"/>
        <v>0.26827850997504377</v>
      </c>
      <c r="K208" s="199">
        <f t="shared" si="46"/>
        <v>0.2701795933972061</v>
      </c>
      <c r="L208" s="199">
        <f t="shared" si="46"/>
        <v>0.26932514499316879</v>
      </c>
      <c r="M208" s="199">
        <f t="shared" si="46"/>
        <v>0.26848980623482882</v>
      </c>
      <c r="N208" s="199">
        <f t="shared" si="46"/>
        <v>0.26812975340867162</v>
      </c>
      <c r="O208" s="199">
        <f t="shared" si="46"/>
        <v>0.27020302646207534</v>
      </c>
      <c r="P208" s="199">
        <f t="shared" si="46"/>
        <v>0.26989764100452746</v>
      </c>
      <c r="Q208" s="199">
        <f t="shared" si="46"/>
        <v>0.27069933743375896</v>
      </c>
    </row>
    <row r="209" spans="1:17" x14ac:dyDescent="0.25">
      <c r="A209" s="127" t="s">
        <v>145</v>
      </c>
      <c r="B209" s="200">
        <f t="shared" ref="B209:Q209" si="47">IF(B$130=0,0,B$130/B$112)</f>
        <v>0.3156060473139034</v>
      </c>
      <c r="C209" s="200">
        <f t="shared" si="47"/>
        <v>0.30914661241484348</v>
      </c>
      <c r="D209" s="200">
        <f t="shared" si="47"/>
        <v>0.31013267776152864</v>
      </c>
      <c r="E209" s="200">
        <f t="shared" si="47"/>
        <v>0.31106712697761113</v>
      </c>
      <c r="F209" s="200">
        <f t="shared" si="47"/>
        <v>0.31197673235770462</v>
      </c>
      <c r="G209" s="200">
        <f t="shared" si="47"/>
        <v>0.31197271261350129</v>
      </c>
      <c r="H209" s="200">
        <f t="shared" si="47"/>
        <v>0.31238828323917944</v>
      </c>
      <c r="I209" s="200">
        <f t="shared" si="47"/>
        <v>0.30999215485385928</v>
      </c>
      <c r="J209" s="200">
        <f t="shared" si="47"/>
        <v>0.30850477652867125</v>
      </c>
      <c r="K209" s="200">
        <f t="shared" si="47"/>
        <v>0.30757716978346833</v>
      </c>
      <c r="L209" s="200">
        <f t="shared" si="47"/>
        <v>0.30877450086837743</v>
      </c>
      <c r="M209" s="200">
        <f t="shared" si="47"/>
        <v>0.31156250025088966</v>
      </c>
      <c r="N209" s="200">
        <f t="shared" si="47"/>
        <v>0.31235577099396505</v>
      </c>
      <c r="O209" s="200">
        <f t="shared" si="47"/>
        <v>0.31033030665425154</v>
      </c>
      <c r="P209" s="200">
        <f t="shared" si="47"/>
        <v>0.31105775414613296</v>
      </c>
      <c r="Q209" s="200">
        <f t="shared" si="47"/>
        <v>0.30479294536855089</v>
      </c>
    </row>
    <row r="210" spans="1:17" x14ac:dyDescent="0.25">
      <c r="A210" s="142" t="s">
        <v>157</v>
      </c>
      <c r="B210" s="199">
        <f t="shared" ref="B210:Q210" si="48">IF(B$131=0,0,B$131/B$112)</f>
        <v>0.13853908788852878</v>
      </c>
      <c r="C210" s="199">
        <f t="shared" si="48"/>
        <v>0.16879897728505208</v>
      </c>
      <c r="D210" s="199">
        <f t="shared" si="48"/>
        <v>0.16800951847017756</v>
      </c>
      <c r="E210" s="199">
        <f t="shared" si="48"/>
        <v>0.1595800704708025</v>
      </c>
      <c r="F210" s="199">
        <f t="shared" si="48"/>
        <v>0.1525075844126465</v>
      </c>
      <c r="G210" s="199">
        <f t="shared" si="48"/>
        <v>0.14597116787705805</v>
      </c>
      <c r="H210" s="199">
        <f t="shared" si="48"/>
        <v>0.1425625204664116</v>
      </c>
      <c r="I210" s="199">
        <f t="shared" si="48"/>
        <v>0.15685600075286768</v>
      </c>
      <c r="J210" s="199">
        <f t="shared" si="48"/>
        <v>0.16575276122357602</v>
      </c>
      <c r="K210" s="199">
        <f t="shared" si="48"/>
        <v>0.17093943992005106</v>
      </c>
      <c r="L210" s="199">
        <f t="shared" si="48"/>
        <v>0.16083179100147055</v>
      </c>
      <c r="M210" s="199">
        <f t="shared" si="48"/>
        <v>0.14405829618051733</v>
      </c>
      <c r="N210" s="199">
        <f t="shared" si="48"/>
        <v>0.13885835138350996</v>
      </c>
      <c r="O210" s="199">
        <f t="shared" si="48"/>
        <v>0.15732536743715689</v>
      </c>
      <c r="P210" s="199">
        <f t="shared" si="48"/>
        <v>0.15254831399254173</v>
      </c>
      <c r="Q210" s="199">
        <f t="shared" si="48"/>
        <v>0.18301641326878521</v>
      </c>
    </row>
    <row r="211" spans="1:17" x14ac:dyDescent="0.25">
      <c r="A211" s="142" t="s">
        <v>156</v>
      </c>
      <c r="B211" s="199">
        <f t="shared" ref="B211:Q211" si="49">IF(B$136=0,0,B$136/B$112)</f>
        <v>0.17706695942537456</v>
      </c>
      <c r="C211" s="199">
        <f t="shared" si="49"/>
        <v>0.1403476351297914</v>
      </c>
      <c r="D211" s="199">
        <f t="shared" si="49"/>
        <v>0.14212315929135108</v>
      </c>
      <c r="E211" s="199">
        <f t="shared" si="49"/>
        <v>0.1514870565068086</v>
      </c>
      <c r="F211" s="199">
        <f t="shared" si="49"/>
        <v>0.15946914794505815</v>
      </c>
      <c r="G211" s="199">
        <f t="shared" si="49"/>
        <v>0.16600154473644327</v>
      </c>
      <c r="H211" s="199">
        <f t="shared" si="49"/>
        <v>0.16982576277276781</v>
      </c>
      <c r="I211" s="199">
        <f t="shared" si="49"/>
        <v>0.15313615410099163</v>
      </c>
      <c r="J211" s="199">
        <f t="shared" si="49"/>
        <v>0.14275201530509524</v>
      </c>
      <c r="K211" s="199">
        <f t="shared" si="49"/>
        <v>0.13663772986341727</v>
      </c>
      <c r="L211" s="199">
        <f t="shared" si="49"/>
        <v>0.14794270986690689</v>
      </c>
      <c r="M211" s="199">
        <f t="shared" si="49"/>
        <v>0.16750420407037234</v>
      </c>
      <c r="N211" s="199">
        <f t="shared" si="49"/>
        <v>0.17349741961045512</v>
      </c>
      <c r="O211" s="199">
        <f t="shared" si="49"/>
        <v>0.15300493921709465</v>
      </c>
      <c r="P211" s="199">
        <f t="shared" si="49"/>
        <v>0.15850944015359122</v>
      </c>
      <c r="Q211" s="199">
        <f t="shared" si="49"/>
        <v>0.12177653209976567</v>
      </c>
    </row>
    <row r="212" spans="1:17" x14ac:dyDescent="0.25">
      <c r="A212" s="127" t="s">
        <v>144</v>
      </c>
      <c r="B212" s="200">
        <f t="shared" ref="B212:Q212" si="50">IF(B$137=0,0,B$137/B$112)</f>
        <v>0.16905616655812516</v>
      </c>
      <c r="C212" s="200">
        <f t="shared" si="50"/>
        <v>0.1713507838174462</v>
      </c>
      <c r="D212" s="200">
        <f t="shared" si="50"/>
        <v>0.16938264530875979</v>
      </c>
      <c r="E212" s="200">
        <f t="shared" si="50"/>
        <v>0.17059418006463148</v>
      </c>
      <c r="F212" s="200">
        <f t="shared" si="50"/>
        <v>0.17033718887856211</v>
      </c>
      <c r="G212" s="200">
        <f t="shared" si="50"/>
        <v>0.17267824571571833</v>
      </c>
      <c r="H212" s="200">
        <f t="shared" si="50"/>
        <v>0.17282906965950964</v>
      </c>
      <c r="I212" s="200">
        <f t="shared" si="50"/>
        <v>0.1735027670075055</v>
      </c>
      <c r="J212" s="200">
        <f t="shared" si="50"/>
        <v>0.17329189865053185</v>
      </c>
      <c r="K212" s="200">
        <f t="shared" si="50"/>
        <v>0.17342208311806454</v>
      </c>
      <c r="L212" s="200">
        <f t="shared" si="50"/>
        <v>0.17405267979486652</v>
      </c>
      <c r="M212" s="200">
        <f t="shared" si="50"/>
        <v>0.17311352206004241</v>
      </c>
      <c r="N212" s="200">
        <f t="shared" si="50"/>
        <v>0.17300788914008475</v>
      </c>
      <c r="O212" s="200">
        <f t="shared" si="50"/>
        <v>0.17143430624450501</v>
      </c>
      <c r="P212" s="200">
        <f t="shared" si="50"/>
        <v>0.17134264768055485</v>
      </c>
      <c r="Q212" s="200">
        <f t="shared" si="50"/>
        <v>0.17593170708617722</v>
      </c>
    </row>
    <row r="213" spans="1:17" x14ac:dyDescent="0.25">
      <c r="A213" s="142" t="s">
        <v>155</v>
      </c>
      <c r="B213" s="199">
        <f t="shared" ref="B213:Q213" si="51">IF(B$138=0,0,B$138/B$112)</f>
        <v>6.2942914590200294E-2</v>
      </c>
      <c r="C213" s="199">
        <f t="shared" si="51"/>
        <v>6.4848531315254948E-2</v>
      </c>
      <c r="D213" s="199">
        <f t="shared" si="51"/>
        <v>6.4966449515880473E-2</v>
      </c>
      <c r="E213" s="199">
        <f t="shared" si="51"/>
        <v>6.432948990566735E-2</v>
      </c>
      <c r="F213" s="199">
        <f t="shared" si="51"/>
        <v>6.3793553902678768E-2</v>
      </c>
      <c r="G213" s="199">
        <f t="shared" si="51"/>
        <v>6.3146851400614518E-2</v>
      </c>
      <c r="H213" s="199">
        <f t="shared" si="51"/>
        <v>6.2879460359536579E-2</v>
      </c>
      <c r="I213" s="199">
        <f t="shared" si="51"/>
        <v>6.3921183900647507E-2</v>
      </c>
      <c r="J213" s="199">
        <f t="shared" si="51"/>
        <v>6.4597584738902467E-2</v>
      </c>
      <c r="K213" s="199">
        <f t="shared" si="51"/>
        <v>6.4910554471125953E-2</v>
      </c>
      <c r="L213" s="199">
        <f t="shared" si="51"/>
        <v>6.4086331455245379E-2</v>
      </c>
      <c r="M213" s="199">
        <f t="shared" si="51"/>
        <v>6.2860832099675273E-2</v>
      </c>
      <c r="N213" s="199">
        <f t="shared" si="51"/>
        <v>6.2472957394306194E-2</v>
      </c>
      <c r="O213" s="199">
        <f t="shared" si="51"/>
        <v>6.3938471960183721E-2</v>
      </c>
      <c r="P213" s="199">
        <f t="shared" si="51"/>
        <v>6.3584441280078063E-2</v>
      </c>
      <c r="Q213" s="199">
        <f t="shared" si="51"/>
        <v>6.5633232154103577E-2</v>
      </c>
    </row>
    <row r="214" spans="1:17" x14ac:dyDescent="0.25">
      <c r="A214" s="142" t="s">
        <v>154</v>
      </c>
      <c r="B214" s="199">
        <f t="shared" ref="B214:Q214" si="52">IF(B$142=0,0,B$142/B$112)</f>
        <v>9.5382484415541868E-2</v>
      </c>
      <c r="C214" s="199">
        <f t="shared" si="52"/>
        <v>9.7986141502546947E-2</v>
      </c>
      <c r="D214" s="199">
        <f t="shared" si="52"/>
        <v>9.5782446529253773E-2</v>
      </c>
      <c r="E214" s="199">
        <f t="shared" si="52"/>
        <v>9.7056040011200759E-2</v>
      </c>
      <c r="F214" s="199">
        <f t="shared" si="52"/>
        <v>9.6872449072830505E-2</v>
      </c>
      <c r="G214" s="199">
        <f t="shared" si="52"/>
        <v>9.9461839182764286E-2</v>
      </c>
      <c r="H214" s="199">
        <f t="shared" si="52"/>
        <v>9.9650875736938302E-2</v>
      </c>
      <c r="I214" s="199">
        <f t="shared" si="52"/>
        <v>0.10029995175205149</v>
      </c>
      <c r="J214" s="199">
        <f t="shared" si="52"/>
        <v>0.10005967431100907</v>
      </c>
      <c r="K214" s="199">
        <f t="shared" si="52"/>
        <v>0.10018273702878966</v>
      </c>
      <c r="L214" s="199">
        <f t="shared" si="52"/>
        <v>0.10093104190727903</v>
      </c>
      <c r="M214" s="199">
        <f t="shared" si="52"/>
        <v>0.10001740402306913</v>
      </c>
      <c r="N214" s="199">
        <f t="shared" si="52"/>
        <v>9.9935866285739194E-2</v>
      </c>
      <c r="O214" s="199">
        <f t="shared" si="52"/>
        <v>9.8119279708932805E-2</v>
      </c>
      <c r="P214" s="199">
        <f t="shared" si="52"/>
        <v>9.8050296922865668E-2</v>
      </c>
      <c r="Q214" s="199">
        <f t="shared" si="52"/>
        <v>0.10283343653798444</v>
      </c>
    </row>
    <row r="215" spans="1:17" x14ac:dyDescent="0.25">
      <c r="A215" s="140" t="s">
        <v>153</v>
      </c>
      <c r="B215" s="198">
        <f t="shared" ref="B215:Q215" si="53">IF(B$153=0,0,B$153/B$112)</f>
        <v>1.0730767552383016E-2</v>
      </c>
      <c r="C215" s="198">
        <f t="shared" si="53"/>
        <v>8.5161109996443069E-3</v>
      </c>
      <c r="D215" s="198">
        <f t="shared" si="53"/>
        <v>8.6337492636255481E-3</v>
      </c>
      <c r="E215" s="198">
        <f t="shared" si="53"/>
        <v>9.2086501477633455E-3</v>
      </c>
      <c r="F215" s="198">
        <f t="shared" si="53"/>
        <v>9.6711859030528188E-3</v>
      </c>
      <c r="G215" s="198">
        <f t="shared" si="53"/>
        <v>1.0069555132339503E-2</v>
      </c>
      <c r="H215" s="198">
        <f t="shared" si="53"/>
        <v>1.0298733563034759E-2</v>
      </c>
      <c r="I215" s="198">
        <f t="shared" si="53"/>
        <v>9.28163135480649E-3</v>
      </c>
      <c r="J215" s="198">
        <f t="shared" si="53"/>
        <v>8.6346396006203099E-3</v>
      </c>
      <c r="K215" s="198">
        <f t="shared" si="53"/>
        <v>8.3287916181489334E-3</v>
      </c>
      <c r="L215" s="198">
        <f t="shared" si="53"/>
        <v>9.0353064323420995E-3</v>
      </c>
      <c r="M215" s="198">
        <f t="shared" si="53"/>
        <v>1.023528593729797E-2</v>
      </c>
      <c r="N215" s="198">
        <f t="shared" si="53"/>
        <v>1.0599065460039346E-2</v>
      </c>
      <c r="O215" s="198">
        <f t="shared" si="53"/>
        <v>9.3765545753884891E-3</v>
      </c>
      <c r="P215" s="198">
        <f t="shared" si="53"/>
        <v>9.7079094776111232E-3</v>
      </c>
      <c r="Q215" s="198">
        <f t="shared" si="53"/>
        <v>7.4650383940891877E-3</v>
      </c>
    </row>
    <row r="216" spans="1:17" hidden="1" x14ac:dyDescent="0.25">
      <c r="A216" s="164"/>
      <c r="B216" s="163"/>
      <c r="C216" s="163"/>
      <c r="D216" s="163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</row>
    <row r="217" spans="1:17" x14ac:dyDescent="0.25">
      <c r="A217" s="164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</row>
    <row r="218" spans="1:17" ht="12.75" x14ac:dyDescent="0.25">
      <c r="A218" s="98" t="s">
        <v>128</v>
      </c>
      <c r="B218" s="197"/>
      <c r="C218" s="197"/>
      <c r="D218" s="197"/>
      <c r="E218" s="197"/>
      <c r="F218" s="197"/>
      <c r="G218" s="197"/>
      <c r="H218" s="197"/>
      <c r="I218" s="197"/>
      <c r="J218" s="197"/>
      <c r="K218" s="197"/>
      <c r="L218" s="197"/>
      <c r="M218" s="197"/>
      <c r="N218" s="197"/>
      <c r="O218" s="197"/>
      <c r="P218" s="197"/>
      <c r="Q218" s="197"/>
    </row>
    <row r="219" spans="1:17" x14ac:dyDescent="0.25">
      <c r="A219" s="164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</row>
    <row r="220" spans="1:17" x14ac:dyDescent="0.25">
      <c r="A220" s="78" t="s">
        <v>44</v>
      </c>
      <c r="B220" s="170">
        <f>IF(B$5=0,0,B$5/NFM_fec!B$5)</f>
        <v>0</v>
      </c>
      <c r="C220" s="170">
        <f>IF(C$5=0,0,C$5/NFM_fec!C$5)</f>
        <v>0</v>
      </c>
      <c r="D220" s="170">
        <f>IF(D$5=0,0,D$5/NFM_fec!D$5)</f>
        <v>0</v>
      </c>
      <c r="E220" s="170">
        <f>IF(E$5=0,0,E$5/NFM_fec!E$5)</f>
        <v>0</v>
      </c>
      <c r="F220" s="170">
        <f>IF(F$5=0,0,F$5/NFM_fec!F$5)</f>
        <v>0</v>
      </c>
      <c r="G220" s="170">
        <f>IF(G$5=0,0,G$5/NFM_fec!G$5)</f>
        <v>0</v>
      </c>
      <c r="H220" s="170">
        <f>IF(H$5=0,0,H$5/NFM_fec!H$5)</f>
        <v>0</v>
      </c>
      <c r="I220" s="170">
        <f>IF(I$5=0,0,I$5/NFM_fec!I$5)</f>
        <v>0</v>
      </c>
      <c r="J220" s="170">
        <f>IF(J$5=0,0,J$5/NFM_fec!J$5)</f>
        <v>0</v>
      </c>
      <c r="K220" s="170">
        <f>IF(K$5=0,0,K$5/NFM_fec!K$5)</f>
        <v>0</v>
      </c>
      <c r="L220" s="170">
        <f>IF(L$5=0,0,L$5/NFM_fec!L$5)</f>
        <v>0</v>
      </c>
      <c r="M220" s="170">
        <f>IF(M$5=0,0,M$5/NFM_fec!M$5)</f>
        <v>0</v>
      </c>
      <c r="N220" s="170">
        <f>IF(N$5=0,0,N$5/NFM_fec!N$5)</f>
        <v>0</v>
      </c>
      <c r="O220" s="170">
        <f>IF(O$5=0,0,O$5/NFM_fec!O$5)</f>
        <v>0</v>
      </c>
      <c r="P220" s="170">
        <f>IF(P$5=0,0,P$5/NFM_fec!P$5)</f>
        <v>0</v>
      </c>
      <c r="Q220" s="170">
        <f>IF(Q$5=0,0,Q$5/NFM_fec!Q$5)</f>
        <v>0</v>
      </c>
    </row>
    <row r="221" spans="1:17" x14ac:dyDescent="0.25">
      <c r="A221" s="132" t="s">
        <v>83</v>
      </c>
      <c r="B221" s="169">
        <f>IF(B$6=0,0,B$6/NFM_fec!B$6)</f>
        <v>0</v>
      </c>
      <c r="C221" s="169">
        <f>IF(C$6=0,0,C$6/NFM_fec!C$6)</f>
        <v>0</v>
      </c>
      <c r="D221" s="169">
        <f>IF(D$6=0,0,D$6/NFM_fec!D$6)</f>
        <v>0</v>
      </c>
      <c r="E221" s="169">
        <f>IF(E$6=0,0,E$6/NFM_fec!E$6)</f>
        <v>0</v>
      </c>
      <c r="F221" s="169">
        <f>IF(F$6=0,0,F$6/NFM_fec!F$6)</f>
        <v>0</v>
      </c>
      <c r="G221" s="169">
        <f>IF(G$6=0,0,G$6/NFM_fec!G$6)</f>
        <v>0</v>
      </c>
      <c r="H221" s="169">
        <f>IF(H$6=0,0,H$6/NFM_fec!H$6)</f>
        <v>0</v>
      </c>
      <c r="I221" s="169">
        <f>IF(I$6=0,0,I$6/NFM_fec!I$6)</f>
        <v>0</v>
      </c>
      <c r="J221" s="169">
        <f>IF(J$6=0,0,J$6/NFM_fec!J$6)</f>
        <v>0</v>
      </c>
      <c r="K221" s="169">
        <f>IF(K$6=0,0,K$6/NFM_fec!K$6)</f>
        <v>0</v>
      </c>
      <c r="L221" s="169">
        <f>IF(L$6=0,0,L$6/NFM_fec!L$6)</f>
        <v>0</v>
      </c>
      <c r="M221" s="169">
        <f>IF(M$6=0,0,M$6/NFM_fec!M$6)</f>
        <v>0</v>
      </c>
      <c r="N221" s="169">
        <f>IF(N$6=0,0,N$6/NFM_fec!N$6)</f>
        <v>0</v>
      </c>
      <c r="O221" s="169">
        <f>IF(O$6=0,0,O$6/NFM_fec!O$6)</f>
        <v>0</v>
      </c>
      <c r="P221" s="169">
        <f>IF(P$6=0,0,P$6/NFM_fec!P$6)</f>
        <v>0</v>
      </c>
      <c r="Q221" s="169">
        <f>IF(Q$6=0,0,Q$6/NFM_fec!Q$6)</f>
        <v>0</v>
      </c>
    </row>
    <row r="222" spans="1:17" x14ac:dyDescent="0.25">
      <c r="A222" s="76" t="s">
        <v>82</v>
      </c>
      <c r="B222" s="168">
        <f>IF(B$7=0,0,B$7/NFM_fec!B$7)</f>
        <v>0</v>
      </c>
      <c r="C222" s="168">
        <f>IF(C$7=0,0,C$7/NFM_fec!C$7)</f>
        <v>0</v>
      </c>
      <c r="D222" s="168">
        <f>IF(D$7=0,0,D$7/NFM_fec!D$7)</f>
        <v>0</v>
      </c>
      <c r="E222" s="168">
        <f>IF(E$7=0,0,E$7/NFM_fec!E$7)</f>
        <v>0</v>
      </c>
      <c r="F222" s="168">
        <f>IF(F$7=0,0,F$7/NFM_fec!F$7)</f>
        <v>0</v>
      </c>
      <c r="G222" s="168">
        <f>IF(G$7=0,0,G$7/NFM_fec!G$7)</f>
        <v>0</v>
      </c>
      <c r="H222" s="168">
        <f>IF(H$7=0,0,H$7/NFM_fec!H$7)</f>
        <v>0</v>
      </c>
      <c r="I222" s="168">
        <f>IF(I$7=0,0,I$7/NFM_fec!I$7)</f>
        <v>0</v>
      </c>
      <c r="J222" s="168">
        <f>IF(J$7=0,0,J$7/NFM_fec!J$7)</f>
        <v>0</v>
      </c>
      <c r="K222" s="168">
        <f>IF(K$7=0,0,K$7/NFM_fec!K$7)</f>
        <v>0</v>
      </c>
      <c r="L222" s="168">
        <f>IF(L$7=0,0,L$7/NFM_fec!L$7)</f>
        <v>0</v>
      </c>
      <c r="M222" s="168">
        <f>IF(M$7=0,0,M$7/NFM_fec!M$7)</f>
        <v>0</v>
      </c>
      <c r="N222" s="168">
        <f>IF(N$7=0,0,N$7/NFM_fec!N$7)</f>
        <v>0</v>
      </c>
      <c r="O222" s="168">
        <f>IF(O$7=0,0,O$7/NFM_fec!O$7)</f>
        <v>0</v>
      </c>
      <c r="P222" s="168">
        <f>IF(P$7=0,0,P$7/NFM_fec!P$7)</f>
        <v>0</v>
      </c>
      <c r="Q222" s="168">
        <f>IF(Q$7=0,0,Q$7/NFM_fec!Q$7)</f>
        <v>0</v>
      </c>
    </row>
    <row r="223" spans="1:17" x14ac:dyDescent="0.25">
      <c r="A223" s="76" t="s">
        <v>81</v>
      </c>
      <c r="B223" s="168">
        <f>IF(B$8=0,0,B$8/NFM_fec!B$8)</f>
        <v>0</v>
      </c>
      <c r="C223" s="168">
        <f>IF(C$8=0,0,C$8/NFM_fec!C$8)</f>
        <v>0</v>
      </c>
      <c r="D223" s="168">
        <f>IF(D$8=0,0,D$8/NFM_fec!D$8)</f>
        <v>0</v>
      </c>
      <c r="E223" s="168">
        <f>IF(E$8=0,0,E$8/NFM_fec!E$8)</f>
        <v>0</v>
      </c>
      <c r="F223" s="168">
        <f>IF(F$8=0,0,F$8/NFM_fec!F$8)</f>
        <v>0</v>
      </c>
      <c r="G223" s="168">
        <f>IF(G$8=0,0,G$8/NFM_fec!G$8)</f>
        <v>0</v>
      </c>
      <c r="H223" s="168">
        <f>IF(H$8=0,0,H$8/NFM_fec!H$8)</f>
        <v>0</v>
      </c>
      <c r="I223" s="168">
        <f>IF(I$8=0,0,I$8/NFM_fec!I$8)</f>
        <v>0</v>
      </c>
      <c r="J223" s="168">
        <f>IF(J$8=0,0,J$8/NFM_fec!J$8)</f>
        <v>0</v>
      </c>
      <c r="K223" s="168">
        <f>IF(K$8=0,0,K$8/NFM_fec!K$8)</f>
        <v>0</v>
      </c>
      <c r="L223" s="168">
        <f>IF(L$8=0,0,L$8/NFM_fec!L$8)</f>
        <v>0</v>
      </c>
      <c r="M223" s="168">
        <f>IF(M$8=0,0,M$8/NFM_fec!M$8)</f>
        <v>0</v>
      </c>
      <c r="N223" s="168">
        <f>IF(N$8=0,0,N$8/NFM_fec!N$8)</f>
        <v>0</v>
      </c>
      <c r="O223" s="168">
        <f>IF(O$8=0,0,O$8/NFM_fec!O$8)</f>
        <v>0</v>
      </c>
      <c r="P223" s="168">
        <f>IF(P$8=0,0,P$8/NFM_fec!P$8)</f>
        <v>0</v>
      </c>
      <c r="Q223" s="168">
        <f>IF(Q$8=0,0,Q$8/NFM_fec!Q$8)</f>
        <v>0</v>
      </c>
    </row>
    <row r="224" spans="1:17" x14ac:dyDescent="0.25">
      <c r="A224" s="76" t="s">
        <v>80</v>
      </c>
      <c r="B224" s="168">
        <f>IF(B$9=0,0,B$9/NFM_fec!B$9)</f>
        <v>0</v>
      </c>
      <c r="C224" s="168">
        <f>IF(C$9=0,0,C$9/NFM_fec!C$9)</f>
        <v>0</v>
      </c>
      <c r="D224" s="168">
        <f>IF(D$9=0,0,D$9/NFM_fec!D$9)</f>
        <v>0</v>
      </c>
      <c r="E224" s="168">
        <f>IF(E$9=0,0,E$9/NFM_fec!E$9)</f>
        <v>0</v>
      </c>
      <c r="F224" s="168">
        <f>IF(F$9=0,0,F$9/NFM_fec!F$9)</f>
        <v>0</v>
      </c>
      <c r="G224" s="168">
        <f>IF(G$9=0,0,G$9/NFM_fec!G$9)</f>
        <v>0</v>
      </c>
      <c r="H224" s="168">
        <f>IF(H$9=0,0,H$9/NFM_fec!H$9)</f>
        <v>0</v>
      </c>
      <c r="I224" s="168">
        <f>IF(I$9=0,0,I$9/NFM_fec!I$9)</f>
        <v>0</v>
      </c>
      <c r="J224" s="168">
        <f>IF(J$9=0,0,J$9/NFM_fec!J$9)</f>
        <v>0</v>
      </c>
      <c r="K224" s="168">
        <f>IF(K$9=0,0,K$9/NFM_fec!K$9)</f>
        <v>0</v>
      </c>
      <c r="L224" s="168">
        <f>IF(L$9=0,0,L$9/NFM_fec!L$9)</f>
        <v>0</v>
      </c>
      <c r="M224" s="168">
        <f>IF(M$9=0,0,M$9/NFM_fec!M$9)</f>
        <v>0</v>
      </c>
      <c r="N224" s="168">
        <f>IF(N$9=0,0,N$9/NFM_fec!N$9)</f>
        <v>0</v>
      </c>
      <c r="O224" s="168">
        <f>IF(O$9=0,0,O$9/NFM_fec!O$9)</f>
        <v>0</v>
      </c>
      <c r="P224" s="168">
        <f>IF(P$9=0,0,P$9/NFM_fec!P$9)</f>
        <v>0</v>
      </c>
      <c r="Q224" s="168">
        <f>IF(Q$9=0,0,Q$9/NFM_fec!Q$9)</f>
        <v>0</v>
      </c>
    </row>
    <row r="225" spans="1:17" x14ac:dyDescent="0.25">
      <c r="A225" s="129" t="s">
        <v>79</v>
      </c>
      <c r="B225" s="167">
        <f>IF(B$10=0,0,B$10/NFM_fec!B$10)</f>
        <v>0</v>
      </c>
      <c r="C225" s="167">
        <f>IF(C$10=0,0,C$10/NFM_fec!C$10)</f>
        <v>0</v>
      </c>
      <c r="D225" s="167">
        <f>IF(D$10=0,0,D$10/NFM_fec!D$10)</f>
        <v>0</v>
      </c>
      <c r="E225" s="167">
        <f>IF(E$10=0,0,E$10/NFM_fec!E$10)</f>
        <v>0</v>
      </c>
      <c r="F225" s="167">
        <f>IF(F$10=0,0,F$10/NFM_fec!F$10)</f>
        <v>0</v>
      </c>
      <c r="G225" s="167">
        <f>IF(G$10=0,0,G$10/NFM_fec!G$10)</f>
        <v>0</v>
      </c>
      <c r="H225" s="167">
        <f>IF(H$10=0,0,H$10/NFM_fec!H$10)</f>
        <v>0</v>
      </c>
      <c r="I225" s="167">
        <f>IF(I$10=0,0,I$10/NFM_fec!I$10)</f>
        <v>0</v>
      </c>
      <c r="J225" s="167">
        <f>IF(J$10=0,0,J$10/NFM_fec!J$10)</f>
        <v>0</v>
      </c>
      <c r="K225" s="167">
        <f>IF(K$10=0,0,K$10/NFM_fec!K$10)</f>
        <v>0</v>
      </c>
      <c r="L225" s="167">
        <f>IF(L$10=0,0,L$10/NFM_fec!L$10)</f>
        <v>0</v>
      </c>
      <c r="M225" s="167">
        <f>IF(M$10=0,0,M$10/NFM_fec!M$10)</f>
        <v>0</v>
      </c>
      <c r="N225" s="167">
        <f>IF(N$10=0,0,N$10/NFM_fec!N$10)</f>
        <v>0</v>
      </c>
      <c r="O225" s="167">
        <f>IF(O$10=0,0,O$10/NFM_fec!O$10)</f>
        <v>0</v>
      </c>
      <c r="P225" s="167">
        <f>IF(P$10=0,0,P$10/NFM_fec!P$10)</f>
        <v>0</v>
      </c>
      <c r="Q225" s="167">
        <f>IF(Q$10=0,0,Q$10/NFM_fec!Q$10)</f>
        <v>0</v>
      </c>
    </row>
    <row r="226" spans="1:17" x14ac:dyDescent="0.25">
      <c r="A226" s="127" t="s">
        <v>152</v>
      </c>
      <c r="B226" s="166">
        <f>IF(B$15=0,0,B$15/NFM_fec!B$15)</f>
        <v>0</v>
      </c>
      <c r="C226" s="166">
        <f>IF(C$15=0,0,C$15/NFM_fec!C$15)</f>
        <v>0</v>
      </c>
      <c r="D226" s="166">
        <f>IF(D$15=0,0,D$15/NFM_fec!D$15)</f>
        <v>0</v>
      </c>
      <c r="E226" s="166">
        <f>IF(E$15=0,0,E$15/NFM_fec!E$15)</f>
        <v>0</v>
      </c>
      <c r="F226" s="166">
        <f>IF(F$15=0,0,F$15/NFM_fec!F$15)</f>
        <v>0</v>
      </c>
      <c r="G226" s="166">
        <f>IF(G$15=0,0,G$15/NFM_fec!G$15)</f>
        <v>0</v>
      </c>
      <c r="H226" s="166">
        <f>IF(H$15=0,0,H$15/NFM_fec!H$15)</f>
        <v>0</v>
      </c>
      <c r="I226" s="166">
        <f>IF(I$15=0,0,I$15/NFM_fec!I$15)</f>
        <v>0</v>
      </c>
      <c r="J226" s="166">
        <f>IF(J$15=0,0,J$15/NFM_fec!J$15)</f>
        <v>0</v>
      </c>
      <c r="K226" s="166">
        <f>IF(K$15=0,0,K$15/NFM_fec!K$15)</f>
        <v>0</v>
      </c>
      <c r="L226" s="166">
        <f>IF(L$15=0,0,L$15/NFM_fec!L$15)</f>
        <v>0</v>
      </c>
      <c r="M226" s="166">
        <f>IF(M$15=0,0,M$15/NFM_fec!M$15)</f>
        <v>0</v>
      </c>
      <c r="N226" s="166">
        <f>IF(N$15=0,0,N$15/NFM_fec!N$15)</f>
        <v>0</v>
      </c>
      <c r="O226" s="166">
        <f>IF(O$15=0,0,O$15/NFM_fec!O$15)</f>
        <v>0</v>
      </c>
      <c r="P226" s="166">
        <f>IF(P$15=0,0,P$15/NFM_fec!P$15)</f>
        <v>0</v>
      </c>
      <c r="Q226" s="166">
        <f>IF(Q$15=0,0,Q$15/NFM_fec!Q$15)</f>
        <v>0</v>
      </c>
    </row>
    <row r="227" spans="1:17" x14ac:dyDescent="0.25">
      <c r="A227" s="72" t="s">
        <v>151</v>
      </c>
      <c r="B227" s="165">
        <f>IF(B$26=0,0,B$26/NFM_fec!B$26)</f>
        <v>0</v>
      </c>
      <c r="C227" s="165">
        <f>IF(C$26=0,0,C$26/NFM_fec!C$26)</f>
        <v>0</v>
      </c>
      <c r="D227" s="165">
        <f>IF(D$26=0,0,D$26/NFM_fec!D$26)</f>
        <v>0</v>
      </c>
      <c r="E227" s="165">
        <f>IF(E$26=0,0,E$26/NFM_fec!E$26)</f>
        <v>0</v>
      </c>
      <c r="F227" s="165">
        <f>IF(F$26=0,0,F$26/NFM_fec!F$26)</f>
        <v>0</v>
      </c>
      <c r="G227" s="165">
        <f>IF(G$26=0,0,G$26/NFM_fec!G$26)</f>
        <v>0</v>
      </c>
      <c r="H227" s="165">
        <f>IF(H$26=0,0,H$26/NFM_fec!H$26)</f>
        <v>0</v>
      </c>
      <c r="I227" s="165">
        <f>IF(I$26=0,0,I$26/NFM_fec!I$26)</f>
        <v>0</v>
      </c>
      <c r="J227" s="165">
        <f>IF(J$26=0,0,J$26/NFM_fec!J$26)</f>
        <v>0</v>
      </c>
      <c r="K227" s="165">
        <f>IF(K$26=0,0,K$26/NFM_fec!K$26)</f>
        <v>0</v>
      </c>
      <c r="L227" s="165">
        <f>IF(L$26=0,0,L$26/NFM_fec!L$26)</f>
        <v>0</v>
      </c>
      <c r="M227" s="165">
        <f>IF(M$26=0,0,M$26/NFM_fec!M$26)</f>
        <v>0</v>
      </c>
      <c r="N227" s="165">
        <f>IF(N$26=0,0,N$26/NFM_fec!N$26)</f>
        <v>0</v>
      </c>
      <c r="O227" s="165">
        <f>IF(O$26=0,0,O$26/NFM_fec!O$26)</f>
        <v>0</v>
      </c>
      <c r="P227" s="165">
        <f>IF(P$26=0,0,P$26/NFM_fec!P$26)</f>
        <v>0</v>
      </c>
      <c r="Q227" s="165">
        <f>IF(Q$26=0,0,Q$26/NFM_fec!Q$26)</f>
        <v>0</v>
      </c>
    </row>
    <row r="228" spans="1:17" x14ac:dyDescent="0.25">
      <c r="A228" s="196"/>
      <c r="B228" s="196"/>
      <c r="C228" s="196"/>
      <c r="D228" s="196"/>
      <c r="E228" s="196"/>
      <c r="F228" s="196"/>
      <c r="G228" s="196"/>
      <c r="H228" s="196"/>
      <c r="I228" s="196"/>
      <c r="J228" s="196"/>
      <c r="K228" s="196"/>
      <c r="L228" s="196"/>
      <c r="M228" s="196"/>
      <c r="N228" s="196"/>
      <c r="O228" s="196"/>
      <c r="P228" s="196"/>
      <c r="Q228" s="196"/>
    </row>
    <row r="229" spans="1:17" x14ac:dyDescent="0.25">
      <c r="A229" s="78" t="s">
        <v>43</v>
      </c>
      <c r="B229" s="170">
        <f>IF(B$33=0,0,B$33/NFM_fec!B$33)</f>
        <v>0</v>
      </c>
      <c r="C229" s="170">
        <f>IF(C$33=0,0,C$33/NFM_fec!C$33)</f>
        <v>0</v>
      </c>
      <c r="D229" s="170">
        <f>IF(D$33=0,0,D$33/NFM_fec!D$33)</f>
        <v>0</v>
      </c>
      <c r="E229" s="170">
        <f>IF(E$33=0,0,E$33/NFM_fec!E$33)</f>
        <v>0</v>
      </c>
      <c r="F229" s="170">
        <f>IF(F$33=0,0,F$33/NFM_fec!F$33)</f>
        <v>0</v>
      </c>
      <c r="G229" s="170">
        <f>IF(G$33=0,0,G$33/NFM_fec!G$33)</f>
        <v>0</v>
      </c>
      <c r="H229" s="170">
        <f>IF(H$33=0,0,H$33/NFM_fec!H$33)</f>
        <v>0</v>
      </c>
      <c r="I229" s="170">
        <f>IF(I$33=0,0,I$33/NFM_fec!I$33)</f>
        <v>0</v>
      </c>
      <c r="J229" s="170">
        <f>IF(J$33=0,0,J$33/NFM_fec!J$33)</f>
        <v>0</v>
      </c>
      <c r="K229" s="170">
        <f>IF(K$33=0,0,K$33/NFM_fec!K$33)</f>
        <v>0</v>
      </c>
      <c r="L229" s="170">
        <f>IF(L$33=0,0,L$33/NFM_fec!L$33)</f>
        <v>0</v>
      </c>
      <c r="M229" s="170">
        <f>IF(M$33=0,0,M$33/NFM_fec!M$33)</f>
        <v>0</v>
      </c>
      <c r="N229" s="170">
        <f>IF(N$33=0,0,N$33/NFM_fec!N$33)</f>
        <v>0</v>
      </c>
      <c r="O229" s="170">
        <f>IF(O$33=0,0,O$33/NFM_fec!O$33)</f>
        <v>0</v>
      </c>
      <c r="P229" s="170">
        <f>IF(P$33=0,0,P$33/NFM_fec!P$33)</f>
        <v>0</v>
      </c>
      <c r="Q229" s="170">
        <f>IF(Q$33=0,0,Q$33/NFM_fec!Q$33)</f>
        <v>0</v>
      </c>
    </row>
    <row r="230" spans="1:17" x14ac:dyDescent="0.25">
      <c r="A230" s="132" t="s">
        <v>83</v>
      </c>
      <c r="B230" s="169">
        <f>IF(B$34=0,0,B$34/NFM_fec!B$34)</f>
        <v>0</v>
      </c>
      <c r="C230" s="169">
        <f>IF(C$34=0,0,C$34/NFM_fec!C$34)</f>
        <v>0</v>
      </c>
      <c r="D230" s="169">
        <f>IF(D$34=0,0,D$34/NFM_fec!D$34)</f>
        <v>0</v>
      </c>
      <c r="E230" s="169">
        <f>IF(E$34=0,0,E$34/NFM_fec!E$34)</f>
        <v>0</v>
      </c>
      <c r="F230" s="169">
        <f>IF(F$34=0,0,F$34/NFM_fec!F$34)</f>
        <v>0</v>
      </c>
      <c r="G230" s="169">
        <f>IF(G$34=0,0,G$34/NFM_fec!G$34)</f>
        <v>0</v>
      </c>
      <c r="H230" s="169">
        <f>IF(H$34=0,0,H$34/NFM_fec!H$34)</f>
        <v>0</v>
      </c>
      <c r="I230" s="169">
        <f>IF(I$34=0,0,I$34/NFM_fec!I$34)</f>
        <v>0</v>
      </c>
      <c r="J230" s="169">
        <f>IF(J$34=0,0,J$34/NFM_fec!J$34)</f>
        <v>0</v>
      </c>
      <c r="K230" s="169">
        <f>IF(K$34=0,0,K$34/NFM_fec!K$34)</f>
        <v>0</v>
      </c>
      <c r="L230" s="169">
        <f>IF(L$34=0,0,L$34/NFM_fec!L$34)</f>
        <v>0</v>
      </c>
      <c r="M230" s="169">
        <f>IF(M$34=0,0,M$34/NFM_fec!M$34)</f>
        <v>0</v>
      </c>
      <c r="N230" s="169">
        <f>IF(N$34=0,0,N$34/NFM_fec!N$34)</f>
        <v>0</v>
      </c>
      <c r="O230" s="169">
        <f>IF(O$34=0,0,O$34/NFM_fec!O$34)</f>
        <v>0</v>
      </c>
      <c r="P230" s="169">
        <f>IF(P$34=0,0,P$34/NFM_fec!P$34)</f>
        <v>0</v>
      </c>
      <c r="Q230" s="169">
        <f>IF(Q$34=0,0,Q$34/NFM_fec!Q$34)</f>
        <v>0</v>
      </c>
    </row>
    <row r="231" spans="1:17" x14ac:dyDescent="0.25">
      <c r="A231" s="76" t="s">
        <v>82</v>
      </c>
      <c r="B231" s="168">
        <f>IF(B$35=0,0,B$35/NFM_fec!B$35)</f>
        <v>0</v>
      </c>
      <c r="C231" s="168">
        <f>IF(C$35=0,0,C$35/NFM_fec!C$35)</f>
        <v>0</v>
      </c>
      <c r="D231" s="168">
        <f>IF(D$35=0,0,D$35/NFM_fec!D$35)</f>
        <v>0</v>
      </c>
      <c r="E231" s="168">
        <f>IF(E$35=0,0,E$35/NFM_fec!E$35)</f>
        <v>0</v>
      </c>
      <c r="F231" s="168">
        <f>IF(F$35=0,0,F$35/NFM_fec!F$35)</f>
        <v>0</v>
      </c>
      <c r="G231" s="168">
        <f>IF(G$35=0,0,G$35/NFM_fec!G$35)</f>
        <v>0</v>
      </c>
      <c r="H231" s="168">
        <f>IF(H$35=0,0,H$35/NFM_fec!H$35)</f>
        <v>0</v>
      </c>
      <c r="I231" s="168">
        <f>IF(I$35=0,0,I$35/NFM_fec!I$35)</f>
        <v>0</v>
      </c>
      <c r="J231" s="168">
        <f>IF(J$35=0,0,J$35/NFM_fec!J$35)</f>
        <v>0</v>
      </c>
      <c r="K231" s="168">
        <f>IF(K$35=0,0,K$35/NFM_fec!K$35)</f>
        <v>0</v>
      </c>
      <c r="L231" s="168">
        <f>IF(L$35=0,0,L$35/NFM_fec!L$35)</f>
        <v>0</v>
      </c>
      <c r="M231" s="168">
        <f>IF(M$35=0,0,M$35/NFM_fec!M$35)</f>
        <v>0</v>
      </c>
      <c r="N231" s="168">
        <f>IF(N$35=0,0,N$35/NFM_fec!N$35)</f>
        <v>0</v>
      </c>
      <c r="O231" s="168">
        <f>IF(O$35=0,0,O$35/NFM_fec!O$35)</f>
        <v>0</v>
      </c>
      <c r="P231" s="168">
        <f>IF(P$35=0,0,P$35/NFM_fec!P$35)</f>
        <v>0</v>
      </c>
      <c r="Q231" s="168">
        <f>IF(Q$35=0,0,Q$35/NFM_fec!Q$35)</f>
        <v>0</v>
      </c>
    </row>
    <row r="232" spans="1:17" x14ac:dyDescent="0.25">
      <c r="A232" s="76" t="s">
        <v>81</v>
      </c>
      <c r="B232" s="168">
        <f>IF(B$36=0,0,B$36/NFM_fec!B$36)</f>
        <v>0</v>
      </c>
      <c r="C232" s="168">
        <f>IF(C$36=0,0,C$36/NFM_fec!C$36)</f>
        <v>0</v>
      </c>
      <c r="D232" s="168">
        <f>IF(D$36=0,0,D$36/NFM_fec!D$36)</f>
        <v>0</v>
      </c>
      <c r="E232" s="168">
        <f>IF(E$36=0,0,E$36/NFM_fec!E$36)</f>
        <v>0</v>
      </c>
      <c r="F232" s="168">
        <f>IF(F$36=0,0,F$36/NFM_fec!F$36)</f>
        <v>0</v>
      </c>
      <c r="G232" s="168">
        <f>IF(G$36=0,0,G$36/NFM_fec!G$36)</f>
        <v>0</v>
      </c>
      <c r="H232" s="168">
        <f>IF(H$36=0,0,H$36/NFM_fec!H$36)</f>
        <v>0</v>
      </c>
      <c r="I232" s="168">
        <f>IF(I$36=0,0,I$36/NFM_fec!I$36)</f>
        <v>0</v>
      </c>
      <c r="J232" s="168">
        <f>IF(J$36=0,0,J$36/NFM_fec!J$36)</f>
        <v>0</v>
      </c>
      <c r="K232" s="168">
        <f>IF(K$36=0,0,K$36/NFM_fec!K$36)</f>
        <v>0</v>
      </c>
      <c r="L232" s="168">
        <f>IF(L$36=0,0,L$36/NFM_fec!L$36)</f>
        <v>0</v>
      </c>
      <c r="M232" s="168">
        <f>IF(M$36=0,0,M$36/NFM_fec!M$36)</f>
        <v>0</v>
      </c>
      <c r="N232" s="168">
        <f>IF(N$36=0,0,N$36/NFM_fec!N$36)</f>
        <v>0</v>
      </c>
      <c r="O232" s="168">
        <f>IF(O$36=0,0,O$36/NFM_fec!O$36)</f>
        <v>0</v>
      </c>
      <c r="P232" s="168">
        <f>IF(P$36=0,0,P$36/NFM_fec!P$36)</f>
        <v>0</v>
      </c>
      <c r="Q232" s="168">
        <f>IF(Q$36=0,0,Q$36/NFM_fec!Q$36)</f>
        <v>0</v>
      </c>
    </row>
    <row r="233" spans="1:17" x14ac:dyDescent="0.25">
      <c r="A233" s="76" t="s">
        <v>80</v>
      </c>
      <c r="B233" s="168">
        <f>IF(B$37=0,0,B$37/NFM_fec!B$37)</f>
        <v>0</v>
      </c>
      <c r="C233" s="168">
        <f>IF(C$37=0,0,C$37/NFM_fec!C$37)</f>
        <v>0</v>
      </c>
      <c r="D233" s="168">
        <f>IF(D$37=0,0,D$37/NFM_fec!D$37)</f>
        <v>0</v>
      </c>
      <c r="E233" s="168">
        <f>IF(E$37=0,0,E$37/NFM_fec!E$37)</f>
        <v>0</v>
      </c>
      <c r="F233" s="168">
        <f>IF(F$37=0,0,F$37/NFM_fec!F$37)</f>
        <v>0</v>
      </c>
      <c r="G233" s="168">
        <f>IF(G$37=0,0,G$37/NFM_fec!G$37)</f>
        <v>0</v>
      </c>
      <c r="H233" s="168">
        <f>IF(H$37=0,0,H$37/NFM_fec!H$37)</f>
        <v>0</v>
      </c>
      <c r="I233" s="168">
        <f>IF(I$37=0,0,I$37/NFM_fec!I$37)</f>
        <v>0</v>
      </c>
      <c r="J233" s="168">
        <f>IF(J$37=0,0,J$37/NFM_fec!J$37)</f>
        <v>0</v>
      </c>
      <c r="K233" s="168">
        <f>IF(K$37=0,0,K$37/NFM_fec!K$37)</f>
        <v>0</v>
      </c>
      <c r="L233" s="168">
        <f>IF(L$37=0,0,L$37/NFM_fec!L$37)</f>
        <v>0</v>
      </c>
      <c r="M233" s="168">
        <f>IF(M$37=0,0,M$37/NFM_fec!M$37)</f>
        <v>0</v>
      </c>
      <c r="N233" s="168">
        <f>IF(N$37=0,0,N$37/NFM_fec!N$37)</f>
        <v>0</v>
      </c>
      <c r="O233" s="168">
        <f>IF(O$37=0,0,O$37/NFM_fec!O$37)</f>
        <v>0</v>
      </c>
      <c r="P233" s="168">
        <f>IF(P$37=0,0,P$37/NFM_fec!P$37)</f>
        <v>0</v>
      </c>
      <c r="Q233" s="168">
        <f>IF(Q$37=0,0,Q$37/NFM_fec!Q$37)</f>
        <v>0</v>
      </c>
    </row>
    <row r="234" spans="1:17" x14ac:dyDescent="0.25">
      <c r="A234" s="129" t="s">
        <v>79</v>
      </c>
      <c r="B234" s="167">
        <f>IF(B$38=0,0,B$38/NFM_fec!B$38)</f>
        <v>0</v>
      </c>
      <c r="C234" s="167">
        <f>IF(C$38=0,0,C$38/NFM_fec!C$38)</f>
        <v>0</v>
      </c>
      <c r="D234" s="167">
        <f>IF(D$38=0,0,D$38/NFM_fec!D$38)</f>
        <v>0</v>
      </c>
      <c r="E234" s="167">
        <f>IF(E$38=0,0,E$38/NFM_fec!E$38)</f>
        <v>0</v>
      </c>
      <c r="F234" s="167">
        <f>IF(F$38=0,0,F$38/NFM_fec!F$38)</f>
        <v>0</v>
      </c>
      <c r="G234" s="167">
        <f>IF(G$38=0,0,G$38/NFM_fec!G$38)</f>
        <v>0</v>
      </c>
      <c r="H234" s="167">
        <f>IF(H$38=0,0,H$38/NFM_fec!H$38)</f>
        <v>0</v>
      </c>
      <c r="I234" s="167">
        <f>IF(I$38=0,0,I$38/NFM_fec!I$38)</f>
        <v>0</v>
      </c>
      <c r="J234" s="167">
        <f>IF(J$38=0,0,J$38/NFM_fec!J$38)</f>
        <v>0</v>
      </c>
      <c r="K234" s="167">
        <f>IF(K$38=0,0,K$38/NFM_fec!K$38)</f>
        <v>0</v>
      </c>
      <c r="L234" s="167">
        <f>IF(L$38=0,0,L$38/NFM_fec!L$38)</f>
        <v>0</v>
      </c>
      <c r="M234" s="167">
        <f>IF(M$38=0,0,M$38/NFM_fec!M$38)</f>
        <v>0</v>
      </c>
      <c r="N234" s="167">
        <f>IF(N$38=0,0,N$38/NFM_fec!N$38)</f>
        <v>0</v>
      </c>
      <c r="O234" s="167">
        <f>IF(O$38=0,0,O$38/NFM_fec!O$38)</f>
        <v>0</v>
      </c>
      <c r="P234" s="167">
        <f>IF(P$38=0,0,P$38/NFM_fec!P$38)</f>
        <v>0</v>
      </c>
      <c r="Q234" s="167">
        <f>IF(Q$38=0,0,Q$38/NFM_fec!Q$38)</f>
        <v>0</v>
      </c>
    </row>
    <row r="235" spans="1:17" x14ac:dyDescent="0.25">
      <c r="A235" s="127" t="s">
        <v>150</v>
      </c>
      <c r="B235" s="166">
        <f>IF(B$43=0,0,B$43/NFM_fec!B$43)</f>
        <v>0</v>
      </c>
      <c r="C235" s="166">
        <f>IF(C$43=0,0,C$43/NFM_fec!C$43)</f>
        <v>0</v>
      </c>
      <c r="D235" s="166">
        <f>IF(D$43=0,0,D$43/NFM_fec!D$43)</f>
        <v>0</v>
      </c>
      <c r="E235" s="166">
        <f>IF(E$43=0,0,E$43/NFM_fec!E$43)</f>
        <v>0</v>
      </c>
      <c r="F235" s="166">
        <f>IF(F$43=0,0,F$43/NFM_fec!F$43)</f>
        <v>0</v>
      </c>
      <c r="G235" s="166">
        <f>IF(G$43=0,0,G$43/NFM_fec!G$43)</f>
        <v>0</v>
      </c>
      <c r="H235" s="166">
        <f>IF(H$43=0,0,H$43/NFM_fec!H$43)</f>
        <v>0</v>
      </c>
      <c r="I235" s="166">
        <f>IF(I$43=0,0,I$43/NFM_fec!I$43)</f>
        <v>0</v>
      </c>
      <c r="J235" s="166">
        <f>IF(J$43=0,0,J$43/NFM_fec!J$43)</f>
        <v>0</v>
      </c>
      <c r="K235" s="166">
        <f>IF(K$43=0,0,K$43/NFM_fec!K$43)</f>
        <v>0</v>
      </c>
      <c r="L235" s="166">
        <f>IF(L$43=0,0,L$43/NFM_fec!L$43)</f>
        <v>0</v>
      </c>
      <c r="M235" s="166">
        <f>IF(M$43=0,0,M$43/NFM_fec!M$43)</f>
        <v>0</v>
      </c>
      <c r="N235" s="166">
        <f>IF(N$43=0,0,N$43/NFM_fec!N$43)</f>
        <v>0</v>
      </c>
      <c r="O235" s="166">
        <f>IF(O$43=0,0,O$43/NFM_fec!O$43)</f>
        <v>0</v>
      </c>
      <c r="P235" s="166">
        <f>IF(P$43=0,0,P$43/NFM_fec!P$43)</f>
        <v>0</v>
      </c>
      <c r="Q235" s="166">
        <f>IF(Q$43=0,0,Q$43/NFM_fec!Q$43)</f>
        <v>0</v>
      </c>
    </row>
    <row r="236" spans="1:17" x14ac:dyDescent="0.25">
      <c r="A236" s="127" t="s">
        <v>148</v>
      </c>
      <c r="B236" s="166">
        <f>IF(B$44=0,0,B$44/NFM_fec!B$44)</f>
        <v>0</v>
      </c>
      <c r="C236" s="166">
        <f>IF(C$44=0,0,C$44/NFM_fec!C$44)</f>
        <v>0</v>
      </c>
      <c r="D236" s="166">
        <f>IF(D$44=0,0,D$44/NFM_fec!D$44)</f>
        <v>0</v>
      </c>
      <c r="E236" s="166">
        <f>IF(E$44=0,0,E$44/NFM_fec!E$44)</f>
        <v>0</v>
      </c>
      <c r="F236" s="166">
        <f>IF(F$44=0,0,F$44/NFM_fec!F$44)</f>
        <v>0</v>
      </c>
      <c r="G236" s="166">
        <f>IF(G$44=0,0,G$44/NFM_fec!G$44)</f>
        <v>0</v>
      </c>
      <c r="H236" s="166">
        <f>IF(H$44=0,0,H$44/NFM_fec!H$44)</f>
        <v>0</v>
      </c>
      <c r="I236" s="166">
        <f>IF(I$44=0,0,I$44/NFM_fec!I$44)</f>
        <v>0</v>
      </c>
      <c r="J236" s="166">
        <f>IF(J$44=0,0,J$44/NFM_fec!J$44)</f>
        <v>0</v>
      </c>
      <c r="K236" s="166">
        <f>IF(K$44=0,0,K$44/NFM_fec!K$44)</f>
        <v>0</v>
      </c>
      <c r="L236" s="166">
        <f>IF(L$44=0,0,L$44/NFM_fec!L$44)</f>
        <v>0</v>
      </c>
      <c r="M236" s="166">
        <f>IF(M$44=0,0,M$44/NFM_fec!M$44)</f>
        <v>0</v>
      </c>
      <c r="N236" s="166">
        <f>IF(N$44=0,0,N$44/NFM_fec!N$44)</f>
        <v>0</v>
      </c>
      <c r="O236" s="166">
        <f>IF(O$44=0,0,O$44/NFM_fec!O$44)</f>
        <v>0</v>
      </c>
      <c r="P236" s="166">
        <f>IF(P$44=0,0,P$44/NFM_fec!P$44)</f>
        <v>0</v>
      </c>
      <c r="Q236" s="166">
        <f>IF(Q$44=0,0,Q$44/NFM_fec!Q$44)</f>
        <v>0</v>
      </c>
    </row>
    <row r="237" spans="1:17" x14ac:dyDescent="0.25">
      <c r="A237" s="72" t="s">
        <v>147</v>
      </c>
      <c r="B237" s="165">
        <f>IF(B$51=0,0,B$51/NFM_fec!B$51)</f>
        <v>0</v>
      </c>
      <c r="C237" s="165">
        <f>IF(C$51=0,0,C$51/NFM_fec!C$51)</f>
        <v>0</v>
      </c>
      <c r="D237" s="165">
        <f>IF(D$51=0,0,D$51/NFM_fec!D$51)</f>
        <v>0</v>
      </c>
      <c r="E237" s="165">
        <f>IF(E$51=0,0,E$51/NFM_fec!E$51)</f>
        <v>0</v>
      </c>
      <c r="F237" s="165">
        <f>IF(F$51=0,0,F$51/NFM_fec!F$51)</f>
        <v>0</v>
      </c>
      <c r="G237" s="165">
        <f>IF(G$51=0,0,G$51/NFM_fec!G$51)</f>
        <v>0</v>
      </c>
      <c r="H237" s="165">
        <f>IF(H$51=0,0,H$51/NFM_fec!H$51)</f>
        <v>0</v>
      </c>
      <c r="I237" s="165">
        <f>IF(I$51=0,0,I$51/NFM_fec!I$51)</f>
        <v>0</v>
      </c>
      <c r="J237" s="165">
        <f>IF(J$51=0,0,J$51/NFM_fec!J$51)</f>
        <v>0</v>
      </c>
      <c r="K237" s="165">
        <f>IF(K$51=0,0,K$51/NFM_fec!K$51)</f>
        <v>0</v>
      </c>
      <c r="L237" s="165">
        <f>IF(L$51=0,0,L$51/NFM_fec!L$51)</f>
        <v>0</v>
      </c>
      <c r="M237" s="165">
        <f>IF(M$51=0,0,M$51/NFM_fec!M$51)</f>
        <v>0</v>
      </c>
      <c r="N237" s="165">
        <f>IF(N$51=0,0,N$51/NFM_fec!N$51)</f>
        <v>0</v>
      </c>
      <c r="O237" s="165">
        <f>IF(O$51=0,0,O$51/NFM_fec!O$51)</f>
        <v>0</v>
      </c>
      <c r="P237" s="165">
        <f>IF(P$51=0,0,P$51/NFM_fec!P$51)</f>
        <v>0</v>
      </c>
      <c r="Q237" s="165">
        <f>IF(Q$51=0,0,Q$51/NFM_fec!Q$51)</f>
        <v>0</v>
      </c>
    </row>
    <row r="238" spans="1:17" x14ac:dyDescent="0.25">
      <c r="A238" s="196"/>
      <c r="B238" s="196"/>
      <c r="C238" s="196"/>
      <c r="D238" s="196"/>
      <c r="E238" s="196"/>
      <c r="F238" s="196"/>
      <c r="G238" s="196"/>
      <c r="H238" s="196"/>
      <c r="I238" s="196"/>
      <c r="J238" s="196"/>
      <c r="K238" s="196"/>
      <c r="L238" s="196"/>
      <c r="M238" s="196"/>
      <c r="N238" s="196"/>
      <c r="O238" s="196"/>
      <c r="P238" s="196"/>
      <c r="Q238" s="196"/>
    </row>
    <row r="239" spans="1:17" x14ac:dyDescent="0.25">
      <c r="A239" s="78" t="s">
        <v>344</v>
      </c>
      <c r="B239" s="170">
        <f>IF(B$70=0,0,B$70/NFM_fec!B$70)</f>
        <v>0.41330511330909131</v>
      </c>
      <c r="C239" s="170">
        <f>IF(C$70=0,0,C$70/NFM_fec!C$70)</f>
        <v>0.41545937516054582</v>
      </c>
      <c r="D239" s="170">
        <f>IF(D$70=0,0,D$70/NFM_fec!D$70)</f>
        <v>0.4147774742708667</v>
      </c>
      <c r="E239" s="170">
        <f>IF(E$70=0,0,E$70/NFM_fec!E$70)</f>
        <v>0.41716312141856166</v>
      </c>
      <c r="F239" s="170">
        <f>IF(F$70=0,0,F$70/NFM_fec!F$70)</f>
        <v>0.42167970099252972</v>
      </c>
      <c r="G239" s="170">
        <f>IF(G$70=0,0,G$70/NFM_fec!G$70)</f>
        <v>0.42434293770502396</v>
      </c>
      <c r="H239" s="170">
        <f>IF(H$70=0,0,H$70/NFM_fec!H$70)</f>
        <v>0.42507705871817303</v>
      </c>
      <c r="I239" s="170">
        <f>IF(I$70=0,0,I$70/NFM_fec!I$70)</f>
        <v>0.42858160330960648</v>
      </c>
      <c r="J239" s="170">
        <f>IF(J$70=0,0,J$70/NFM_fec!J$70)</f>
        <v>0.43286643830200716</v>
      </c>
      <c r="K239" s="170">
        <f>IF(K$70=0,0,K$70/NFM_fec!K$70)</f>
        <v>0.46300161343705099</v>
      </c>
      <c r="L239" s="170">
        <f>IF(L$70=0,0,L$70/NFM_fec!L$70)</f>
        <v>0.47793656397041678</v>
      </c>
      <c r="M239" s="170">
        <f>IF(M$70=0,0,M$70/NFM_fec!M$70)</f>
        <v>0.4822357555669971</v>
      </c>
      <c r="N239" s="170">
        <f>IF(N$70=0,0,N$70/NFM_fec!N$70)</f>
        <v>0.48316754461179912</v>
      </c>
      <c r="O239" s="170">
        <f>IF(O$70=0,0,O$70/NFM_fec!O$70)</f>
        <v>0.48050663821799916</v>
      </c>
      <c r="P239" s="170">
        <f>IF(P$70=0,0,P$70/NFM_fec!P$70)</f>
        <v>0.48144441318460612</v>
      </c>
      <c r="Q239" s="170">
        <f>IF(Q$70=0,0,Q$70/NFM_fec!Q$70)</f>
        <v>0.48465072268283638</v>
      </c>
    </row>
    <row r="240" spans="1:17" x14ac:dyDescent="0.25">
      <c r="A240" s="132" t="s">
        <v>83</v>
      </c>
      <c r="B240" s="169">
        <f>IF(B$71=0,0,B$71/NFM_fec!B$71)</f>
        <v>0.37978968551156222</v>
      </c>
      <c r="C240" s="169">
        <f>IF(C$71=0,0,C$71/NFM_fec!C$71)</f>
        <v>0.37978968551156217</v>
      </c>
      <c r="D240" s="169">
        <f>IF(D$71=0,0,D$71/NFM_fec!D$71)</f>
        <v>0.37978968551156217</v>
      </c>
      <c r="E240" s="169">
        <f>IF(E$71=0,0,E$71/NFM_fec!E$71)</f>
        <v>0.37978968551156217</v>
      </c>
      <c r="F240" s="169">
        <f>IF(F$71=0,0,F$71/NFM_fec!F$71)</f>
        <v>0.38261594251160452</v>
      </c>
      <c r="G240" s="169">
        <f>IF(G$71=0,0,G$71/NFM_fec!G$71)</f>
        <v>0.38261594251160447</v>
      </c>
      <c r="H240" s="169">
        <f>IF(H$71=0,0,H$71/NFM_fec!H$71)</f>
        <v>0.38261594251160447</v>
      </c>
      <c r="I240" s="169">
        <f>IF(I$71=0,0,I$71/NFM_fec!I$71)</f>
        <v>0.38746453862318997</v>
      </c>
      <c r="J240" s="169">
        <f>IF(J$71=0,0,J$71/NFM_fec!J$71)</f>
        <v>0.39224533078127849</v>
      </c>
      <c r="K240" s="169">
        <f>IF(K$71=0,0,K$71/NFM_fec!K$71)</f>
        <v>0.42016297912045386</v>
      </c>
      <c r="L240" s="169">
        <f>IF(L$71=0,0,L$71/NFM_fec!L$71)</f>
        <v>0.43149483354983825</v>
      </c>
      <c r="M240" s="169">
        <f>IF(M$71=0,0,M$71/NFM_fec!M$71)</f>
        <v>0.43298857274902275</v>
      </c>
      <c r="N240" s="169">
        <f>IF(N$71=0,0,N$71/NFM_fec!N$71)</f>
        <v>0.4329885727490228</v>
      </c>
      <c r="O240" s="169">
        <f>IF(O$71=0,0,O$71/NFM_fec!O$71)</f>
        <v>0.43511683544831203</v>
      </c>
      <c r="P240" s="169">
        <f>IF(P$71=0,0,P$71/NFM_fec!P$71)</f>
        <v>0.4351168354483122</v>
      </c>
      <c r="Q240" s="169">
        <f>IF(Q$71=0,0,Q$71/NFM_fec!Q$71)</f>
        <v>0.4404644540135812</v>
      </c>
    </row>
    <row r="241" spans="1:17" x14ac:dyDescent="0.25">
      <c r="A241" s="76" t="s">
        <v>82</v>
      </c>
      <c r="B241" s="168">
        <f>IF(B$72=0,0,B$72/NFM_fec!B$72)</f>
        <v>9.8703035824186977E-2</v>
      </c>
      <c r="C241" s="168">
        <f>IF(C$72=0,0,C$72/NFM_fec!C$72)</f>
        <v>9.8703035824186991E-2</v>
      </c>
      <c r="D241" s="168">
        <f>IF(D$72=0,0,D$72/NFM_fec!D$72)</f>
        <v>9.8703035824186991E-2</v>
      </c>
      <c r="E241" s="168">
        <f>IF(E$72=0,0,E$72/NFM_fec!E$72)</f>
        <v>9.8703035824187005E-2</v>
      </c>
      <c r="F241" s="168">
        <f>IF(F$72=0,0,F$72/NFM_fec!F$72)</f>
        <v>9.9437547993857386E-2</v>
      </c>
      <c r="G241" s="168">
        <f>IF(G$72=0,0,G$72/NFM_fec!G$72)</f>
        <v>9.9437547993857414E-2</v>
      </c>
      <c r="H241" s="168">
        <f>IF(H$72=0,0,H$72/NFM_fec!H$72)</f>
        <v>9.94375479938574E-2</v>
      </c>
      <c r="I241" s="168">
        <f>IF(I$72=0,0,I$72/NFM_fec!I$72)</f>
        <v>0.10069764318326259</v>
      </c>
      <c r="J241" s="168">
        <f>IF(J$72=0,0,J$72/NFM_fec!J$72)</f>
        <v>0.1019401168934483</v>
      </c>
      <c r="K241" s="168">
        <f>IF(K$72=0,0,K$72/NFM_fec!K$72)</f>
        <v>0.1091955973587407</v>
      </c>
      <c r="L241" s="168">
        <f>IF(L$72=0,0,L$72/NFM_fec!L$72)</f>
        <v>0.11214061792240196</v>
      </c>
      <c r="M241" s="168">
        <f>IF(M$72=0,0,M$72/NFM_fec!M$72)</f>
        <v>0.11252882381454066</v>
      </c>
      <c r="N241" s="168">
        <f>IF(N$72=0,0,N$72/NFM_fec!N$72)</f>
        <v>0.11252882381454068</v>
      </c>
      <c r="O241" s="168">
        <f>IF(O$72=0,0,O$72/NFM_fec!O$72)</f>
        <v>0.11308193517449845</v>
      </c>
      <c r="P241" s="168">
        <f>IF(P$72=0,0,P$72/NFM_fec!P$72)</f>
        <v>0.11308193517449847</v>
      </c>
      <c r="Q241" s="168">
        <f>IF(Q$72=0,0,Q$72/NFM_fec!Q$72)</f>
        <v>0.11447172064513567</v>
      </c>
    </row>
    <row r="242" spans="1:17" x14ac:dyDescent="0.25">
      <c r="A242" s="76" t="s">
        <v>81</v>
      </c>
      <c r="B242" s="168">
        <f>IF(B$73=0,0,B$73/NFM_fec!B$73)</f>
        <v>0.54367152702930288</v>
      </c>
      <c r="C242" s="168">
        <f>IF(C$73=0,0,C$73/NFM_fec!C$73)</f>
        <v>0.54367152702930299</v>
      </c>
      <c r="D242" s="168">
        <f>IF(D$73=0,0,D$73/NFM_fec!D$73)</f>
        <v>0.54367152702930288</v>
      </c>
      <c r="E242" s="168">
        <f>IF(E$73=0,0,E$73/NFM_fec!E$73)</f>
        <v>0.54367152702930288</v>
      </c>
      <c r="F242" s="168">
        <f>IF(F$73=0,0,F$73/NFM_fec!F$73)</f>
        <v>0.5477173332152202</v>
      </c>
      <c r="G242" s="168">
        <f>IF(G$73=0,0,G$73/NFM_fec!G$73)</f>
        <v>0.5477173332152202</v>
      </c>
      <c r="H242" s="168">
        <f>IF(H$73=0,0,H$73/NFM_fec!H$73)</f>
        <v>0.54771733321522031</v>
      </c>
      <c r="I242" s="168">
        <f>IF(I$73=0,0,I$73/NFM_fec!I$73)</f>
        <v>0.55465813164260069</v>
      </c>
      <c r="J242" s="168">
        <f>IF(J$73=0,0,J$73/NFM_fec!J$73)</f>
        <v>0.56150186824776094</v>
      </c>
      <c r="K242" s="168">
        <f>IF(K$73=0,0,K$73/NFM_fec!K$73)</f>
        <v>0.60146617239462663</v>
      </c>
      <c r="L242" s="168">
        <f>IF(L$73=0,0,L$73/NFM_fec!L$73)</f>
        <v>0.61768779935481855</v>
      </c>
      <c r="M242" s="168">
        <f>IF(M$73=0,0,M$73/NFM_fec!M$73)</f>
        <v>0.61982609721383031</v>
      </c>
      <c r="N242" s="168">
        <f>IF(N$73=0,0,N$73/NFM_fec!N$73)</f>
        <v>0.61982609721383031</v>
      </c>
      <c r="O242" s="168">
        <f>IF(O$73=0,0,O$73/NFM_fec!O$73)</f>
        <v>0.62287271979412417</v>
      </c>
      <c r="P242" s="168">
        <f>IF(P$73=0,0,P$73/NFM_fec!P$73)</f>
        <v>0.62287271979412417</v>
      </c>
      <c r="Q242" s="168">
        <f>IF(Q$73=0,0,Q$73/NFM_fec!Q$73)</f>
        <v>0.63052787226998452</v>
      </c>
    </row>
    <row r="243" spans="1:17" x14ac:dyDescent="0.25">
      <c r="A243" s="76" t="s">
        <v>80</v>
      </c>
      <c r="B243" s="168">
        <f>IF(B$74=0,0,B$74/NFM_fec!B$74)</f>
        <v>0.37675692420606183</v>
      </c>
      <c r="C243" s="168">
        <f>IF(C$74=0,0,C$74/NFM_fec!C$74)</f>
        <v>0.37675692420606188</v>
      </c>
      <c r="D243" s="168">
        <f>IF(D$74=0,0,D$74/NFM_fec!D$74)</f>
        <v>0.37675692420606183</v>
      </c>
      <c r="E243" s="168">
        <f>IF(E$74=0,0,E$74/NFM_fec!E$74)</f>
        <v>0.37675692420606183</v>
      </c>
      <c r="F243" s="168">
        <f>IF(F$74=0,0,F$74/NFM_fec!F$74)</f>
        <v>0.37956061249716844</v>
      </c>
      <c r="G243" s="168">
        <f>IF(G$74=0,0,G$74/NFM_fec!G$74)</f>
        <v>0.37956061249716838</v>
      </c>
      <c r="H243" s="168">
        <f>IF(H$74=0,0,H$74/NFM_fec!H$74)</f>
        <v>0.37956061249716844</v>
      </c>
      <c r="I243" s="168">
        <f>IF(I$74=0,0,I$74/NFM_fec!I$74)</f>
        <v>0.38437049077297741</v>
      </c>
      <c r="J243" s="168">
        <f>IF(J$74=0,0,J$74/NFM_fec!J$74)</f>
        <v>0.3891131065349715</v>
      </c>
      <c r="K243" s="168">
        <f>IF(K$74=0,0,K$74/NFM_fec!K$74)</f>
        <v>0.41680782211200618</v>
      </c>
      <c r="L243" s="168">
        <f>IF(L$74=0,0,L$74/NFM_fec!L$74)</f>
        <v>0.42804918748667409</v>
      </c>
      <c r="M243" s="168">
        <f>IF(M$74=0,0,M$74/NFM_fec!M$74)</f>
        <v>0.4295309986251013</v>
      </c>
      <c r="N243" s="168">
        <f>IF(N$74=0,0,N$74/NFM_fec!N$74)</f>
        <v>0.42953099862510125</v>
      </c>
      <c r="O243" s="168">
        <f>IF(O$74=0,0,O$74/NFM_fec!O$74)</f>
        <v>0.43164226635846992</v>
      </c>
      <c r="P243" s="168">
        <f>IF(P$74=0,0,P$74/NFM_fec!P$74)</f>
        <v>0.43164226635846986</v>
      </c>
      <c r="Q243" s="168">
        <f>IF(Q$74=0,0,Q$74/NFM_fec!Q$74)</f>
        <v>0.43694718220884177</v>
      </c>
    </row>
    <row r="244" spans="1:17" x14ac:dyDescent="0.25">
      <c r="A244" s="129" t="s">
        <v>79</v>
      </c>
      <c r="B244" s="167">
        <f>IF(B$75=0,0,B$75/NFM_fec!B$75)</f>
        <v>0.59543061159487198</v>
      </c>
      <c r="C244" s="167">
        <f>IF(C$75=0,0,C$75/NFM_fec!C$75)</f>
        <v>0.59543061159487209</v>
      </c>
      <c r="D244" s="167">
        <f>IF(D$75=0,0,D$75/NFM_fec!D$75)</f>
        <v>0.59543061159487209</v>
      </c>
      <c r="E244" s="167">
        <f>IF(E$75=0,0,E$75/NFM_fec!E$75)</f>
        <v>0.59543061159487209</v>
      </c>
      <c r="F244" s="167">
        <f>IF(F$75=0,0,F$75/NFM_fec!F$75)</f>
        <v>0.59986159010286588</v>
      </c>
      <c r="G244" s="167">
        <f>IF(G$75=0,0,G$75/NFM_fec!G$75)</f>
        <v>0.59986159010286588</v>
      </c>
      <c r="H244" s="167">
        <f>IF(H$75=0,0,H$75/NFM_fec!H$75)</f>
        <v>0.5998615901028661</v>
      </c>
      <c r="I244" s="167">
        <f>IF(I$75=0,0,I$75/NFM_fec!I$75)</f>
        <v>0.60746317239494196</v>
      </c>
      <c r="J244" s="167">
        <f>IF(J$75=0,0,J$75/NFM_fec!J$75)</f>
        <v>0.65337810438435662</v>
      </c>
      <c r="K244" s="167">
        <f>IF(K$75=0,0,K$75/NFM_fec!K$75)</f>
        <v>0.6998816028820628</v>
      </c>
      <c r="L244" s="167">
        <f>IF(L$75=0,0,L$75/NFM_fec!L$75)</f>
        <v>0.71875750779464198</v>
      </c>
      <c r="M244" s="167">
        <f>IF(M$75=0,0,M$75/NFM_fec!M$75)</f>
        <v>0.72124568651805432</v>
      </c>
      <c r="N244" s="167">
        <f>IF(N$75=0,0,N$75/NFM_fec!N$75)</f>
        <v>0.72124568651805432</v>
      </c>
      <c r="O244" s="167">
        <f>IF(O$75=0,0,O$75/NFM_fec!O$75)</f>
        <v>0.68217198446882632</v>
      </c>
      <c r="P244" s="167">
        <f>IF(P$75=0,0,P$75/NFM_fec!P$75)</f>
        <v>0.68217198446882632</v>
      </c>
      <c r="Q244" s="167">
        <f>IF(Q$75=0,0,Q$75/NFM_fec!Q$75)</f>
        <v>0.73369854891289932</v>
      </c>
    </row>
    <row r="245" spans="1:17" x14ac:dyDescent="0.25">
      <c r="A245" s="127" t="s">
        <v>149</v>
      </c>
      <c r="B245" s="166">
        <f>IF(B$80=0,0,B$80/NFM_fec!B$80)</f>
        <v>0.4020035915270182</v>
      </c>
      <c r="C245" s="166">
        <f>IF(C$80=0,0,C$80/NFM_fec!C$80)</f>
        <v>0.42371665629801475</v>
      </c>
      <c r="D245" s="166">
        <f>IF(D$80=0,0,D$80/NFM_fec!D$80)</f>
        <v>0.42404187523815706</v>
      </c>
      <c r="E245" s="166">
        <f>IF(E$80=0,0,E$80/NFM_fec!E$80)</f>
        <v>0.42376197098533908</v>
      </c>
      <c r="F245" s="166">
        <f>IF(F$80=0,0,F$80/NFM_fec!F$80)</f>
        <v>0.42772861853052302</v>
      </c>
      <c r="G245" s="166">
        <f>IF(G$80=0,0,G$80/NFM_fec!G$80)</f>
        <v>0.42776072996018311</v>
      </c>
      <c r="H245" s="166">
        <f>IF(H$80=0,0,H$80/NFM_fec!H$80)</f>
        <v>0.42783480827387277</v>
      </c>
      <c r="I245" s="166">
        <f>IF(I$80=0,0,I$80/NFM_fec!I$80)</f>
        <v>0.43348514785607156</v>
      </c>
      <c r="J245" s="166">
        <f>IF(J$80=0,0,J$80/NFM_fec!J$80)</f>
        <v>0.43996370341536889</v>
      </c>
      <c r="K245" s="166">
        <f>IF(K$80=0,0,K$80/NFM_fec!K$80)</f>
        <v>0.4717922641550612</v>
      </c>
      <c r="L245" s="166">
        <f>IF(L$80=0,0,L$80/NFM_fec!L$80)</f>
        <v>0.48455121047430366</v>
      </c>
      <c r="M245" s="166">
        <f>IF(M$80=0,0,M$80/NFM_fec!M$80)</f>
        <v>0.48627441159842127</v>
      </c>
      <c r="N245" s="166">
        <f>IF(N$80=0,0,N$80/NFM_fec!N$80)</f>
        <v>0.48627376928203353</v>
      </c>
      <c r="O245" s="166">
        <f>IF(O$80=0,0,O$80/NFM_fec!O$80)</f>
        <v>0.48858951805926498</v>
      </c>
      <c r="P245" s="166">
        <f>IF(P$80=0,0,P$80/NFM_fec!P$80)</f>
        <v>0.48860527220250388</v>
      </c>
      <c r="Q245" s="166">
        <f>IF(Q$80=0,0,Q$80/NFM_fec!Q$80)</f>
        <v>0.49472501890341986</v>
      </c>
    </row>
    <row r="246" spans="1:17" x14ac:dyDescent="0.25">
      <c r="A246" s="127" t="s">
        <v>148</v>
      </c>
      <c r="B246" s="166">
        <f>IF(B$87=0,0,B$87/NFM_fec!B$87)</f>
        <v>0.42101265491638534</v>
      </c>
      <c r="C246" s="166">
        <f>IF(C$87=0,0,C$87/NFM_fec!C$87)</f>
        <v>0.41059174734655207</v>
      </c>
      <c r="D246" s="166">
        <f>IF(D$87=0,0,D$87/NFM_fec!D$87)</f>
        <v>0.41152182194867859</v>
      </c>
      <c r="E246" s="166">
        <f>IF(E$87=0,0,E$87/NFM_fec!E$87)</f>
        <v>0.41453739240793225</v>
      </c>
      <c r="F246" s="166">
        <f>IF(F$87=0,0,F$87/NFM_fec!F$87)</f>
        <v>0.41997687270193895</v>
      </c>
      <c r="G246" s="166">
        <f>IF(G$87=0,0,G$87/NFM_fec!G$87)</f>
        <v>0.42189973065456754</v>
      </c>
      <c r="H246" s="166">
        <f>IF(H$87=0,0,H$87/NFM_fec!H$87)</f>
        <v>0.42298660773813607</v>
      </c>
      <c r="I246" s="166">
        <f>IF(I$87=0,0,I$87/NFM_fec!I$87)</f>
        <v>0.42382524040259634</v>
      </c>
      <c r="J246" s="166">
        <f>IF(J$87=0,0,J$87/NFM_fec!J$87)</f>
        <v>0.42657072108814531</v>
      </c>
      <c r="K246" s="166">
        <f>IF(K$87=0,0,K$87/NFM_fec!K$87)</f>
        <v>0.45523093011925875</v>
      </c>
      <c r="L246" s="166">
        <f>IF(L$87=0,0,L$87/NFM_fec!L$87)</f>
        <v>0.47101262400741267</v>
      </c>
      <c r="M246" s="166">
        <f>IF(M$87=0,0,M$87/NFM_fec!M$87)</f>
        <v>0.47865569064310909</v>
      </c>
      <c r="N246" s="166">
        <f>IF(N$87=0,0,N$87/NFM_fec!N$87)</f>
        <v>0.48051511113407808</v>
      </c>
      <c r="O246" s="166">
        <f>IF(O$87=0,0,O$87/NFM_fec!O$87)</f>
        <v>0.47619402493710306</v>
      </c>
      <c r="P246" s="166">
        <f>IF(P$87=0,0,P$87/NFM_fec!P$87)</f>
        <v>0.47791235950058164</v>
      </c>
      <c r="Q246" s="166">
        <f>IF(Q$87=0,0,Q$87/NFM_fec!Q$87)</f>
        <v>0.47275501371196121</v>
      </c>
    </row>
    <row r="247" spans="1:17" x14ac:dyDescent="0.25">
      <c r="A247" s="72" t="s">
        <v>147</v>
      </c>
      <c r="B247" s="165">
        <f>IF(B$94=0,0,B$94/NFM_fec!B$94)</f>
        <v>0.4021170664383063</v>
      </c>
      <c r="C247" s="165">
        <f>IF(C$94=0,0,C$94/NFM_fec!C$94)</f>
        <v>0.40600288753456026</v>
      </c>
      <c r="D247" s="165">
        <f>IF(D$94=0,0,D$94/NFM_fec!D$94)</f>
        <v>0.40080257082883997</v>
      </c>
      <c r="E247" s="165">
        <f>IF(E$94=0,0,E$94/NFM_fec!E$94)</f>
        <v>0.40537433085033858</v>
      </c>
      <c r="F247" s="165">
        <f>IF(F$94=0,0,F$94/NFM_fec!F$94)</f>
        <v>0.40876795656917414</v>
      </c>
      <c r="G247" s="165">
        <f>IF(G$94=0,0,G$94/NFM_fec!G$94)</f>
        <v>0.41635118461688969</v>
      </c>
      <c r="H247" s="165">
        <f>IF(H$94=0,0,H$94/NFM_fec!H$94)</f>
        <v>0.41724494271443047</v>
      </c>
      <c r="I247" s="165">
        <f>IF(I$94=0,0,I$94/NFM_fec!I$94)</f>
        <v>0.42321558417568156</v>
      </c>
      <c r="J247" s="165">
        <f>IF(J$94=0,0,J$94/NFM_fec!J$94)</f>
        <v>0.42756786266108476</v>
      </c>
      <c r="K247" s="165">
        <f>IF(K$94=0,0,K$94/NFM_fec!K$94)</f>
        <v>0.45788458427580253</v>
      </c>
      <c r="L247" s="165">
        <f>IF(L$94=0,0,L$94/NFM_fec!L$94)</f>
        <v>0.47371167594704955</v>
      </c>
      <c r="M247" s="165">
        <f>IF(M$94=0,0,M$94/NFM_fec!M$94)</f>
        <v>0.47463078471712211</v>
      </c>
      <c r="N247" s="165">
        <f>IF(N$94=0,0,N$94/NFM_fec!N$94)</f>
        <v>0.47491684012477403</v>
      </c>
      <c r="O247" s="165">
        <f>IF(O$94=0,0,O$94/NFM_fec!O$94)</f>
        <v>0.469221699705825</v>
      </c>
      <c r="P247" s="165">
        <f>IF(P$94=0,0,P$94/NFM_fec!P$94)</f>
        <v>0.46979683006481054</v>
      </c>
      <c r="Q247" s="165">
        <f>IF(Q$94=0,0,Q$94/NFM_fec!Q$94)</f>
        <v>0.4857038559365851</v>
      </c>
    </row>
    <row r="248" spans="1:17" x14ac:dyDescent="0.25">
      <c r="A248" s="195"/>
      <c r="B248" s="194"/>
      <c r="C248" s="194"/>
      <c r="D248" s="194"/>
      <c r="E248" s="194"/>
      <c r="F248" s="194"/>
      <c r="G248" s="194"/>
      <c r="H248" s="194"/>
      <c r="I248" s="194"/>
      <c r="J248" s="194"/>
      <c r="K248" s="194"/>
      <c r="L248" s="194"/>
      <c r="M248" s="194"/>
      <c r="N248" s="194"/>
      <c r="O248" s="194"/>
      <c r="P248" s="194"/>
      <c r="Q248" s="194"/>
    </row>
    <row r="249" spans="1:17" x14ac:dyDescent="0.25">
      <c r="A249" s="78" t="s">
        <v>42</v>
      </c>
      <c r="B249" s="170">
        <f>IF(B$112=0,0,B$112/NFM_fec!B$112)</f>
        <v>0.26670177289796188</v>
      </c>
      <c r="C249" s="170">
        <f>IF(C$112=0,0,C$112/NFM_fec!C$112)</f>
        <v>0.26553501190458906</v>
      </c>
      <c r="D249" s="170">
        <f>IF(D$112=0,0,D$112/NFM_fec!D$112)</f>
        <v>0.26529032349797993</v>
      </c>
      <c r="E249" s="170">
        <f>IF(E$112=0,0,E$112/NFM_fec!E$112)</f>
        <v>0.2664315563776275</v>
      </c>
      <c r="F249" s="170">
        <f>IF(F$112=0,0,F$112/NFM_fec!F$112)</f>
        <v>0.26916432362186088</v>
      </c>
      <c r="G249" s="170">
        <f>IF(G$112=0,0,G$112/NFM_fec!G$112)</f>
        <v>0.2704001725705778</v>
      </c>
      <c r="H249" s="170">
        <f>IF(H$112=0,0,H$112/NFM_fec!H$112)</f>
        <v>0.27073612358180976</v>
      </c>
      <c r="I249" s="170">
        <f>IF(I$112=0,0,I$112/NFM_fec!I$112)</f>
        <v>0.27608681294177467</v>
      </c>
      <c r="J249" s="170">
        <f>IF(J$112=0,0,J$112/NFM_fec!J$112)</f>
        <v>0.28076579998607132</v>
      </c>
      <c r="K249" s="170">
        <f>IF(K$112=0,0,K$112/NFM_fec!K$112)</f>
        <v>0.28056450039130004</v>
      </c>
      <c r="L249" s="170">
        <f>IF(L$112=0,0,L$112/NFM_fec!L$112)</f>
        <v>0.28699372992679562</v>
      </c>
      <c r="M249" s="170">
        <f>IF(M$112=0,0,M$112/NFM_fec!M$112)</f>
        <v>0.28804377984587504</v>
      </c>
      <c r="N249" s="170">
        <f>IF(N$112=0,0,N$112/NFM_fec!N$112)</f>
        <v>0.2884283667144007</v>
      </c>
      <c r="O249" s="170">
        <f>IF(O$112=0,0,O$112/NFM_fec!O$112)</f>
        <v>0.2862930161015862</v>
      </c>
      <c r="P249" s="170">
        <f>IF(P$112=0,0,P$112/NFM_fec!P$112)</f>
        <v>0.28665414944846851</v>
      </c>
      <c r="Q249" s="170">
        <f>IF(Q$112=0,0,Q$112/NFM_fec!Q$112)</f>
        <v>0.28587571012901974</v>
      </c>
    </row>
    <row r="250" spans="1:17" x14ac:dyDescent="0.25">
      <c r="A250" s="132" t="s">
        <v>83</v>
      </c>
      <c r="B250" s="169">
        <f>IF(B$113=0,0,B$113/NFM_fec!B$113)</f>
        <v>0.30468013087208085</v>
      </c>
      <c r="C250" s="169">
        <f>IF(C$113=0,0,C$113/NFM_fec!C$113)</f>
        <v>0.30468013087208085</v>
      </c>
      <c r="D250" s="169">
        <f>IF(D$113=0,0,D$113/NFM_fec!D$113)</f>
        <v>0.30468013087208079</v>
      </c>
      <c r="E250" s="169">
        <f>IF(E$113=0,0,E$113/NFM_fec!E$113)</f>
        <v>0.30468013087208085</v>
      </c>
      <c r="F250" s="169">
        <f>IF(F$113=0,0,F$113/NFM_fec!F$113)</f>
        <v>0.30697448991588444</v>
      </c>
      <c r="G250" s="169">
        <f>IF(G$113=0,0,G$113/NFM_fec!G$113)</f>
        <v>0.30697448991588444</v>
      </c>
      <c r="H250" s="169">
        <f>IF(H$113=0,0,H$113/NFM_fec!H$113)</f>
        <v>0.30697448991588444</v>
      </c>
      <c r="I250" s="169">
        <f>IF(I$113=0,0,I$113/NFM_fec!I$113)</f>
        <v>0.3139542813240524</v>
      </c>
      <c r="J250" s="169">
        <f>IF(J$113=0,0,J$113/NFM_fec!J$113)</f>
        <v>0.31959335171579423</v>
      </c>
      <c r="K250" s="169">
        <f>IF(K$113=0,0,K$113/NFM_fec!K$113)</f>
        <v>0.31959335171579417</v>
      </c>
      <c r="L250" s="169">
        <f>IF(L$113=0,0,L$113/NFM_fec!L$113)</f>
        <v>0.32574802326391017</v>
      </c>
      <c r="M250" s="169">
        <f>IF(M$113=0,0,M$113/NFM_fec!M$113)</f>
        <v>0.32574802326391022</v>
      </c>
      <c r="N250" s="169">
        <f>IF(N$113=0,0,N$113/NFM_fec!N$113)</f>
        <v>0.32574802326391017</v>
      </c>
      <c r="O250" s="169">
        <f>IF(O$113=0,0,O$113/NFM_fec!O$113)</f>
        <v>0.32574802326391022</v>
      </c>
      <c r="P250" s="169">
        <f>IF(P$113=0,0,P$113/NFM_fec!P$113)</f>
        <v>0.32574802326391017</v>
      </c>
      <c r="Q250" s="169">
        <f>IF(Q$113=0,0,Q$113/NFM_fec!Q$113)</f>
        <v>0.32574802326391022</v>
      </c>
    </row>
    <row r="251" spans="1:17" x14ac:dyDescent="0.25">
      <c r="A251" s="76" t="s">
        <v>82</v>
      </c>
      <c r="B251" s="168">
        <f>IF(B$114=0,0,B$114/NFM_fec!B$114)</f>
        <v>7.9276669995564944E-2</v>
      </c>
      <c r="C251" s="168">
        <f>IF(C$114=0,0,C$114/NFM_fec!C$114)</f>
        <v>7.9276669995564944E-2</v>
      </c>
      <c r="D251" s="168">
        <f>IF(D$114=0,0,D$114/NFM_fec!D$114)</f>
        <v>7.927666999556493E-2</v>
      </c>
      <c r="E251" s="168">
        <f>IF(E$114=0,0,E$114/NFM_fec!E$114)</f>
        <v>7.927666999556493E-2</v>
      </c>
      <c r="F251" s="168">
        <f>IF(F$114=0,0,F$114/NFM_fec!F$114)</f>
        <v>7.9873653934905961E-2</v>
      </c>
      <c r="G251" s="168">
        <f>IF(G$114=0,0,G$114/NFM_fec!G$114)</f>
        <v>7.9873653934905961E-2</v>
      </c>
      <c r="H251" s="168">
        <f>IF(H$114=0,0,H$114/NFM_fec!H$114)</f>
        <v>7.9873653934905975E-2</v>
      </c>
      <c r="I251" s="168">
        <f>IF(I$114=0,0,I$114/NFM_fec!I$114)</f>
        <v>8.1689770458551317E-2</v>
      </c>
      <c r="J251" s="168">
        <f>IF(J$114=0,0,J$114/NFM_fec!J$114)</f>
        <v>8.3157036214438637E-2</v>
      </c>
      <c r="K251" s="168">
        <f>IF(K$114=0,0,K$114/NFM_fec!K$114)</f>
        <v>8.3157036214438637E-2</v>
      </c>
      <c r="L251" s="168">
        <f>IF(L$114=0,0,L$114/NFM_fec!L$114)</f>
        <v>8.4758459529620078E-2</v>
      </c>
      <c r="M251" s="168">
        <f>IF(M$114=0,0,M$114/NFM_fec!M$114)</f>
        <v>8.4758459529620078E-2</v>
      </c>
      <c r="N251" s="168">
        <f>IF(N$114=0,0,N$114/NFM_fec!N$114)</f>
        <v>8.4758459529620078E-2</v>
      </c>
      <c r="O251" s="168">
        <f>IF(O$114=0,0,O$114/NFM_fec!O$114)</f>
        <v>8.4758459529620092E-2</v>
      </c>
      <c r="P251" s="168">
        <f>IF(P$114=0,0,P$114/NFM_fec!P$114)</f>
        <v>8.4758459529620092E-2</v>
      </c>
      <c r="Q251" s="168">
        <f>IF(Q$114=0,0,Q$114/NFM_fec!Q$114)</f>
        <v>8.4758459529620092E-2</v>
      </c>
    </row>
    <row r="252" spans="1:17" x14ac:dyDescent="0.25">
      <c r="A252" s="76" t="s">
        <v>81</v>
      </c>
      <c r="B252" s="168">
        <f>IF(B$115=0,0,B$115/NFM_fec!B$115)</f>
        <v>0.43612855749192725</v>
      </c>
      <c r="C252" s="168">
        <f>IF(C$115=0,0,C$115/NFM_fec!C$115)</f>
        <v>0.4361285574919273</v>
      </c>
      <c r="D252" s="168">
        <f>IF(D$115=0,0,D$115/NFM_fec!D$115)</f>
        <v>0.4361285574919273</v>
      </c>
      <c r="E252" s="168">
        <f>IF(E$115=0,0,E$115/NFM_fec!E$115)</f>
        <v>0.4361285574919273</v>
      </c>
      <c r="F252" s="168">
        <f>IF(F$115=0,0,F$115/NFM_fec!F$115)</f>
        <v>0.43941277394962175</v>
      </c>
      <c r="G252" s="168">
        <f>IF(G$115=0,0,G$115/NFM_fec!G$115)</f>
        <v>0.4394127739496218</v>
      </c>
      <c r="H252" s="168">
        <f>IF(H$115=0,0,H$115/NFM_fec!H$115)</f>
        <v>0.4394127739496218</v>
      </c>
      <c r="I252" s="168">
        <f>IF(I$115=0,0,I$115/NFM_fec!I$115)</f>
        <v>0.44940386312805219</v>
      </c>
      <c r="J252" s="168">
        <f>IF(J$115=0,0,J$115/NFM_fec!J$115)</f>
        <v>0.45747580279968897</v>
      </c>
      <c r="K252" s="168">
        <f>IF(K$115=0,0,K$115/NFM_fec!K$115)</f>
        <v>0.45747580279968891</v>
      </c>
      <c r="L252" s="168">
        <f>IF(L$115=0,0,L$115/NFM_fec!L$115)</f>
        <v>0.46628578990463537</v>
      </c>
      <c r="M252" s="168">
        <f>IF(M$115=0,0,M$115/NFM_fec!M$115)</f>
        <v>0.46628578990463537</v>
      </c>
      <c r="N252" s="168">
        <f>IF(N$115=0,0,N$115/NFM_fec!N$115)</f>
        <v>0.46628578990463537</v>
      </c>
      <c r="O252" s="168">
        <f>IF(O$115=0,0,O$115/NFM_fec!O$115)</f>
        <v>0.46628578990463543</v>
      </c>
      <c r="P252" s="168">
        <f>IF(P$115=0,0,P$115/NFM_fec!P$115)</f>
        <v>0.46628578990463543</v>
      </c>
      <c r="Q252" s="168">
        <f>IF(Q$115=0,0,Q$115/NFM_fec!Q$115)</f>
        <v>0.46628578990463543</v>
      </c>
    </row>
    <row r="253" spans="1:17" x14ac:dyDescent="0.25">
      <c r="A253" s="76" t="s">
        <v>80</v>
      </c>
      <c r="B253" s="168">
        <f>IF(B$116=0,0,B$116/NFM_fec!B$116)</f>
        <v>0.3027084211704304</v>
      </c>
      <c r="C253" s="168">
        <f>IF(C$116=0,0,C$116/NFM_fec!C$116)</f>
        <v>0.3027084211704304</v>
      </c>
      <c r="D253" s="168">
        <f>IF(D$116=0,0,D$116/NFM_fec!D$116)</f>
        <v>0.3027084211704304</v>
      </c>
      <c r="E253" s="168">
        <f>IF(E$116=0,0,E$116/NFM_fec!E$116)</f>
        <v>0.30270842117043034</v>
      </c>
      <c r="F253" s="168">
        <f>IF(F$116=0,0,F$116/NFM_fec!F$116)</f>
        <v>0.30498793247876527</v>
      </c>
      <c r="G253" s="168">
        <f>IF(G$116=0,0,G$116/NFM_fec!G$116)</f>
        <v>0.30498793247876532</v>
      </c>
      <c r="H253" s="168">
        <f>IF(H$116=0,0,H$116/NFM_fec!H$116)</f>
        <v>0.30498793247876527</v>
      </c>
      <c r="I253" s="168">
        <f>IF(I$116=0,0,I$116/NFM_fec!I$116)</f>
        <v>0.31192255480289882</v>
      </c>
      <c r="J253" s="168">
        <f>IF(J$116=0,0,J$116/NFM_fec!J$116)</f>
        <v>0.31752513246448499</v>
      </c>
      <c r="K253" s="168">
        <f>IF(K$116=0,0,K$116/NFM_fec!K$116)</f>
        <v>0.31752513246448499</v>
      </c>
      <c r="L253" s="168">
        <f>IF(L$116=0,0,L$116/NFM_fec!L$116)</f>
        <v>0.32363997461654831</v>
      </c>
      <c r="M253" s="168">
        <f>IF(M$116=0,0,M$116/NFM_fec!M$116)</f>
        <v>0.32363997461654831</v>
      </c>
      <c r="N253" s="168">
        <f>IF(N$116=0,0,N$116/NFM_fec!N$116)</f>
        <v>0.32363997461654831</v>
      </c>
      <c r="O253" s="168">
        <f>IF(O$116=0,0,O$116/NFM_fec!O$116)</f>
        <v>0.32363997461654836</v>
      </c>
      <c r="P253" s="168">
        <f>IF(P$116=0,0,P$116/NFM_fec!P$116)</f>
        <v>0.32363997461654831</v>
      </c>
      <c r="Q253" s="168">
        <f>IF(Q$116=0,0,Q$116/NFM_fec!Q$116)</f>
        <v>0.32363997461654836</v>
      </c>
    </row>
    <row r="254" spans="1:17" x14ac:dyDescent="0.25">
      <c r="A254" s="129" t="s">
        <v>79</v>
      </c>
      <c r="B254" s="167">
        <f>IF(B$117=0,0,B$117/NFM_fec!B$117)</f>
        <v>0.47761749006135701</v>
      </c>
      <c r="C254" s="167">
        <f>IF(C$117=0,0,C$117/NFM_fec!C$117)</f>
        <v>0.47761749006135706</v>
      </c>
      <c r="D254" s="167">
        <f>IF(D$117=0,0,D$117/NFM_fec!D$117)</f>
        <v>0.47761749006135695</v>
      </c>
      <c r="E254" s="167">
        <f>IF(E$117=0,0,E$117/NFM_fec!E$117)</f>
        <v>0.47761749006135712</v>
      </c>
      <c r="F254" s="167">
        <f>IF(F$117=0,0,F$117/NFM_fec!F$117)</f>
        <v>0.4812141342030819</v>
      </c>
      <c r="G254" s="167">
        <f>IF(G$117=0,0,G$117/NFM_fec!G$117)</f>
        <v>0.48121413420308184</v>
      </c>
      <c r="H254" s="167">
        <f>IF(H$117=0,0,H$117/NFM_fec!H$117)</f>
        <v>0.48121413420308184</v>
      </c>
      <c r="I254" s="167">
        <f>IF(I$117=0,0,I$117/NFM_fec!I$117)</f>
        <v>0.49215567621955358</v>
      </c>
      <c r="J254" s="167">
        <f>IF(J$117=0,0,J$117/NFM_fec!J$117)</f>
        <v>0.53229529381707408</v>
      </c>
      <c r="K254" s="167">
        <f>IF(K$117=0,0,K$117/NFM_fec!K$117)</f>
        <v>0.53229529381707419</v>
      </c>
      <c r="L254" s="167">
        <f>IF(L$117=0,0,L$117/NFM_fec!L$117)</f>
        <v>0.54254614128453138</v>
      </c>
      <c r="M254" s="167">
        <f>IF(M$117=0,0,M$117/NFM_fec!M$117)</f>
        <v>0.54254614128453127</v>
      </c>
      <c r="N254" s="167">
        <f>IF(N$117=0,0,N$117/NFM_fec!N$117)</f>
        <v>0.54254614128453127</v>
      </c>
      <c r="O254" s="167">
        <f>IF(O$117=0,0,O$117/NFM_fec!O$117)</f>
        <v>0.51064358157663514</v>
      </c>
      <c r="P254" s="167">
        <f>IF(P$117=0,0,P$117/NFM_fec!P$117)</f>
        <v>0.51064358157663525</v>
      </c>
      <c r="Q254" s="167">
        <f>IF(Q$117=0,0,Q$117/NFM_fec!Q$117)</f>
        <v>0.54254614128453127</v>
      </c>
    </row>
    <row r="255" spans="1:17" x14ac:dyDescent="0.25">
      <c r="A255" s="127" t="s">
        <v>146</v>
      </c>
      <c r="B255" s="166">
        <f>IF(B$122=0,0,B$122/NFM_fec!B$122)</f>
        <v>0.2303249191124217</v>
      </c>
      <c r="C255" s="166">
        <f>IF(C$122=0,0,C$122/NFM_fec!C$122)</f>
        <v>0.23121909722655251</v>
      </c>
      <c r="D255" s="166">
        <f>IF(D$122=0,0,D$122/NFM_fec!D$122)</f>
        <v>0.23145550794054376</v>
      </c>
      <c r="E255" s="166">
        <f>IF(E$122=0,0,E$122/NFM_fec!E$122)</f>
        <v>0.23149490973206646</v>
      </c>
      <c r="F255" s="166">
        <f>IF(F$122=0,0,F$122/NFM_fec!F$122)</f>
        <v>0.23359410333238032</v>
      </c>
      <c r="G255" s="166">
        <f>IF(G$122=0,0,G$122/NFM_fec!G$122)</f>
        <v>0.23360800706487339</v>
      </c>
      <c r="H255" s="166">
        <f>IF(H$122=0,0,H$122/NFM_fec!H$122)</f>
        <v>0.23364307144492139</v>
      </c>
      <c r="I255" s="166">
        <f>IF(I$122=0,0,I$122/NFM_fec!I$122)</f>
        <v>0.23906371249436023</v>
      </c>
      <c r="J255" s="166">
        <f>IF(J$122=0,0,J$122/NFM_fec!J$122)</f>
        <v>0.24390259056034033</v>
      </c>
      <c r="K255" s="166">
        <f>IF(K$122=0,0,K$122/NFM_fec!K$122)</f>
        <v>0.24411418689678346</v>
      </c>
      <c r="L255" s="166">
        <f>IF(L$122=0,0,L$122/NFM_fec!L$122)</f>
        <v>0.24882943167370303</v>
      </c>
      <c r="M255" s="166">
        <f>IF(M$122=0,0,M$122/NFM_fec!M$122)</f>
        <v>0.24884805478329253</v>
      </c>
      <c r="N255" s="166">
        <f>IF(N$122=0,0,N$122/NFM_fec!N$122)</f>
        <v>0.24884779356327597</v>
      </c>
      <c r="O255" s="166">
        <f>IF(O$122=0,0,O$122/NFM_fec!O$122)</f>
        <v>0.24877091026575857</v>
      </c>
      <c r="P255" s="166">
        <f>IF(P$122=0,0,P$122/NFM_fec!P$122)</f>
        <v>0.24877959379679243</v>
      </c>
      <c r="Q255" s="166">
        <f>IF(Q$122=0,0,Q$122/NFM_fec!Q$122)</f>
        <v>0.2488699248400717</v>
      </c>
    </row>
    <row r="256" spans="1:17" x14ac:dyDescent="0.25">
      <c r="A256" s="127" t="s">
        <v>145</v>
      </c>
      <c r="B256" s="166">
        <f>IF(B$130=0,0,B$130/NFM_fec!B$130)</f>
        <v>0.31031816092410802</v>
      </c>
      <c r="C256" s="166">
        <f>IF(C$130=0,0,C$130/NFM_fec!C$130)</f>
        <v>0.30263716408359015</v>
      </c>
      <c r="D256" s="166">
        <f>IF(D$130=0,0,D$130/NFM_fec!D$130)</f>
        <v>0.30332269939157613</v>
      </c>
      <c r="E256" s="166">
        <f>IF(E$130=0,0,E$130/NFM_fec!E$130)</f>
        <v>0.30554540283795711</v>
      </c>
      <c r="F256" s="166">
        <f>IF(F$130=0,0,F$130/NFM_fec!F$130)</f>
        <v>0.30958198088520017</v>
      </c>
      <c r="G256" s="166">
        <f>IF(G$130=0,0,G$130/NFM_fec!G$130)</f>
        <v>0.31099939744460703</v>
      </c>
      <c r="H256" s="166">
        <f>IF(H$130=0,0,H$130/NFM_fec!H$130)</f>
        <v>0.31180057861047727</v>
      </c>
      <c r="I256" s="166">
        <f>IF(I$130=0,0,I$130/NFM_fec!I$130)</f>
        <v>0.31552395747857376</v>
      </c>
      <c r="J256" s="166">
        <f>IF(J$130=0,0,J$130/NFM_fec!J$130)</f>
        <v>0.3193317285994971</v>
      </c>
      <c r="K256" s="166">
        <f>IF(K$130=0,0,K$130/NFM_fec!K$130)</f>
        <v>0.31814330590504913</v>
      </c>
      <c r="L256" s="166">
        <f>IF(L$130=0,0,L$130/NFM_fec!L$130)</f>
        <v>0.32670050890629587</v>
      </c>
      <c r="M256" s="166">
        <f>IF(M$130=0,0,M$130/NFM_fec!M$130)</f>
        <v>0.33085648814937579</v>
      </c>
      <c r="N256" s="166">
        <f>IF(N$130=0,0,N$130/NFM_fec!N$130)</f>
        <v>0.33214175717607092</v>
      </c>
      <c r="O256" s="166">
        <f>IF(O$130=0,0,O$130/NFM_fec!O$130)</f>
        <v>0.32754495788903448</v>
      </c>
      <c r="P256" s="166">
        <f>IF(P$130=0,0,P$130/NFM_fec!P$130)</f>
        <v>0.32872689590748866</v>
      </c>
      <c r="Q256" s="166">
        <f>IF(Q$130=0,0,Q$130/NFM_fec!Q$130)</f>
        <v>0.32123151147893947</v>
      </c>
    </row>
    <row r="257" spans="1:17" x14ac:dyDescent="0.25">
      <c r="A257" s="72" t="s">
        <v>144</v>
      </c>
      <c r="B257" s="165">
        <f>IF(B$137=0,0,B$137/NFM_fec!B$137)</f>
        <v>0.30793389852466269</v>
      </c>
      <c r="C257" s="165">
        <f>IF(C$137=0,0,C$137/NFM_fec!C$137)</f>
        <v>0.31074809066617082</v>
      </c>
      <c r="D257" s="165">
        <f>IF(D$137=0,0,D$137/NFM_fec!D$137)</f>
        <v>0.30689576906403149</v>
      </c>
      <c r="E257" s="165">
        <f>IF(E$137=0,0,E$137/NFM_fec!E$137)</f>
        <v>0.31042054234063371</v>
      </c>
      <c r="F257" s="165">
        <f>IF(F$137=0,0,F$137/NFM_fec!F$137)</f>
        <v>0.31313207237374335</v>
      </c>
      <c r="G257" s="165">
        <f>IF(G$137=0,0,G$137/NFM_fec!G$137)</f>
        <v>0.31889313724458551</v>
      </c>
      <c r="H257" s="165">
        <f>IF(H$137=0,0,H$137/NFM_fec!H$137)</f>
        <v>0.31956821677568464</v>
      </c>
      <c r="I257" s="165">
        <f>IF(I$137=0,0,I$137/NFM_fec!I$137)</f>
        <v>0.32715431247738608</v>
      </c>
      <c r="J257" s="165">
        <f>IF(J$137=0,0,J$137/NFM_fec!J$137)</f>
        <v>0.33229441820071953</v>
      </c>
      <c r="K257" s="165">
        <f>IF(K$137=0,0,K$137/NFM_fec!K$137)</f>
        <v>0.33230562947536219</v>
      </c>
      <c r="L257" s="165">
        <f>IF(L$137=0,0,L$137/NFM_fec!L$137)</f>
        <v>0.34115654195566192</v>
      </c>
      <c r="M257" s="165">
        <f>IF(M$137=0,0,M$137/NFM_fec!M$137)</f>
        <v>0.3405572062080946</v>
      </c>
      <c r="N257" s="165">
        <f>IF(N$137=0,0,N$137/NFM_fec!N$137)</f>
        <v>0.34080382373663431</v>
      </c>
      <c r="O257" s="165">
        <f>IF(O$137=0,0,O$137/NFM_fec!O$137)</f>
        <v>0.33520390465618732</v>
      </c>
      <c r="P257" s="165">
        <f>IF(P$137=0,0,P$137/NFM_fec!P$137)</f>
        <v>0.33544728956111164</v>
      </c>
      <c r="Q257" s="165">
        <f>IF(Q$137=0,0,Q$137/NFM_fec!Q$137)</f>
        <v>0.34349621341448733</v>
      </c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4" tint="0.79998168889431442"/>
    <pageSetUpPr fitToPage="1"/>
  </sheetPr>
  <dimension ref="A1:Q25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164"/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</row>
    <row r="3" spans="1:17" ht="12.75" x14ac:dyDescent="0.25">
      <c r="A3" s="98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4" spans="1:17" x14ac:dyDescent="0.25">
      <c r="A4" s="164"/>
      <c r="B4" s="163"/>
      <c r="C4" s="163"/>
      <c r="D4" s="163"/>
      <c r="E4" s="163"/>
      <c r="F4" s="163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</row>
    <row r="5" spans="1:17" ht="12.75" x14ac:dyDescent="0.25">
      <c r="A5" s="97" t="s">
        <v>44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152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151</v>
      </c>
      <c r="B26" s="204">
        <v>0</v>
      </c>
      <c r="C26" s="204">
        <v>0</v>
      </c>
      <c r="D26" s="204">
        <v>0</v>
      </c>
      <c r="E26" s="204">
        <v>0</v>
      </c>
      <c r="F26" s="204">
        <v>0</v>
      </c>
      <c r="G26" s="204">
        <v>0</v>
      </c>
      <c r="H26" s="204">
        <v>0</v>
      </c>
      <c r="I26" s="204">
        <v>0</v>
      </c>
      <c r="J26" s="204">
        <v>0</v>
      </c>
      <c r="K26" s="204">
        <v>0</v>
      </c>
      <c r="L26" s="204">
        <v>0</v>
      </c>
      <c r="M26" s="204">
        <v>0</v>
      </c>
      <c r="N26" s="204">
        <v>0</v>
      </c>
      <c r="O26" s="204">
        <v>0</v>
      </c>
      <c r="P26" s="204">
        <v>0</v>
      </c>
      <c r="Q26" s="204">
        <v>0</v>
      </c>
    </row>
    <row r="27" spans="1:17" x14ac:dyDescent="0.25">
      <c r="A27" s="84" t="s">
        <v>30</v>
      </c>
      <c r="B27" s="208">
        <v>0</v>
      </c>
      <c r="C27" s="208">
        <v>0</v>
      </c>
      <c r="D27" s="208">
        <v>0</v>
      </c>
      <c r="E27" s="208">
        <v>0</v>
      </c>
      <c r="F27" s="208">
        <v>0</v>
      </c>
      <c r="G27" s="208">
        <v>0</v>
      </c>
      <c r="H27" s="208">
        <v>0</v>
      </c>
      <c r="I27" s="208">
        <v>0</v>
      </c>
      <c r="J27" s="208">
        <v>0</v>
      </c>
      <c r="K27" s="208">
        <v>0</v>
      </c>
      <c r="L27" s="208">
        <v>0</v>
      </c>
      <c r="M27" s="208">
        <v>0</v>
      </c>
      <c r="N27" s="208">
        <v>0</v>
      </c>
      <c r="O27" s="208">
        <v>0</v>
      </c>
      <c r="P27" s="208">
        <v>0</v>
      </c>
      <c r="Q27" s="208">
        <v>0</v>
      </c>
    </row>
    <row r="28" spans="1:17" x14ac:dyDescent="0.25">
      <c r="A28" s="84" t="s">
        <v>125</v>
      </c>
      <c r="B28" s="208">
        <v>0</v>
      </c>
      <c r="C28" s="208">
        <v>0</v>
      </c>
      <c r="D28" s="208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</row>
    <row r="29" spans="1:17" x14ac:dyDescent="0.25">
      <c r="A29" s="84" t="s">
        <v>29</v>
      </c>
      <c r="B29" s="208">
        <v>0</v>
      </c>
      <c r="C29" s="208">
        <v>0</v>
      </c>
      <c r="D29" s="208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</row>
    <row r="30" spans="1:17" x14ac:dyDescent="0.25">
      <c r="A30" s="84" t="s">
        <v>26</v>
      </c>
      <c r="B30" s="208">
        <v>0</v>
      </c>
      <c r="C30" s="208">
        <v>0</v>
      </c>
      <c r="D30" s="208">
        <v>0</v>
      </c>
      <c r="E30" s="208">
        <v>0</v>
      </c>
      <c r="F30" s="208">
        <v>0</v>
      </c>
      <c r="G30" s="208">
        <v>0</v>
      </c>
      <c r="H30" s="208">
        <v>0</v>
      </c>
      <c r="I30" s="208">
        <v>0</v>
      </c>
      <c r="J30" s="208">
        <v>0</v>
      </c>
      <c r="K30" s="208">
        <v>0</v>
      </c>
      <c r="L30" s="208">
        <v>0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</row>
    <row r="31" spans="1:17" x14ac:dyDescent="0.25">
      <c r="A31" s="82" t="s">
        <v>21</v>
      </c>
      <c r="B31" s="207">
        <v>0</v>
      </c>
      <c r="C31" s="207">
        <v>0</v>
      </c>
      <c r="D31" s="207">
        <v>0</v>
      </c>
      <c r="E31" s="207">
        <v>0</v>
      </c>
      <c r="F31" s="207">
        <v>0</v>
      </c>
      <c r="G31" s="207">
        <v>0</v>
      </c>
      <c r="H31" s="207">
        <v>0</v>
      </c>
      <c r="I31" s="207">
        <v>0</v>
      </c>
      <c r="J31" s="207">
        <v>0</v>
      </c>
      <c r="K31" s="207">
        <v>0</v>
      </c>
      <c r="L31" s="207">
        <v>0</v>
      </c>
      <c r="M31" s="207">
        <v>0</v>
      </c>
      <c r="N31" s="207">
        <v>0</v>
      </c>
      <c r="O31" s="207">
        <v>0</v>
      </c>
      <c r="P31" s="207">
        <v>0</v>
      </c>
      <c r="Q31" s="207">
        <v>0</v>
      </c>
    </row>
    <row r="32" spans="1:17" x14ac:dyDescent="0.25">
      <c r="A32" s="196"/>
      <c r="B32" s="196"/>
      <c r="C32" s="196"/>
      <c r="D32" s="196"/>
      <c r="E32" s="196"/>
      <c r="F32" s="196"/>
      <c r="G32" s="196"/>
      <c r="H32" s="196"/>
      <c r="I32" s="196"/>
      <c r="J32" s="196"/>
      <c r="K32" s="196"/>
      <c r="L32" s="196"/>
      <c r="M32" s="196"/>
      <c r="N32" s="196"/>
      <c r="O32" s="196"/>
      <c r="P32" s="196"/>
      <c r="Q32" s="196"/>
    </row>
    <row r="33" spans="1:17" ht="12.75" x14ac:dyDescent="0.25">
      <c r="A33" s="97" t="s">
        <v>43</v>
      </c>
      <c r="B33" s="96">
        <v>0</v>
      </c>
      <c r="C33" s="96">
        <v>0</v>
      </c>
      <c r="D33" s="96">
        <v>0</v>
      </c>
      <c r="E33" s="96">
        <v>0</v>
      </c>
      <c r="F33" s="96">
        <v>0</v>
      </c>
      <c r="G33" s="96">
        <v>0</v>
      </c>
      <c r="H33" s="96">
        <v>0</v>
      </c>
      <c r="I33" s="96">
        <v>0</v>
      </c>
      <c r="J33" s="96">
        <v>0</v>
      </c>
      <c r="K33" s="96">
        <v>0</v>
      </c>
      <c r="L33" s="96">
        <v>0</v>
      </c>
      <c r="M33" s="96">
        <v>0</v>
      </c>
      <c r="N33" s="96">
        <v>0</v>
      </c>
      <c r="O33" s="96">
        <v>0</v>
      </c>
      <c r="P33" s="96">
        <v>0</v>
      </c>
      <c r="Q33" s="96">
        <v>0</v>
      </c>
    </row>
    <row r="34" spans="1:17" x14ac:dyDescent="0.25">
      <c r="A34" s="132" t="s">
        <v>83</v>
      </c>
      <c r="B34" s="160">
        <v>0</v>
      </c>
      <c r="C34" s="160">
        <v>0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I34" s="160">
        <v>0</v>
      </c>
      <c r="J34" s="160">
        <v>0</v>
      </c>
      <c r="K34" s="160">
        <v>0</v>
      </c>
      <c r="L34" s="160">
        <v>0</v>
      </c>
      <c r="M34" s="160">
        <v>0</v>
      </c>
      <c r="N34" s="160">
        <v>0</v>
      </c>
      <c r="O34" s="160">
        <v>0</v>
      </c>
      <c r="P34" s="160">
        <v>0</v>
      </c>
      <c r="Q34" s="160">
        <v>0</v>
      </c>
    </row>
    <row r="35" spans="1:17" x14ac:dyDescent="0.25">
      <c r="A35" s="76" t="s">
        <v>82</v>
      </c>
      <c r="B35" s="159">
        <v>0</v>
      </c>
      <c r="C35" s="159">
        <v>0</v>
      </c>
      <c r="D35" s="159">
        <v>0</v>
      </c>
      <c r="E35" s="159">
        <v>0</v>
      </c>
      <c r="F35" s="159">
        <v>0</v>
      </c>
      <c r="G35" s="159">
        <v>0</v>
      </c>
      <c r="H35" s="159">
        <v>0</v>
      </c>
      <c r="I35" s="159">
        <v>0</v>
      </c>
      <c r="J35" s="159">
        <v>0</v>
      </c>
      <c r="K35" s="159">
        <v>0</v>
      </c>
      <c r="L35" s="159">
        <v>0</v>
      </c>
      <c r="M35" s="159">
        <v>0</v>
      </c>
      <c r="N35" s="159">
        <v>0</v>
      </c>
      <c r="O35" s="159">
        <v>0</v>
      </c>
      <c r="P35" s="159">
        <v>0</v>
      </c>
      <c r="Q35" s="159">
        <v>0</v>
      </c>
    </row>
    <row r="36" spans="1:17" x14ac:dyDescent="0.25">
      <c r="A36" s="76" t="s">
        <v>81</v>
      </c>
      <c r="B36" s="159">
        <v>0</v>
      </c>
      <c r="C36" s="159">
        <v>0</v>
      </c>
      <c r="D36" s="159">
        <v>0</v>
      </c>
      <c r="E36" s="159">
        <v>0</v>
      </c>
      <c r="F36" s="159">
        <v>0</v>
      </c>
      <c r="G36" s="159">
        <v>0</v>
      </c>
      <c r="H36" s="159">
        <v>0</v>
      </c>
      <c r="I36" s="159">
        <v>0</v>
      </c>
      <c r="J36" s="159">
        <v>0</v>
      </c>
      <c r="K36" s="159">
        <v>0</v>
      </c>
      <c r="L36" s="159">
        <v>0</v>
      </c>
      <c r="M36" s="159">
        <v>0</v>
      </c>
      <c r="N36" s="159">
        <v>0</v>
      </c>
      <c r="O36" s="159">
        <v>0</v>
      </c>
      <c r="P36" s="159">
        <v>0</v>
      </c>
      <c r="Q36" s="159">
        <v>0</v>
      </c>
    </row>
    <row r="37" spans="1:17" x14ac:dyDescent="0.25">
      <c r="A37" s="76" t="s">
        <v>80</v>
      </c>
      <c r="B37" s="159">
        <v>0</v>
      </c>
      <c r="C37" s="159">
        <v>0</v>
      </c>
      <c r="D37" s="159">
        <v>0</v>
      </c>
      <c r="E37" s="159">
        <v>0</v>
      </c>
      <c r="F37" s="159">
        <v>0</v>
      </c>
      <c r="G37" s="159">
        <v>0</v>
      </c>
      <c r="H37" s="159">
        <v>0</v>
      </c>
      <c r="I37" s="159">
        <v>0</v>
      </c>
      <c r="J37" s="159">
        <v>0</v>
      </c>
      <c r="K37" s="159">
        <v>0</v>
      </c>
      <c r="L37" s="159">
        <v>0</v>
      </c>
      <c r="M37" s="159">
        <v>0</v>
      </c>
      <c r="N37" s="159">
        <v>0</v>
      </c>
      <c r="O37" s="159">
        <v>0</v>
      </c>
      <c r="P37" s="159">
        <v>0</v>
      </c>
      <c r="Q37" s="159">
        <v>0</v>
      </c>
    </row>
    <row r="38" spans="1:17" x14ac:dyDescent="0.25">
      <c r="A38" s="129" t="s">
        <v>79</v>
      </c>
      <c r="B38" s="158">
        <v>0</v>
      </c>
      <c r="C38" s="158">
        <v>0</v>
      </c>
      <c r="D38" s="158">
        <v>0</v>
      </c>
      <c r="E38" s="158">
        <v>0</v>
      </c>
      <c r="F38" s="158">
        <v>0</v>
      </c>
      <c r="G38" s="158">
        <v>0</v>
      </c>
      <c r="H38" s="158">
        <v>0</v>
      </c>
      <c r="I38" s="158">
        <v>0</v>
      </c>
      <c r="J38" s="158">
        <v>0</v>
      </c>
      <c r="K38" s="158">
        <v>0</v>
      </c>
      <c r="L38" s="158">
        <v>0</v>
      </c>
      <c r="M38" s="158">
        <v>0</v>
      </c>
      <c r="N38" s="158">
        <v>0</v>
      </c>
      <c r="O38" s="158">
        <v>0</v>
      </c>
      <c r="P38" s="158">
        <v>0</v>
      </c>
      <c r="Q38" s="158">
        <v>0</v>
      </c>
    </row>
    <row r="39" spans="1:17" x14ac:dyDescent="0.25">
      <c r="A39" s="92" t="s">
        <v>125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26</v>
      </c>
      <c r="B40" s="91">
        <v>0</v>
      </c>
      <c r="C40" s="91">
        <v>0</v>
      </c>
      <c r="D40" s="91">
        <v>0</v>
      </c>
      <c r="E40" s="91">
        <v>0</v>
      </c>
      <c r="F40" s="91">
        <v>0</v>
      </c>
      <c r="G40" s="91">
        <v>0</v>
      </c>
      <c r="H40" s="91">
        <v>0</v>
      </c>
      <c r="I40" s="91">
        <v>0</v>
      </c>
      <c r="J40" s="91">
        <v>0</v>
      </c>
      <c r="K40" s="91">
        <v>0</v>
      </c>
      <c r="L40" s="91">
        <v>0</v>
      </c>
      <c r="M40" s="91">
        <v>0</v>
      </c>
      <c r="N40" s="91">
        <v>0</v>
      </c>
      <c r="O40" s="91">
        <v>0</v>
      </c>
      <c r="P40" s="91">
        <v>0</v>
      </c>
      <c r="Q40" s="91">
        <v>0</v>
      </c>
    </row>
    <row r="41" spans="1:17" x14ac:dyDescent="0.25">
      <c r="A41" s="92" t="s">
        <v>126</v>
      </c>
      <c r="B41" s="91">
        <v>0</v>
      </c>
      <c r="C41" s="91">
        <v>0</v>
      </c>
      <c r="D41" s="91">
        <v>0</v>
      </c>
      <c r="E41" s="91">
        <v>0</v>
      </c>
      <c r="F41" s="91">
        <v>0</v>
      </c>
      <c r="G41" s="91">
        <v>0</v>
      </c>
      <c r="H41" s="91">
        <v>0</v>
      </c>
      <c r="I41" s="91">
        <v>0</v>
      </c>
      <c r="J41" s="91">
        <v>0</v>
      </c>
      <c r="K41" s="91">
        <v>0</v>
      </c>
      <c r="L41" s="91">
        <v>0</v>
      </c>
      <c r="M41" s="91">
        <v>0</v>
      </c>
      <c r="N41" s="91">
        <v>0</v>
      </c>
      <c r="O41" s="91">
        <v>0</v>
      </c>
      <c r="P41" s="91">
        <v>0</v>
      </c>
      <c r="Q41" s="91">
        <v>0</v>
      </c>
    </row>
    <row r="42" spans="1:17" x14ac:dyDescent="0.25">
      <c r="A42" s="92" t="s">
        <v>21</v>
      </c>
      <c r="B42" s="157">
        <v>0</v>
      </c>
      <c r="C42" s="157">
        <v>0</v>
      </c>
      <c r="D42" s="157">
        <v>0</v>
      </c>
      <c r="E42" s="157">
        <v>0</v>
      </c>
      <c r="F42" s="157">
        <v>0</v>
      </c>
      <c r="G42" s="157">
        <v>0</v>
      </c>
      <c r="H42" s="157">
        <v>0</v>
      </c>
      <c r="I42" s="157">
        <v>0</v>
      </c>
      <c r="J42" s="157">
        <v>0</v>
      </c>
      <c r="K42" s="157">
        <v>0</v>
      </c>
      <c r="L42" s="157">
        <v>0</v>
      </c>
      <c r="M42" s="157">
        <v>0</v>
      </c>
      <c r="N42" s="157">
        <v>0</v>
      </c>
      <c r="O42" s="157">
        <v>0</v>
      </c>
      <c r="P42" s="157">
        <v>0</v>
      </c>
      <c r="Q42" s="157">
        <v>0</v>
      </c>
    </row>
    <row r="43" spans="1:17" x14ac:dyDescent="0.25">
      <c r="A43" s="156" t="s">
        <v>150</v>
      </c>
      <c r="B43" s="204">
        <v>0</v>
      </c>
      <c r="C43" s="204">
        <v>0</v>
      </c>
      <c r="D43" s="204">
        <v>0</v>
      </c>
      <c r="E43" s="204">
        <v>0</v>
      </c>
      <c r="F43" s="204">
        <v>0</v>
      </c>
      <c r="G43" s="204">
        <v>0</v>
      </c>
      <c r="H43" s="204">
        <v>0</v>
      </c>
      <c r="I43" s="204">
        <v>0</v>
      </c>
      <c r="J43" s="204">
        <v>0</v>
      </c>
      <c r="K43" s="204">
        <v>0</v>
      </c>
      <c r="L43" s="204">
        <v>0</v>
      </c>
      <c r="M43" s="204">
        <v>0</v>
      </c>
      <c r="N43" s="204">
        <v>0</v>
      </c>
      <c r="O43" s="204">
        <v>0</v>
      </c>
      <c r="P43" s="204">
        <v>0</v>
      </c>
      <c r="Q43" s="204">
        <v>0</v>
      </c>
    </row>
    <row r="44" spans="1:17" x14ac:dyDescent="0.25">
      <c r="A44" s="156" t="s">
        <v>148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</row>
    <row r="45" spans="1:17" x14ac:dyDescent="0.25">
      <c r="A45" s="152" t="s">
        <v>164</v>
      </c>
      <c r="B45" s="151">
        <v>0</v>
      </c>
      <c r="C45" s="151">
        <v>0</v>
      </c>
      <c r="D45" s="151">
        <v>0</v>
      </c>
      <c r="E45" s="151">
        <v>0</v>
      </c>
      <c r="F45" s="151">
        <v>0</v>
      </c>
      <c r="G45" s="151">
        <v>0</v>
      </c>
      <c r="H45" s="151">
        <v>0</v>
      </c>
      <c r="I45" s="151">
        <v>0</v>
      </c>
      <c r="J45" s="151">
        <v>0</v>
      </c>
      <c r="K45" s="151">
        <v>0</v>
      </c>
      <c r="L45" s="151">
        <v>0</v>
      </c>
      <c r="M45" s="151">
        <v>0</v>
      </c>
      <c r="N45" s="151">
        <v>0</v>
      </c>
      <c r="O45" s="151">
        <v>0</v>
      </c>
      <c r="P45" s="151">
        <v>0</v>
      </c>
      <c r="Q45" s="151">
        <v>0</v>
      </c>
    </row>
    <row r="46" spans="1:17" x14ac:dyDescent="0.25">
      <c r="A46" s="154" t="s">
        <v>30</v>
      </c>
      <c r="B46" s="205">
        <v>0</v>
      </c>
      <c r="C46" s="205">
        <v>0</v>
      </c>
      <c r="D46" s="205">
        <v>0</v>
      </c>
      <c r="E46" s="205">
        <v>0</v>
      </c>
      <c r="F46" s="205">
        <v>0</v>
      </c>
      <c r="G46" s="205">
        <v>0</v>
      </c>
      <c r="H46" s="205">
        <v>0</v>
      </c>
      <c r="I46" s="205">
        <v>0</v>
      </c>
      <c r="J46" s="205">
        <v>0</v>
      </c>
      <c r="K46" s="205">
        <v>0</v>
      </c>
      <c r="L46" s="205">
        <v>0</v>
      </c>
      <c r="M46" s="205">
        <v>0</v>
      </c>
      <c r="N46" s="205">
        <v>0</v>
      </c>
      <c r="O46" s="205">
        <v>0</v>
      </c>
      <c r="P46" s="205">
        <v>0</v>
      </c>
      <c r="Q46" s="205">
        <v>0</v>
      </c>
    </row>
    <row r="47" spans="1:17" x14ac:dyDescent="0.25">
      <c r="A47" s="154" t="s">
        <v>125</v>
      </c>
      <c r="B47" s="205">
        <v>0</v>
      </c>
      <c r="C47" s="205">
        <v>0</v>
      </c>
      <c r="D47" s="205">
        <v>0</v>
      </c>
      <c r="E47" s="205">
        <v>0</v>
      </c>
      <c r="F47" s="205">
        <v>0</v>
      </c>
      <c r="G47" s="205">
        <v>0</v>
      </c>
      <c r="H47" s="205">
        <v>0</v>
      </c>
      <c r="I47" s="205">
        <v>0</v>
      </c>
      <c r="J47" s="205">
        <v>0</v>
      </c>
      <c r="K47" s="205">
        <v>0</v>
      </c>
      <c r="L47" s="205">
        <v>0</v>
      </c>
      <c r="M47" s="205">
        <v>0</v>
      </c>
      <c r="N47" s="205">
        <v>0</v>
      </c>
      <c r="O47" s="205">
        <v>0</v>
      </c>
      <c r="P47" s="205">
        <v>0</v>
      </c>
      <c r="Q47" s="205">
        <v>0</v>
      </c>
    </row>
    <row r="48" spans="1:17" x14ac:dyDescent="0.25">
      <c r="A48" s="154" t="s">
        <v>29</v>
      </c>
      <c r="B48" s="205">
        <v>0</v>
      </c>
      <c r="C48" s="205">
        <v>0</v>
      </c>
      <c r="D48" s="205">
        <v>0</v>
      </c>
      <c r="E48" s="205">
        <v>0</v>
      </c>
      <c r="F48" s="205">
        <v>0</v>
      </c>
      <c r="G48" s="205">
        <v>0</v>
      </c>
      <c r="H48" s="205">
        <v>0</v>
      </c>
      <c r="I48" s="205">
        <v>0</v>
      </c>
      <c r="J48" s="205">
        <v>0</v>
      </c>
      <c r="K48" s="205">
        <v>0</v>
      </c>
      <c r="L48" s="205">
        <v>0</v>
      </c>
      <c r="M48" s="205">
        <v>0</v>
      </c>
      <c r="N48" s="205">
        <v>0</v>
      </c>
      <c r="O48" s="205">
        <v>0</v>
      </c>
      <c r="P48" s="205">
        <v>0</v>
      </c>
      <c r="Q48" s="205">
        <v>0</v>
      </c>
    </row>
    <row r="49" spans="1:17" x14ac:dyDescent="0.25">
      <c r="A49" s="154" t="s">
        <v>26</v>
      </c>
      <c r="B49" s="205">
        <v>0</v>
      </c>
      <c r="C49" s="205">
        <v>0</v>
      </c>
      <c r="D49" s="205">
        <v>0</v>
      </c>
      <c r="E49" s="205">
        <v>0</v>
      </c>
      <c r="F49" s="205">
        <v>0</v>
      </c>
      <c r="G49" s="205">
        <v>0</v>
      </c>
      <c r="H49" s="205">
        <v>0</v>
      </c>
      <c r="I49" s="205">
        <v>0</v>
      </c>
      <c r="J49" s="205">
        <v>0</v>
      </c>
      <c r="K49" s="205">
        <v>0</v>
      </c>
      <c r="L49" s="205">
        <v>0</v>
      </c>
      <c r="M49" s="205">
        <v>0</v>
      </c>
      <c r="N49" s="205">
        <v>0</v>
      </c>
      <c r="O49" s="205">
        <v>0</v>
      </c>
      <c r="P49" s="205">
        <v>0</v>
      </c>
      <c r="Q49" s="205">
        <v>0</v>
      </c>
    </row>
    <row r="50" spans="1:17" x14ac:dyDescent="0.25">
      <c r="A50" s="152" t="s">
        <v>163</v>
      </c>
      <c r="B50" s="151">
        <v>0</v>
      </c>
      <c r="C50" s="151">
        <v>0</v>
      </c>
      <c r="D50" s="151">
        <v>0</v>
      </c>
      <c r="E50" s="151">
        <v>0</v>
      </c>
      <c r="F50" s="151">
        <v>0</v>
      </c>
      <c r="G50" s="151">
        <v>0</v>
      </c>
      <c r="H50" s="151">
        <v>0</v>
      </c>
      <c r="I50" s="151">
        <v>0</v>
      </c>
      <c r="J50" s="151">
        <v>0</v>
      </c>
      <c r="K50" s="151">
        <v>0</v>
      </c>
      <c r="L50" s="151">
        <v>0</v>
      </c>
      <c r="M50" s="151">
        <v>0</v>
      </c>
      <c r="N50" s="151">
        <v>0</v>
      </c>
      <c r="O50" s="151">
        <v>0</v>
      </c>
      <c r="P50" s="151">
        <v>0</v>
      </c>
      <c r="Q50" s="151">
        <v>0</v>
      </c>
    </row>
    <row r="51" spans="1:17" x14ac:dyDescent="0.25">
      <c r="A51" s="156" t="s">
        <v>147</v>
      </c>
      <c r="B51" s="206">
        <v>0</v>
      </c>
      <c r="C51" s="206">
        <v>0</v>
      </c>
      <c r="D51" s="206">
        <v>0</v>
      </c>
      <c r="E51" s="206">
        <v>0</v>
      </c>
      <c r="F51" s="206">
        <v>0</v>
      </c>
      <c r="G51" s="206">
        <v>0</v>
      </c>
      <c r="H51" s="206">
        <v>0</v>
      </c>
      <c r="I51" s="206">
        <v>0</v>
      </c>
      <c r="J51" s="206">
        <v>0</v>
      </c>
      <c r="K51" s="206">
        <v>0</v>
      </c>
      <c r="L51" s="206">
        <v>0</v>
      </c>
      <c r="M51" s="206">
        <v>0</v>
      </c>
      <c r="N51" s="206">
        <v>0</v>
      </c>
      <c r="O51" s="206">
        <v>0</v>
      </c>
      <c r="P51" s="206">
        <v>0</v>
      </c>
      <c r="Q51" s="206">
        <v>0</v>
      </c>
    </row>
    <row r="52" spans="1:17" x14ac:dyDescent="0.25">
      <c r="A52" s="152" t="s">
        <v>162</v>
      </c>
      <c r="B52" s="151">
        <v>0</v>
      </c>
      <c r="C52" s="151">
        <v>0</v>
      </c>
      <c r="D52" s="151">
        <v>0</v>
      </c>
      <c r="E52" s="151">
        <v>0</v>
      </c>
      <c r="F52" s="151">
        <v>0</v>
      </c>
      <c r="G52" s="151">
        <v>0</v>
      </c>
      <c r="H52" s="151">
        <v>0</v>
      </c>
      <c r="I52" s="151">
        <v>0</v>
      </c>
      <c r="J52" s="151">
        <v>0</v>
      </c>
      <c r="K52" s="151">
        <v>0</v>
      </c>
      <c r="L52" s="151">
        <v>0</v>
      </c>
      <c r="M52" s="151">
        <v>0</v>
      </c>
      <c r="N52" s="151">
        <v>0</v>
      </c>
      <c r="O52" s="151">
        <v>0</v>
      </c>
      <c r="P52" s="151">
        <v>0</v>
      </c>
      <c r="Q52" s="151">
        <v>0</v>
      </c>
    </row>
    <row r="53" spans="1:17" x14ac:dyDescent="0.25">
      <c r="A53" s="154" t="s">
        <v>30</v>
      </c>
      <c r="B53" s="153">
        <v>0</v>
      </c>
      <c r="C53" s="153">
        <v>0</v>
      </c>
      <c r="D53" s="153">
        <v>0</v>
      </c>
      <c r="E53" s="153">
        <v>0</v>
      </c>
      <c r="F53" s="153">
        <v>0</v>
      </c>
      <c r="G53" s="153">
        <v>0</v>
      </c>
      <c r="H53" s="153">
        <v>0</v>
      </c>
      <c r="I53" s="153">
        <v>0</v>
      </c>
      <c r="J53" s="153">
        <v>0</v>
      </c>
      <c r="K53" s="153">
        <v>0</v>
      </c>
      <c r="L53" s="153">
        <v>0</v>
      </c>
      <c r="M53" s="153">
        <v>0</v>
      </c>
      <c r="N53" s="153">
        <v>0</v>
      </c>
      <c r="O53" s="153">
        <v>0</v>
      </c>
      <c r="P53" s="153">
        <v>0</v>
      </c>
      <c r="Q53" s="153">
        <v>0</v>
      </c>
    </row>
    <row r="54" spans="1:17" x14ac:dyDescent="0.25">
      <c r="A54" s="154" t="s">
        <v>125</v>
      </c>
      <c r="B54" s="153">
        <v>0</v>
      </c>
      <c r="C54" s="153">
        <v>0</v>
      </c>
      <c r="D54" s="153">
        <v>0</v>
      </c>
      <c r="E54" s="153">
        <v>0</v>
      </c>
      <c r="F54" s="153">
        <v>0</v>
      </c>
      <c r="G54" s="153">
        <v>0</v>
      </c>
      <c r="H54" s="153">
        <v>0</v>
      </c>
      <c r="I54" s="153">
        <v>0</v>
      </c>
      <c r="J54" s="153">
        <v>0</v>
      </c>
      <c r="K54" s="153">
        <v>0</v>
      </c>
      <c r="L54" s="153">
        <v>0</v>
      </c>
      <c r="M54" s="153">
        <v>0</v>
      </c>
      <c r="N54" s="153">
        <v>0</v>
      </c>
      <c r="O54" s="153">
        <v>0</v>
      </c>
      <c r="P54" s="153">
        <v>0</v>
      </c>
      <c r="Q54" s="153">
        <v>0</v>
      </c>
    </row>
    <row r="55" spans="1:17" x14ac:dyDescent="0.25">
      <c r="A55" s="154" t="s">
        <v>26</v>
      </c>
      <c r="B55" s="153">
        <v>0</v>
      </c>
      <c r="C55" s="153">
        <v>0</v>
      </c>
      <c r="D55" s="153">
        <v>0</v>
      </c>
      <c r="E55" s="153">
        <v>0</v>
      </c>
      <c r="F55" s="153">
        <v>0</v>
      </c>
      <c r="G55" s="153">
        <v>0</v>
      </c>
      <c r="H55" s="153">
        <v>0</v>
      </c>
      <c r="I55" s="153">
        <v>0</v>
      </c>
      <c r="J55" s="153">
        <v>0</v>
      </c>
      <c r="K55" s="153">
        <v>0</v>
      </c>
      <c r="L55" s="153">
        <v>0</v>
      </c>
      <c r="M55" s="153">
        <v>0</v>
      </c>
      <c r="N55" s="153">
        <v>0</v>
      </c>
      <c r="O55" s="153">
        <v>0</v>
      </c>
      <c r="P55" s="153">
        <v>0</v>
      </c>
      <c r="Q55" s="153">
        <v>0</v>
      </c>
    </row>
    <row r="56" spans="1:17" x14ac:dyDescent="0.25">
      <c r="A56" s="152" t="s">
        <v>161</v>
      </c>
      <c r="B56" s="151">
        <v>0</v>
      </c>
      <c r="C56" s="151">
        <v>0</v>
      </c>
      <c r="D56" s="151">
        <v>0</v>
      </c>
      <c r="E56" s="151">
        <v>0</v>
      </c>
      <c r="F56" s="151">
        <v>0</v>
      </c>
      <c r="G56" s="151">
        <v>0</v>
      </c>
      <c r="H56" s="151">
        <v>0</v>
      </c>
      <c r="I56" s="151">
        <v>0</v>
      </c>
      <c r="J56" s="151">
        <v>0</v>
      </c>
      <c r="K56" s="151">
        <v>0</v>
      </c>
      <c r="L56" s="151">
        <v>0</v>
      </c>
      <c r="M56" s="151">
        <v>0</v>
      </c>
      <c r="N56" s="151">
        <v>0</v>
      </c>
      <c r="O56" s="151">
        <v>0</v>
      </c>
      <c r="P56" s="151">
        <v>0</v>
      </c>
      <c r="Q56" s="151">
        <v>0</v>
      </c>
    </row>
    <row r="57" spans="1:17" x14ac:dyDescent="0.25">
      <c r="A57" s="150" t="s">
        <v>33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31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30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125</v>
      </c>
      <c r="B60" s="87">
        <v>0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29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28</v>
      </c>
      <c r="B62" s="87">
        <v>0</v>
      </c>
      <c r="C62" s="87">
        <v>0</v>
      </c>
      <c r="D62" s="87">
        <v>0</v>
      </c>
      <c r="E62" s="87">
        <v>0</v>
      </c>
      <c r="F62" s="87">
        <v>0</v>
      </c>
      <c r="G62" s="87">
        <v>0</v>
      </c>
      <c r="H62" s="87">
        <v>0</v>
      </c>
      <c r="I62" s="87">
        <v>0</v>
      </c>
      <c r="J62" s="87">
        <v>0</v>
      </c>
      <c r="K62" s="87">
        <v>0</v>
      </c>
      <c r="L62" s="87">
        <v>0</v>
      </c>
      <c r="M62" s="87">
        <v>0</v>
      </c>
      <c r="N62" s="87">
        <v>0</v>
      </c>
      <c r="O62" s="87">
        <v>0</v>
      </c>
      <c r="P62" s="87">
        <v>0</v>
      </c>
      <c r="Q62" s="87">
        <v>0</v>
      </c>
    </row>
    <row r="63" spans="1:17" x14ac:dyDescent="0.25">
      <c r="A63" s="150" t="s">
        <v>26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25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86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0" t="s">
        <v>22</v>
      </c>
      <c r="B66" s="87">
        <v>0</v>
      </c>
      <c r="C66" s="87">
        <v>0</v>
      </c>
      <c r="D66" s="87">
        <v>0</v>
      </c>
      <c r="E66" s="87">
        <v>0</v>
      </c>
      <c r="F66" s="87">
        <v>0</v>
      </c>
      <c r="G66" s="87">
        <v>0</v>
      </c>
      <c r="H66" s="87">
        <v>0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</row>
    <row r="67" spans="1:17" x14ac:dyDescent="0.25">
      <c r="A67" s="152" t="s">
        <v>160</v>
      </c>
      <c r="B67" s="151">
        <v>0</v>
      </c>
      <c r="C67" s="151">
        <v>0</v>
      </c>
      <c r="D67" s="151">
        <v>0</v>
      </c>
      <c r="E67" s="151">
        <v>0</v>
      </c>
      <c r="F67" s="151">
        <v>0</v>
      </c>
      <c r="G67" s="151">
        <v>0</v>
      </c>
      <c r="H67" s="151">
        <v>0</v>
      </c>
      <c r="I67" s="151">
        <v>0</v>
      </c>
      <c r="J67" s="151">
        <v>0</v>
      </c>
      <c r="K67" s="151">
        <v>0</v>
      </c>
      <c r="L67" s="151">
        <v>0</v>
      </c>
      <c r="M67" s="151">
        <v>0</v>
      </c>
      <c r="N67" s="151">
        <v>0</v>
      </c>
      <c r="O67" s="151">
        <v>0</v>
      </c>
      <c r="P67" s="151">
        <v>0</v>
      </c>
      <c r="Q67" s="151">
        <v>0</v>
      </c>
    </row>
    <row r="68" spans="1:17" x14ac:dyDescent="0.25">
      <c r="A68" s="177" t="s">
        <v>98</v>
      </c>
      <c r="B68" s="176">
        <v>0</v>
      </c>
      <c r="C68" s="176">
        <v>0</v>
      </c>
      <c r="D68" s="176">
        <v>0</v>
      </c>
      <c r="E68" s="176">
        <v>0</v>
      </c>
      <c r="F68" s="176">
        <v>0</v>
      </c>
      <c r="G68" s="176">
        <v>0</v>
      </c>
      <c r="H68" s="176">
        <v>0</v>
      </c>
      <c r="I68" s="176">
        <v>0</v>
      </c>
      <c r="J68" s="176">
        <v>0</v>
      </c>
      <c r="K68" s="176">
        <v>0</v>
      </c>
      <c r="L68" s="176">
        <v>0</v>
      </c>
      <c r="M68" s="176">
        <v>0</v>
      </c>
      <c r="N68" s="176">
        <v>0</v>
      </c>
      <c r="O68" s="176">
        <v>0</v>
      </c>
      <c r="P68" s="176">
        <v>0</v>
      </c>
      <c r="Q68" s="176">
        <v>0</v>
      </c>
    </row>
    <row r="69" spans="1:17" x14ac:dyDescent="0.25">
      <c r="A69" s="196"/>
      <c r="B69" s="196"/>
      <c r="C69" s="196"/>
      <c r="D69" s="196"/>
      <c r="E69" s="196"/>
      <c r="F69" s="196"/>
      <c r="G69" s="196"/>
      <c r="H69" s="196"/>
      <c r="I69" s="196"/>
      <c r="J69" s="196"/>
      <c r="K69" s="196"/>
      <c r="L69" s="196"/>
      <c r="M69" s="196"/>
      <c r="N69" s="196"/>
      <c r="O69" s="196"/>
      <c r="P69" s="196"/>
      <c r="Q69" s="196"/>
    </row>
    <row r="70" spans="1:17" ht="12.75" x14ac:dyDescent="0.25">
      <c r="A70" s="97" t="s">
        <v>344</v>
      </c>
      <c r="B70" s="96">
        <v>40.286201052917257</v>
      </c>
      <c r="C70" s="96">
        <v>43.464952924709415</v>
      </c>
      <c r="D70" s="96">
        <v>47.60343567777565</v>
      </c>
      <c r="E70" s="96">
        <v>48.951014807822233</v>
      </c>
      <c r="F70" s="96">
        <v>46.096527822526447</v>
      </c>
      <c r="G70" s="96">
        <v>44.953457932615258</v>
      </c>
      <c r="H70" s="96">
        <v>45.13277237516975</v>
      </c>
      <c r="I70" s="96">
        <v>51.021274463389162</v>
      </c>
      <c r="J70" s="96">
        <v>46.513645569994829</v>
      </c>
      <c r="K70" s="96">
        <v>61.249222515047904</v>
      </c>
      <c r="L70" s="96">
        <v>67.191223830523754</v>
      </c>
      <c r="M70" s="96">
        <v>71.109620084369041</v>
      </c>
      <c r="N70" s="96">
        <v>69.249381241338114</v>
      </c>
      <c r="O70" s="96">
        <v>89.73805431372169</v>
      </c>
      <c r="P70" s="96">
        <v>89.462936756972127</v>
      </c>
      <c r="Q70" s="96">
        <v>96.088913022295074</v>
      </c>
    </row>
    <row r="71" spans="1:17" x14ac:dyDescent="0.25">
      <c r="A71" s="132" t="s">
        <v>83</v>
      </c>
      <c r="B71" s="160">
        <v>0</v>
      </c>
      <c r="C71" s="160">
        <v>0</v>
      </c>
      <c r="D71" s="160">
        <v>0</v>
      </c>
      <c r="E71" s="160">
        <v>0</v>
      </c>
      <c r="F71" s="160">
        <v>0</v>
      </c>
      <c r="G71" s="160">
        <v>0</v>
      </c>
      <c r="H71" s="160">
        <v>0</v>
      </c>
      <c r="I71" s="160">
        <v>0</v>
      </c>
      <c r="J71" s="160">
        <v>0</v>
      </c>
      <c r="K71" s="160">
        <v>0</v>
      </c>
      <c r="L71" s="160">
        <v>0</v>
      </c>
      <c r="M71" s="160">
        <v>0</v>
      </c>
      <c r="N71" s="160">
        <v>0</v>
      </c>
      <c r="O71" s="160">
        <v>0</v>
      </c>
      <c r="P71" s="160">
        <v>0</v>
      </c>
      <c r="Q71" s="160">
        <v>0</v>
      </c>
    </row>
    <row r="72" spans="1:17" x14ac:dyDescent="0.25">
      <c r="A72" s="76" t="s">
        <v>82</v>
      </c>
      <c r="B72" s="159">
        <v>0</v>
      </c>
      <c r="C72" s="159">
        <v>0</v>
      </c>
      <c r="D72" s="159">
        <v>0</v>
      </c>
      <c r="E72" s="159">
        <v>0</v>
      </c>
      <c r="F72" s="159">
        <v>0</v>
      </c>
      <c r="G72" s="159">
        <v>0</v>
      </c>
      <c r="H72" s="159">
        <v>0</v>
      </c>
      <c r="I72" s="159">
        <v>0</v>
      </c>
      <c r="J72" s="159">
        <v>0</v>
      </c>
      <c r="K72" s="159">
        <v>0</v>
      </c>
      <c r="L72" s="159">
        <v>0</v>
      </c>
      <c r="M72" s="159">
        <v>0</v>
      </c>
      <c r="N72" s="159">
        <v>0</v>
      </c>
      <c r="O72" s="159">
        <v>0</v>
      </c>
      <c r="P72" s="159">
        <v>0</v>
      </c>
      <c r="Q72" s="159">
        <v>0</v>
      </c>
    </row>
    <row r="73" spans="1:17" x14ac:dyDescent="0.25">
      <c r="A73" s="76" t="s">
        <v>81</v>
      </c>
      <c r="B73" s="159">
        <v>0</v>
      </c>
      <c r="C73" s="159">
        <v>0</v>
      </c>
      <c r="D73" s="159">
        <v>0</v>
      </c>
      <c r="E73" s="159">
        <v>0</v>
      </c>
      <c r="F73" s="159">
        <v>0</v>
      </c>
      <c r="G73" s="159">
        <v>0</v>
      </c>
      <c r="H73" s="159">
        <v>0</v>
      </c>
      <c r="I73" s="159">
        <v>0</v>
      </c>
      <c r="J73" s="159">
        <v>0</v>
      </c>
      <c r="K73" s="159">
        <v>0</v>
      </c>
      <c r="L73" s="159">
        <v>0</v>
      </c>
      <c r="M73" s="159">
        <v>0</v>
      </c>
      <c r="N73" s="159">
        <v>0</v>
      </c>
      <c r="O73" s="159">
        <v>0</v>
      </c>
      <c r="P73" s="159">
        <v>0</v>
      </c>
      <c r="Q73" s="159">
        <v>0</v>
      </c>
    </row>
    <row r="74" spans="1:17" x14ac:dyDescent="0.25">
      <c r="A74" s="76" t="s">
        <v>80</v>
      </c>
      <c r="B74" s="159">
        <v>0</v>
      </c>
      <c r="C74" s="159">
        <v>0</v>
      </c>
      <c r="D74" s="159">
        <v>0</v>
      </c>
      <c r="E74" s="159">
        <v>0</v>
      </c>
      <c r="F74" s="159">
        <v>0</v>
      </c>
      <c r="G74" s="159">
        <v>0</v>
      </c>
      <c r="H74" s="159">
        <v>0</v>
      </c>
      <c r="I74" s="159">
        <v>0</v>
      </c>
      <c r="J74" s="159">
        <v>0</v>
      </c>
      <c r="K74" s="159">
        <v>0</v>
      </c>
      <c r="L74" s="159">
        <v>0</v>
      </c>
      <c r="M74" s="159">
        <v>0</v>
      </c>
      <c r="N74" s="159">
        <v>0</v>
      </c>
      <c r="O74" s="159">
        <v>0</v>
      </c>
      <c r="P74" s="159">
        <v>0</v>
      </c>
      <c r="Q74" s="159">
        <v>0</v>
      </c>
    </row>
    <row r="75" spans="1:17" x14ac:dyDescent="0.25">
      <c r="A75" s="129" t="s">
        <v>79</v>
      </c>
      <c r="B75" s="158">
        <v>3.3584069047451426E-2</v>
      </c>
      <c r="C75" s="158">
        <v>3.6921707746195034E-2</v>
      </c>
      <c r="D75" s="158">
        <v>3.9927691505611373E-2</v>
      </c>
      <c r="E75" s="158">
        <v>4.2894851627475875E-2</v>
      </c>
      <c r="F75" s="158">
        <v>4.1463731995874914E-2</v>
      </c>
      <c r="G75" s="158">
        <v>4.2396031832920011E-2</v>
      </c>
      <c r="H75" s="158">
        <v>4.3121428108776075E-2</v>
      </c>
      <c r="I75" s="158">
        <v>4.6355761912136091E-2</v>
      </c>
      <c r="J75" s="158">
        <v>2.2014709850611394E-2</v>
      </c>
      <c r="K75" s="158">
        <v>2.873168048183455E-2</v>
      </c>
      <c r="L75" s="158">
        <v>3.2818188100273947E-2</v>
      </c>
      <c r="M75" s="158">
        <v>3.6191146008395139E-2</v>
      </c>
      <c r="N75" s="158">
        <v>3.5856722191375173E-2</v>
      </c>
      <c r="O75" s="158">
        <v>7.89679604394979E-2</v>
      </c>
      <c r="P75" s="158">
        <v>7.9035369331843353E-2</v>
      </c>
      <c r="Q75" s="158">
        <v>4.4971343996880409E-2</v>
      </c>
    </row>
    <row r="76" spans="1:17" x14ac:dyDescent="0.25">
      <c r="A76" s="92" t="s">
        <v>125</v>
      </c>
      <c r="B76" s="91">
        <v>1.5725620956816119E-2</v>
      </c>
      <c r="C76" s="91">
        <v>1.7288458413858149E-2</v>
      </c>
      <c r="D76" s="91">
        <v>1.8695999624428455E-2</v>
      </c>
      <c r="E76" s="91">
        <v>2.0085361804713819E-2</v>
      </c>
      <c r="F76" s="91">
        <v>1.9415245124134794E-2</v>
      </c>
      <c r="G76" s="91">
        <v>1.9851791208969183E-2</v>
      </c>
      <c r="H76" s="91">
        <v>2.0191455436715997E-2</v>
      </c>
      <c r="I76" s="91">
        <v>2.170592074369216E-2</v>
      </c>
      <c r="J76" s="91">
        <v>0</v>
      </c>
      <c r="K76" s="91">
        <v>0</v>
      </c>
      <c r="L76" s="91">
        <v>0</v>
      </c>
      <c r="M76" s="91">
        <v>0</v>
      </c>
      <c r="N76" s="91">
        <v>0</v>
      </c>
      <c r="O76" s="91">
        <v>3.70008296685563E-2</v>
      </c>
      <c r="P76" s="91">
        <v>3.7055363073374543E-2</v>
      </c>
      <c r="Q76" s="91">
        <v>0</v>
      </c>
    </row>
    <row r="77" spans="1:17" x14ac:dyDescent="0.25">
      <c r="A77" s="92" t="s">
        <v>26</v>
      </c>
      <c r="B77" s="91">
        <v>1.7858448090635307E-2</v>
      </c>
      <c r="C77" s="91">
        <v>1.9633249332336886E-2</v>
      </c>
      <c r="D77" s="91">
        <v>2.1231691881182922E-2</v>
      </c>
      <c r="E77" s="91">
        <v>2.2809489822762052E-2</v>
      </c>
      <c r="F77" s="91">
        <v>2.204848687174012E-2</v>
      </c>
      <c r="G77" s="91">
        <v>2.2544240623950832E-2</v>
      </c>
      <c r="H77" s="91">
        <v>2.2929972672060074E-2</v>
      </c>
      <c r="I77" s="91">
        <v>2.4649841168443931E-2</v>
      </c>
      <c r="J77" s="91">
        <v>2.2014709850611394E-2</v>
      </c>
      <c r="K77" s="91">
        <v>2.873168048183455E-2</v>
      </c>
      <c r="L77" s="91">
        <v>3.2818188100273947E-2</v>
      </c>
      <c r="M77" s="91">
        <v>3.6191146008395139E-2</v>
      </c>
      <c r="N77" s="91">
        <v>3.5856722191375173E-2</v>
      </c>
      <c r="O77" s="91">
        <v>4.1967130770941601E-2</v>
      </c>
      <c r="P77" s="91">
        <v>4.1980006258468802E-2</v>
      </c>
      <c r="Q77" s="91">
        <v>4.4971343996880409E-2</v>
      </c>
    </row>
    <row r="78" spans="1:17" x14ac:dyDescent="0.25">
      <c r="A78" s="92" t="s">
        <v>126</v>
      </c>
      <c r="B78" s="91">
        <v>0</v>
      </c>
      <c r="C78" s="91">
        <v>0</v>
      </c>
      <c r="D78" s="91">
        <v>0</v>
      </c>
      <c r="E78" s="91">
        <v>0</v>
      </c>
      <c r="F78" s="91">
        <v>0</v>
      </c>
      <c r="G78" s="91">
        <v>0</v>
      </c>
      <c r="H78" s="91">
        <v>0</v>
      </c>
      <c r="I78" s="91">
        <v>0</v>
      </c>
      <c r="J78" s="91">
        <v>0</v>
      </c>
      <c r="K78" s="91">
        <v>0</v>
      </c>
      <c r="L78" s="91">
        <v>0</v>
      </c>
      <c r="M78" s="91">
        <v>0</v>
      </c>
      <c r="N78" s="91">
        <v>0</v>
      </c>
      <c r="O78" s="91">
        <v>0</v>
      </c>
      <c r="P78" s="91">
        <v>0</v>
      </c>
      <c r="Q78" s="91">
        <v>0</v>
      </c>
    </row>
    <row r="79" spans="1:17" x14ac:dyDescent="0.25">
      <c r="A79" s="92" t="s">
        <v>21</v>
      </c>
      <c r="B79" s="157">
        <v>0</v>
      </c>
      <c r="C79" s="157">
        <v>0</v>
      </c>
      <c r="D79" s="157">
        <v>0</v>
      </c>
      <c r="E79" s="157">
        <v>0</v>
      </c>
      <c r="F79" s="157">
        <v>0</v>
      </c>
      <c r="G79" s="157">
        <v>0</v>
      </c>
      <c r="H79" s="157">
        <v>0</v>
      </c>
      <c r="I79" s="157">
        <v>0</v>
      </c>
      <c r="J79" s="157">
        <v>0</v>
      </c>
      <c r="K79" s="157">
        <v>0</v>
      </c>
      <c r="L79" s="157">
        <v>0</v>
      </c>
      <c r="M79" s="157">
        <v>0</v>
      </c>
      <c r="N79" s="157">
        <v>0</v>
      </c>
      <c r="O79" s="157">
        <v>0</v>
      </c>
      <c r="P79" s="157">
        <v>0</v>
      </c>
      <c r="Q79" s="157">
        <v>0</v>
      </c>
    </row>
    <row r="80" spans="1:17" x14ac:dyDescent="0.25">
      <c r="A80" s="156" t="s">
        <v>149</v>
      </c>
      <c r="B80" s="204">
        <v>9.4158443231267128</v>
      </c>
      <c r="C80" s="204">
        <v>6.413132873450901</v>
      </c>
      <c r="D80" s="204">
        <v>6.8590241013238984</v>
      </c>
      <c r="E80" s="204">
        <v>7.4356240792658195</v>
      </c>
      <c r="F80" s="204">
        <v>6.9955170109710121</v>
      </c>
      <c r="G80" s="204">
        <v>7.1450577857808479</v>
      </c>
      <c r="H80" s="204">
        <v>7.2490770215534734</v>
      </c>
      <c r="I80" s="204">
        <v>7.7330543627207575</v>
      </c>
      <c r="J80" s="204">
        <v>6.6458944052045803</v>
      </c>
      <c r="K80" s="204">
        <v>8.5294688347610084</v>
      </c>
      <c r="L80" s="204">
        <v>9.7318205140067917</v>
      </c>
      <c r="M80" s="204">
        <v>10.716546073537353</v>
      </c>
      <c r="N80" s="204">
        <v>10.617808121980774</v>
      </c>
      <c r="O80" s="204">
        <v>12.458082620730039</v>
      </c>
      <c r="P80" s="204">
        <v>12.456114338983683</v>
      </c>
      <c r="Q80" s="204">
        <v>13.294038453716347</v>
      </c>
    </row>
    <row r="81" spans="1:17" x14ac:dyDescent="0.25">
      <c r="A81" s="152" t="s">
        <v>166</v>
      </c>
      <c r="B81" s="151">
        <v>9.4158443231267128</v>
      </c>
      <c r="C81" s="151">
        <v>6.413132873450901</v>
      </c>
      <c r="D81" s="151">
        <v>6.8590241013238984</v>
      </c>
      <c r="E81" s="151">
        <v>7.4356240792658195</v>
      </c>
      <c r="F81" s="151">
        <v>6.9955170109710121</v>
      </c>
      <c r="G81" s="151">
        <v>7.1450577857808479</v>
      </c>
      <c r="H81" s="151">
        <v>7.2490770215534734</v>
      </c>
      <c r="I81" s="151">
        <v>7.7330543627207575</v>
      </c>
      <c r="J81" s="151">
        <v>6.6458944052045803</v>
      </c>
      <c r="K81" s="151">
        <v>8.5294688347610084</v>
      </c>
      <c r="L81" s="151">
        <v>9.7318205140067917</v>
      </c>
      <c r="M81" s="151">
        <v>10.716546073537353</v>
      </c>
      <c r="N81" s="151">
        <v>10.617808121980774</v>
      </c>
      <c r="O81" s="151">
        <v>12.458082620730039</v>
      </c>
      <c r="P81" s="151">
        <v>12.456114338983683</v>
      </c>
      <c r="Q81" s="151">
        <v>13.294038453716347</v>
      </c>
    </row>
    <row r="82" spans="1:17" x14ac:dyDescent="0.25">
      <c r="A82" s="154" t="s">
        <v>30</v>
      </c>
      <c r="B82" s="153">
        <v>0.59794236887756158</v>
      </c>
      <c r="C82" s="153">
        <v>0.7769074519646666</v>
      </c>
      <c r="D82" s="153">
        <v>0.81402512563038276</v>
      </c>
      <c r="E82" s="153">
        <v>1.0543670750061747</v>
      </c>
      <c r="F82" s="153">
        <v>0.75942680120921457</v>
      </c>
      <c r="G82" s="153">
        <v>0.76591626884740471</v>
      </c>
      <c r="H82" s="153">
        <v>0.75612667108538834</v>
      </c>
      <c r="I82" s="153">
        <v>0.73703206597778115</v>
      </c>
      <c r="J82" s="153">
        <v>0.3322717842850989</v>
      </c>
      <c r="K82" s="153">
        <v>0.23703807749972644</v>
      </c>
      <c r="L82" s="153">
        <v>0.25603065500736732</v>
      </c>
      <c r="M82" s="153">
        <v>0.26115821257599098</v>
      </c>
      <c r="N82" s="153">
        <v>0.25911240458696189</v>
      </c>
      <c r="O82" s="153">
        <v>0.29096526237848497</v>
      </c>
      <c r="P82" s="153">
        <v>0.28547728692724955</v>
      </c>
      <c r="Q82" s="153">
        <v>0.29378479451020589</v>
      </c>
    </row>
    <row r="83" spans="1:17" x14ac:dyDescent="0.25">
      <c r="A83" s="154" t="s">
        <v>125</v>
      </c>
      <c r="B83" s="153">
        <v>0.18778036656954847</v>
      </c>
      <c r="C83" s="153">
        <v>0.5506633089326517</v>
      </c>
      <c r="D83" s="153">
        <v>0.36055449937747996</v>
      </c>
      <c r="E83" s="153">
        <v>0.11977836304326432</v>
      </c>
      <c r="F83" s="153">
        <v>0.10940138580763407</v>
      </c>
      <c r="G83" s="153">
        <v>0.11190715310979678</v>
      </c>
      <c r="H83" s="153">
        <v>0.10787456188630538</v>
      </c>
      <c r="I83" s="153">
        <v>9.8869381003735352E-2</v>
      </c>
      <c r="J83" s="153">
        <v>0</v>
      </c>
      <c r="K83" s="153">
        <v>0</v>
      </c>
      <c r="L83" s="153">
        <v>0</v>
      </c>
      <c r="M83" s="153">
        <v>0</v>
      </c>
      <c r="N83" s="153">
        <v>0</v>
      </c>
      <c r="O83" s="153">
        <v>0.16355601397436664</v>
      </c>
      <c r="P83" s="153">
        <v>0.15571323869171841</v>
      </c>
      <c r="Q83" s="153">
        <v>0</v>
      </c>
    </row>
    <row r="84" spans="1:17" x14ac:dyDescent="0.25">
      <c r="A84" s="154" t="s">
        <v>29</v>
      </c>
      <c r="B84" s="153">
        <v>4.7769417606338198</v>
      </c>
      <c r="C84" s="153">
        <v>0</v>
      </c>
      <c r="D84" s="153">
        <v>0</v>
      </c>
      <c r="E84" s="153">
        <v>0</v>
      </c>
      <c r="F84" s="153">
        <v>0</v>
      </c>
      <c r="G84" s="153">
        <v>0</v>
      </c>
      <c r="H84" s="153">
        <v>0</v>
      </c>
      <c r="I84" s="153">
        <v>0</v>
      </c>
      <c r="J84" s="153">
        <v>0</v>
      </c>
      <c r="K84" s="153">
        <v>0</v>
      </c>
      <c r="L84" s="153">
        <v>0</v>
      </c>
      <c r="M84" s="153">
        <v>0</v>
      </c>
      <c r="N84" s="153">
        <v>0</v>
      </c>
      <c r="O84" s="153">
        <v>0</v>
      </c>
      <c r="P84" s="153">
        <v>0</v>
      </c>
      <c r="Q84" s="153">
        <v>0</v>
      </c>
    </row>
    <row r="85" spans="1:17" x14ac:dyDescent="0.25">
      <c r="A85" s="154" t="s">
        <v>26</v>
      </c>
      <c r="B85" s="153">
        <v>3.8531798270457838</v>
      </c>
      <c r="C85" s="153">
        <v>5.0855621125535828</v>
      </c>
      <c r="D85" s="153">
        <v>5.6844444763160356</v>
      </c>
      <c r="E85" s="153">
        <v>6.2614786412163808</v>
      </c>
      <c r="F85" s="153">
        <v>6.1266888239541633</v>
      </c>
      <c r="G85" s="153">
        <v>6.2672343638236461</v>
      </c>
      <c r="H85" s="153">
        <v>6.3850757885817799</v>
      </c>
      <c r="I85" s="153">
        <v>6.8971529157392411</v>
      </c>
      <c r="J85" s="153">
        <v>6.3136226209194817</v>
      </c>
      <c r="K85" s="153">
        <v>8.2924307572612825</v>
      </c>
      <c r="L85" s="153">
        <v>9.4757898589994252</v>
      </c>
      <c r="M85" s="153">
        <v>10.455387860961363</v>
      </c>
      <c r="N85" s="153">
        <v>10.358695717393813</v>
      </c>
      <c r="O85" s="153">
        <v>12.003561344377188</v>
      </c>
      <c r="P85" s="153">
        <v>12.014923813364716</v>
      </c>
      <c r="Q85" s="153">
        <v>13.000253659206141</v>
      </c>
    </row>
    <row r="86" spans="1:17" x14ac:dyDescent="0.25">
      <c r="A86" s="152" t="s">
        <v>165</v>
      </c>
      <c r="B86" s="151">
        <v>0</v>
      </c>
      <c r="C86" s="151">
        <v>0</v>
      </c>
      <c r="D86" s="151">
        <v>0</v>
      </c>
      <c r="E86" s="151">
        <v>0</v>
      </c>
      <c r="F86" s="151">
        <v>0</v>
      </c>
      <c r="G86" s="151">
        <v>0</v>
      </c>
      <c r="H86" s="151">
        <v>0</v>
      </c>
      <c r="I86" s="151">
        <v>0</v>
      </c>
      <c r="J86" s="151">
        <v>0</v>
      </c>
      <c r="K86" s="151">
        <v>0</v>
      </c>
      <c r="L86" s="151">
        <v>0</v>
      </c>
      <c r="M86" s="151">
        <v>0</v>
      </c>
      <c r="N86" s="151">
        <v>0</v>
      </c>
      <c r="O86" s="151">
        <v>0</v>
      </c>
      <c r="P86" s="151">
        <v>0</v>
      </c>
      <c r="Q86" s="151">
        <v>0</v>
      </c>
    </row>
    <row r="87" spans="1:17" x14ac:dyDescent="0.25">
      <c r="A87" s="156" t="s">
        <v>148</v>
      </c>
      <c r="B87" s="206">
        <v>14.448151918466243</v>
      </c>
      <c r="C87" s="206">
        <v>19.506631706004171</v>
      </c>
      <c r="D87" s="206">
        <v>20.743891240878931</v>
      </c>
      <c r="E87" s="206">
        <v>21.062230965628036</v>
      </c>
      <c r="F87" s="206">
        <v>19.454099034586662</v>
      </c>
      <c r="G87" s="206">
        <v>19.130748544890288</v>
      </c>
      <c r="H87" s="206">
        <v>19.021043632406347</v>
      </c>
      <c r="I87" s="206">
        <v>22.381494483225957</v>
      </c>
      <c r="J87" s="206">
        <v>20.93202276097777</v>
      </c>
      <c r="K87" s="206">
        <v>28.10426324732941</v>
      </c>
      <c r="L87" s="206">
        <v>30.311839119822984</v>
      </c>
      <c r="M87" s="206">
        <v>30.05255105148634</v>
      </c>
      <c r="N87" s="206">
        <v>28.740713771371961</v>
      </c>
      <c r="O87" s="206">
        <v>37.970300821167868</v>
      </c>
      <c r="P87" s="206">
        <v>36.869489908629127</v>
      </c>
      <c r="Q87" s="206">
        <v>47.058928462767994</v>
      </c>
    </row>
    <row r="88" spans="1:17" x14ac:dyDescent="0.25">
      <c r="A88" s="152" t="s">
        <v>164</v>
      </c>
      <c r="B88" s="151">
        <v>14.448151918466243</v>
      </c>
      <c r="C88" s="151">
        <v>19.506631706004171</v>
      </c>
      <c r="D88" s="151">
        <v>20.743891240878931</v>
      </c>
      <c r="E88" s="151">
        <v>21.062230965628036</v>
      </c>
      <c r="F88" s="151">
        <v>19.454099034586662</v>
      </c>
      <c r="G88" s="151">
        <v>19.130748544890288</v>
      </c>
      <c r="H88" s="151">
        <v>19.021043632406347</v>
      </c>
      <c r="I88" s="151">
        <v>22.381494483225957</v>
      </c>
      <c r="J88" s="151">
        <v>20.93202276097777</v>
      </c>
      <c r="K88" s="151">
        <v>28.10426324732941</v>
      </c>
      <c r="L88" s="151">
        <v>30.311839119822984</v>
      </c>
      <c r="M88" s="151">
        <v>30.05255105148634</v>
      </c>
      <c r="N88" s="151">
        <v>28.740713771371961</v>
      </c>
      <c r="O88" s="151">
        <v>37.970300821167868</v>
      </c>
      <c r="P88" s="151">
        <v>36.869489908629127</v>
      </c>
      <c r="Q88" s="151">
        <v>47.058928462767994</v>
      </c>
    </row>
    <row r="89" spans="1:17" x14ac:dyDescent="0.25">
      <c r="A89" s="154" t="s">
        <v>30</v>
      </c>
      <c r="B89" s="205">
        <v>1.2376980617620401</v>
      </c>
      <c r="C89" s="205">
        <v>1.2865144167926343</v>
      </c>
      <c r="D89" s="205">
        <v>1.347979166767667</v>
      </c>
      <c r="E89" s="205">
        <v>1.7459717230883449</v>
      </c>
      <c r="F89" s="205">
        <v>1.257567456437273</v>
      </c>
      <c r="G89" s="205">
        <v>1.2683136446128762</v>
      </c>
      <c r="H89" s="205">
        <v>1.2521026292292732</v>
      </c>
      <c r="I89" s="205">
        <v>1.2204830525451045</v>
      </c>
      <c r="J89" s="205">
        <v>0.55022311820434611</v>
      </c>
      <c r="K89" s="205">
        <v>0.39252153298444215</v>
      </c>
      <c r="L89" s="205">
        <v>0.42397215778388447</v>
      </c>
      <c r="M89" s="205">
        <v>0.43246310058316739</v>
      </c>
      <c r="N89" s="205">
        <v>0.42907535926955298</v>
      </c>
      <c r="O89" s="205">
        <v>0.48182187452205921</v>
      </c>
      <c r="P89" s="205">
        <v>0.47273410027151758</v>
      </c>
      <c r="Q89" s="205">
        <v>0.48649085887392268</v>
      </c>
    </row>
    <row r="90" spans="1:17" x14ac:dyDescent="0.25">
      <c r="A90" s="154" t="s">
        <v>125</v>
      </c>
      <c r="B90" s="205">
        <v>0.61387980799252573</v>
      </c>
      <c r="C90" s="205">
        <v>1.7801186654760461</v>
      </c>
      <c r="D90" s="205">
        <v>1.1568708937702503</v>
      </c>
      <c r="E90" s="205">
        <v>0.36257275183342375</v>
      </c>
      <c r="F90" s="205">
        <v>0.31922658341691285</v>
      </c>
      <c r="G90" s="205">
        <v>0.31335474091505056</v>
      </c>
      <c r="H90" s="205">
        <v>0.295215059786057</v>
      </c>
      <c r="I90" s="205">
        <v>0.2990522346588867</v>
      </c>
      <c r="J90" s="205">
        <v>0</v>
      </c>
      <c r="K90" s="205">
        <v>0</v>
      </c>
      <c r="L90" s="205">
        <v>0</v>
      </c>
      <c r="M90" s="205">
        <v>0</v>
      </c>
      <c r="N90" s="205">
        <v>0</v>
      </c>
      <c r="O90" s="205">
        <v>0.50393745748385432</v>
      </c>
      <c r="P90" s="205">
        <v>0.46566639860757031</v>
      </c>
      <c r="Q90" s="205">
        <v>0</v>
      </c>
    </row>
    <row r="91" spans="1:17" x14ac:dyDescent="0.25">
      <c r="A91" s="154" t="s">
        <v>29</v>
      </c>
      <c r="B91" s="205">
        <v>0</v>
      </c>
      <c r="C91" s="205">
        <v>0</v>
      </c>
      <c r="D91" s="205">
        <v>0</v>
      </c>
      <c r="E91" s="205">
        <v>0</v>
      </c>
      <c r="F91" s="205">
        <v>0</v>
      </c>
      <c r="G91" s="205">
        <v>0</v>
      </c>
      <c r="H91" s="205">
        <v>0</v>
      </c>
      <c r="I91" s="205">
        <v>0</v>
      </c>
      <c r="J91" s="205">
        <v>0</v>
      </c>
      <c r="K91" s="205">
        <v>0</v>
      </c>
      <c r="L91" s="205">
        <v>0</v>
      </c>
      <c r="M91" s="205">
        <v>0</v>
      </c>
      <c r="N91" s="205">
        <v>0</v>
      </c>
      <c r="O91" s="205">
        <v>0</v>
      </c>
      <c r="P91" s="205">
        <v>0</v>
      </c>
      <c r="Q91" s="205">
        <v>0</v>
      </c>
    </row>
    <row r="92" spans="1:17" x14ac:dyDescent="0.25">
      <c r="A92" s="154" t="s">
        <v>26</v>
      </c>
      <c r="B92" s="205">
        <v>12.596574048711677</v>
      </c>
      <c r="C92" s="205">
        <v>16.439998623735491</v>
      </c>
      <c r="D92" s="205">
        <v>18.239041180341012</v>
      </c>
      <c r="E92" s="205">
        <v>18.953686490706268</v>
      </c>
      <c r="F92" s="205">
        <v>17.877304994732476</v>
      </c>
      <c r="G92" s="205">
        <v>17.549080159362362</v>
      </c>
      <c r="H92" s="205">
        <v>17.473725943391017</v>
      </c>
      <c r="I92" s="205">
        <v>20.861959196021967</v>
      </c>
      <c r="J92" s="205">
        <v>20.381799642773423</v>
      </c>
      <c r="K92" s="205">
        <v>27.711741714344967</v>
      </c>
      <c r="L92" s="205">
        <v>29.887866962039102</v>
      </c>
      <c r="M92" s="205">
        <v>29.620087950903173</v>
      </c>
      <c r="N92" s="205">
        <v>28.311638412102408</v>
      </c>
      <c r="O92" s="205">
        <v>36.984541489161955</v>
      </c>
      <c r="P92" s="205">
        <v>35.931089409750037</v>
      </c>
      <c r="Q92" s="205">
        <v>46.572437603894073</v>
      </c>
    </row>
    <row r="93" spans="1:17" x14ac:dyDescent="0.25">
      <c r="A93" s="152" t="s">
        <v>163</v>
      </c>
      <c r="B93" s="151">
        <v>0</v>
      </c>
      <c r="C93" s="151">
        <v>0</v>
      </c>
      <c r="D93" s="151">
        <v>0</v>
      </c>
      <c r="E93" s="151">
        <v>0</v>
      </c>
      <c r="F93" s="151">
        <v>0</v>
      </c>
      <c r="G93" s="151">
        <v>0</v>
      </c>
      <c r="H93" s="151">
        <v>0</v>
      </c>
      <c r="I93" s="151">
        <v>0</v>
      </c>
      <c r="J93" s="151">
        <v>0</v>
      </c>
      <c r="K93" s="151">
        <v>0</v>
      </c>
      <c r="L93" s="151">
        <v>0</v>
      </c>
      <c r="M93" s="151">
        <v>0</v>
      </c>
      <c r="N93" s="151">
        <v>0</v>
      </c>
      <c r="O93" s="151">
        <v>0</v>
      </c>
      <c r="P93" s="151">
        <v>0</v>
      </c>
      <c r="Q93" s="151">
        <v>0</v>
      </c>
    </row>
    <row r="94" spans="1:17" x14ac:dyDescent="0.25">
      <c r="A94" s="156" t="s">
        <v>147</v>
      </c>
      <c r="B94" s="206">
        <v>16.388620742276856</v>
      </c>
      <c r="C94" s="206">
        <v>17.508266637508147</v>
      </c>
      <c r="D94" s="206">
        <v>19.960592644067209</v>
      </c>
      <c r="E94" s="206">
        <v>20.410264911300899</v>
      </c>
      <c r="F94" s="206">
        <v>19.605448044972896</v>
      </c>
      <c r="G94" s="206">
        <v>18.635255570111198</v>
      </c>
      <c r="H94" s="206">
        <v>18.819530293101145</v>
      </c>
      <c r="I94" s="206">
        <v>20.860369855530298</v>
      </c>
      <c r="J94" s="206">
        <v>18.91371369396186</v>
      </c>
      <c r="K94" s="206">
        <v>24.586758752475639</v>
      </c>
      <c r="L94" s="206">
        <v>27.114746008593691</v>
      </c>
      <c r="M94" s="206">
        <v>30.304331813336947</v>
      </c>
      <c r="N94" s="206">
        <v>29.855002625794</v>
      </c>
      <c r="O94" s="206">
        <v>39.230702911384292</v>
      </c>
      <c r="P94" s="206">
        <v>40.058297140027477</v>
      </c>
      <c r="Q94" s="206">
        <v>35.690974761813848</v>
      </c>
    </row>
    <row r="95" spans="1:17" x14ac:dyDescent="0.25">
      <c r="A95" s="152" t="s">
        <v>162</v>
      </c>
      <c r="B95" s="151">
        <v>5.3600486658793471</v>
      </c>
      <c r="C95" s="151">
        <v>6.133302959897966</v>
      </c>
      <c r="D95" s="151">
        <v>6.5634189633356836</v>
      </c>
      <c r="E95" s="151">
        <v>6.9377925031005931</v>
      </c>
      <c r="F95" s="151">
        <v>6.6540948841367653</v>
      </c>
      <c r="G95" s="151">
        <v>6.7653638184131086</v>
      </c>
      <c r="H95" s="151">
        <v>6.8576701758580008</v>
      </c>
      <c r="I95" s="151">
        <v>7.462849014043262</v>
      </c>
      <c r="J95" s="151">
        <v>6.6850051857370509</v>
      </c>
      <c r="K95" s="151">
        <v>8.7509763984462268</v>
      </c>
      <c r="L95" s="151">
        <v>9.9035199748059828</v>
      </c>
      <c r="M95" s="151">
        <v>10.750962622673125</v>
      </c>
      <c r="N95" s="151">
        <v>10.600128353833112</v>
      </c>
      <c r="O95" s="151">
        <v>12.653633859465984</v>
      </c>
      <c r="P95" s="151">
        <v>12.600875262770042</v>
      </c>
      <c r="Q95" s="151">
        <v>13.841479259754848</v>
      </c>
    </row>
    <row r="96" spans="1:17" x14ac:dyDescent="0.25">
      <c r="A96" s="154" t="s">
        <v>30</v>
      </c>
      <c r="B96" s="153">
        <v>0.25883389471867257</v>
      </c>
      <c r="C96" s="153">
        <v>0.26904262630588255</v>
      </c>
      <c r="D96" s="153">
        <v>0.28189645642443101</v>
      </c>
      <c r="E96" s="153">
        <v>0.3651267422300552</v>
      </c>
      <c r="F96" s="153">
        <v>0.26298908649635866</v>
      </c>
      <c r="G96" s="153">
        <v>0.26523638559522933</v>
      </c>
      <c r="H96" s="153">
        <v>0.26184625323685107</v>
      </c>
      <c r="I96" s="153">
        <v>0.25523380191664097</v>
      </c>
      <c r="J96" s="153">
        <v>0.1150655374270628</v>
      </c>
      <c r="K96" s="153">
        <v>8.2086156779358418E-2</v>
      </c>
      <c r="L96" s="153">
        <v>8.8663275997422214E-2</v>
      </c>
      <c r="M96" s="153">
        <v>9.0438946383011198E-2</v>
      </c>
      <c r="N96" s="153">
        <v>8.9730484193732557E-2</v>
      </c>
      <c r="O96" s="153">
        <v>0.1007611114504381</v>
      </c>
      <c r="P96" s="153">
        <v>9.8860628548943286E-2</v>
      </c>
      <c r="Q96" s="153">
        <v>0.10173751388776013</v>
      </c>
    </row>
    <row r="97" spans="1:17" x14ac:dyDescent="0.25">
      <c r="A97" s="154" t="s">
        <v>125</v>
      </c>
      <c r="B97" s="153">
        <v>0.23704959558671976</v>
      </c>
      <c r="C97" s="153">
        <v>0.57294248512984147</v>
      </c>
      <c r="D97" s="153">
        <v>0.37466196634846105</v>
      </c>
      <c r="E97" s="153">
        <v>0.12337117046720839</v>
      </c>
      <c r="F97" s="153">
        <v>0.11212086541188371</v>
      </c>
      <c r="G97" s="153">
        <v>0.11402956870083998</v>
      </c>
      <c r="H97" s="153">
        <v>0.10958371426337431</v>
      </c>
      <c r="I97" s="153">
        <v>0.10185966029122354</v>
      </c>
      <c r="J97" s="153">
        <v>0</v>
      </c>
      <c r="K97" s="153">
        <v>0</v>
      </c>
      <c r="L97" s="153">
        <v>0</v>
      </c>
      <c r="M97" s="153">
        <v>0</v>
      </c>
      <c r="N97" s="153">
        <v>0</v>
      </c>
      <c r="O97" s="153">
        <v>0.16874151618038116</v>
      </c>
      <c r="P97" s="153">
        <v>0.15995294088051798</v>
      </c>
      <c r="Q97" s="153">
        <v>0</v>
      </c>
    </row>
    <row r="98" spans="1:17" x14ac:dyDescent="0.25">
      <c r="A98" s="154" t="s">
        <v>26</v>
      </c>
      <c r="B98" s="153">
        <v>4.8641651755739543</v>
      </c>
      <c r="C98" s="153">
        <v>5.2913178484622421</v>
      </c>
      <c r="D98" s="153">
        <v>5.9068605405627919</v>
      </c>
      <c r="E98" s="153">
        <v>6.4492945904033299</v>
      </c>
      <c r="F98" s="153">
        <v>6.2789849322285232</v>
      </c>
      <c r="G98" s="153">
        <v>6.3860978641170396</v>
      </c>
      <c r="H98" s="153">
        <v>6.486240208357775</v>
      </c>
      <c r="I98" s="153">
        <v>7.1057555518353972</v>
      </c>
      <c r="J98" s="153">
        <v>6.5699396483099886</v>
      </c>
      <c r="K98" s="153">
        <v>8.6688902416668689</v>
      </c>
      <c r="L98" s="153">
        <v>9.8148566988085602</v>
      </c>
      <c r="M98" s="153">
        <v>10.660523676290113</v>
      </c>
      <c r="N98" s="153">
        <v>10.510397869639378</v>
      </c>
      <c r="O98" s="153">
        <v>12.384131231835164</v>
      </c>
      <c r="P98" s="153">
        <v>12.342061693340581</v>
      </c>
      <c r="Q98" s="153">
        <v>13.739741745867088</v>
      </c>
    </row>
    <row r="99" spans="1:17" x14ac:dyDescent="0.25">
      <c r="A99" s="152" t="s">
        <v>161</v>
      </c>
      <c r="B99" s="151">
        <v>11.028572076397511</v>
      </c>
      <c r="C99" s="151">
        <v>11.374963677610181</v>
      </c>
      <c r="D99" s="151">
        <v>13.397173680731525</v>
      </c>
      <c r="E99" s="151">
        <v>13.472472408200305</v>
      </c>
      <c r="F99" s="151">
        <v>12.951353160836131</v>
      </c>
      <c r="G99" s="151">
        <v>11.869891751698091</v>
      </c>
      <c r="H99" s="151">
        <v>11.961860117243145</v>
      </c>
      <c r="I99" s="151">
        <v>13.397520841487037</v>
      </c>
      <c r="J99" s="151">
        <v>12.228708508224811</v>
      </c>
      <c r="K99" s="151">
        <v>15.835782354029412</v>
      </c>
      <c r="L99" s="151">
        <v>17.21122603378771</v>
      </c>
      <c r="M99" s="151">
        <v>19.553369190663823</v>
      </c>
      <c r="N99" s="151">
        <v>19.254874271960887</v>
      </c>
      <c r="O99" s="151">
        <v>26.577069051918308</v>
      </c>
      <c r="P99" s="151">
        <v>27.457421877257438</v>
      </c>
      <c r="Q99" s="151">
        <v>21.849495502059</v>
      </c>
    </row>
    <row r="100" spans="1:17" x14ac:dyDescent="0.25">
      <c r="A100" s="150" t="s">
        <v>33</v>
      </c>
      <c r="B100" s="87">
        <v>4.0090632261969992</v>
      </c>
      <c r="C100" s="87">
        <v>2.6670438083405861</v>
      </c>
      <c r="D100" s="87">
        <v>5.6824822531928474</v>
      </c>
      <c r="E100" s="87">
        <v>4.871583694242168</v>
      </c>
      <c r="F100" s="87">
        <v>5.3448443244152779</v>
      </c>
      <c r="G100" s="87">
        <v>3.582657015644473</v>
      </c>
      <c r="H100" s="87">
        <v>3.514574192078439</v>
      </c>
      <c r="I100" s="87">
        <v>4.3226260996377857</v>
      </c>
      <c r="J100" s="87">
        <v>3.9413913880959259</v>
      </c>
      <c r="K100" s="87">
        <v>6.3714995166792114</v>
      </c>
      <c r="L100" s="87">
        <v>4.6053818519449177</v>
      </c>
      <c r="M100" s="87">
        <v>4.682995931494367</v>
      </c>
      <c r="N100" s="87">
        <v>4.6494104493427519</v>
      </c>
      <c r="O100" s="87">
        <v>5.1237424018533657</v>
      </c>
      <c r="P100" s="87">
        <v>6.2660915750400408</v>
      </c>
      <c r="Q100" s="87">
        <v>5.169130124213555</v>
      </c>
    </row>
    <row r="101" spans="1:17" x14ac:dyDescent="0.25">
      <c r="A101" s="150" t="s">
        <v>31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30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125</v>
      </c>
      <c r="B103" s="87">
        <v>3.4200955082469481E-2</v>
      </c>
      <c r="C103" s="87">
        <v>0.21482518199410536</v>
      </c>
      <c r="D103" s="87">
        <v>5.8220262120599504E-2</v>
      </c>
      <c r="E103" s="87">
        <v>3.1050855424066753E-2</v>
      </c>
      <c r="F103" s="87">
        <v>2.2588243918547121E-2</v>
      </c>
      <c r="G103" s="87">
        <v>4.9673491603994868E-2</v>
      </c>
      <c r="H103" s="87">
        <v>5.1231204867292747E-2</v>
      </c>
      <c r="I103" s="87">
        <v>6.6176853085130452E-2</v>
      </c>
      <c r="J103" s="87">
        <v>0</v>
      </c>
      <c r="K103" s="87">
        <v>0</v>
      </c>
      <c r="L103" s="87">
        <v>0</v>
      </c>
      <c r="M103" s="87">
        <v>0</v>
      </c>
      <c r="N103" s="87">
        <v>0</v>
      </c>
      <c r="O103" s="87">
        <v>7.3126119139454146E-2</v>
      </c>
      <c r="P103" s="87">
        <v>9.1661928774690857E-2</v>
      </c>
      <c r="Q103" s="87">
        <v>0</v>
      </c>
    </row>
    <row r="104" spans="1:17" x14ac:dyDescent="0.25">
      <c r="A104" s="150" t="s">
        <v>29</v>
      </c>
      <c r="B104" s="87">
        <v>6.2725013708313293</v>
      </c>
      <c r="C104" s="87">
        <v>6.4640313618412968</v>
      </c>
      <c r="D104" s="87">
        <v>6.721285520616795</v>
      </c>
      <c r="E104" s="87">
        <v>6.944471714630839</v>
      </c>
      <c r="F104" s="87">
        <v>6.3195122507221146</v>
      </c>
      <c r="G104" s="87">
        <v>5.455880659395504</v>
      </c>
      <c r="H104" s="87">
        <v>5.3687397780958586</v>
      </c>
      <c r="I104" s="87">
        <v>4.4144520770004512</v>
      </c>
      <c r="J104" s="87">
        <v>4.0225578489056248</v>
      </c>
      <c r="K104" s="87">
        <v>4.3561148502681828</v>
      </c>
      <c r="L104" s="87">
        <v>5.8445962710630575</v>
      </c>
      <c r="M104" s="87">
        <v>7.1315754169645329</v>
      </c>
      <c r="N104" s="87">
        <v>7.0807016806847161</v>
      </c>
      <c r="O104" s="87">
        <v>6.502718319809949</v>
      </c>
      <c r="P104" s="87">
        <v>5.1269163213806372</v>
      </c>
      <c r="Q104" s="87">
        <v>3.9348131225342784</v>
      </c>
    </row>
    <row r="105" spans="1:17" x14ac:dyDescent="0.25">
      <c r="A105" s="150" t="s">
        <v>28</v>
      </c>
      <c r="B105" s="87">
        <v>0</v>
      </c>
      <c r="C105" s="87">
        <v>0</v>
      </c>
      <c r="D105" s="87">
        <v>0</v>
      </c>
      <c r="E105" s="87">
        <v>0</v>
      </c>
      <c r="F105" s="87">
        <v>0</v>
      </c>
      <c r="G105" s="87">
        <v>0</v>
      </c>
      <c r="H105" s="87">
        <v>0</v>
      </c>
      <c r="I105" s="87">
        <v>0</v>
      </c>
      <c r="J105" s="87">
        <v>0</v>
      </c>
      <c r="K105" s="87">
        <v>0</v>
      </c>
      <c r="L105" s="87">
        <v>0</v>
      </c>
      <c r="M105" s="87">
        <v>0</v>
      </c>
      <c r="N105" s="87">
        <v>0</v>
      </c>
      <c r="O105" s="87">
        <v>0</v>
      </c>
      <c r="P105" s="87">
        <v>0</v>
      </c>
      <c r="Q105" s="87">
        <v>0</v>
      </c>
    </row>
    <row r="106" spans="1:17" x14ac:dyDescent="0.25">
      <c r="A106" s="150" t="s">
        <v>26</v>
      </c>
      <c r="B106" s="87">
        <v>0.71280652428671409</v>
      </c>
      <c r="C106" s="87">
        <v>2.0290633254341923</v>
      </c>
      <c r="D106" s="87">
        <v>0.93518564480128397</v>
      </c>
      <c r="E106" s="87">
        <v>1.6253661439032303</v>
      </c>
      <c r="F106" s="87">
        <v>1.2644083417801919</v>
      </c>
      <c r="G106" s="87">
        <v>2.7816805850541195</v>
      </c>
      <c r="H106" s="87">
        <v>3.0273149422015555</v>
      </c>
      <c r="I106" s="87">
        <v>4.5942658117636705</v>
      </c>
      <c r="J106" s="87">
        <v>4.2647592712232605</v>
      </c>
      <c r="K106" s="87">
        <v>5.1081679870820169</v>
      </c>
      <c r="L106" s="87">
        <v>6.7612479107797361</v>
      </c>
      <c r="M106" s="87">
        <v>7.7387978422049226</v>
      </c>
      <c r="N106" s="87">
        <v>7.4157486551915017</v>
      </c>
      <c r="O106" s="87">
        <v>5.3269155460038871</v>
      </c>
      <c r="P106" s="87">
        <v>7.0085596236999654</v>
      </c>
      <c r="Q106" s="87">
        <v>2.6856626281215594</v>
      </c>
    </row>
    <row r="107" spans="1:17" x14ac:dyDescent="0.25">
      <c r="A107" s="150" t="s">
        <v>25</v>
      </c>
      <c r="B107" s="87">
        <v>0</v>
      </c>
      <c r="C107" s="87">
        <v>0</v>
      </c>
      <c r="D107" s="87">
        <v>0</v>
      </c>
      <c r="E107" s="87">
        <v>0</v>
      </c>
      <c r="F107" s="87">
        <v>0</v>
      </c>
      <c r="G107" s="87">
        <v>0</v>
      </c>
      <c r="H107" s="87">
        <v>0</v>
      </c>
      <c r="I107" s="87">
        <v>0</v>
      </c>
      <c r="J107" s="87">
        <v>0</v>
      </c>
      <c r="K107" s="87">
        <v>0</v>
      </c>
      <c r="L107" s="87">
        <v>0</v>
      </c>
      <c r="M107" s="87">
        <v>0</v>
      </c>
      <c r="N107" s="87">
        <v>0</v>
      </c>
      <c r="O107" s="87">
        <v>0</v>
      </c>
      <c r="P107" s="87">
        <v>0</v>
      </c>
      <c r="Q107" s="87">
        <v>0</v>
      </c>
    </row>
    <row r="108" spans="1:17" x14ac:dyDescent="0.25">
      <c r="A108" s="150" t="s">
        <v>86</v>
      </c>
      <c r="B108" s="87">
        <v>0</v>
      </c>
      <c r="C108" s="87">
        <v>0</v>
      </c>
      <c r="D108" s="87">
        <v>0</v>
      </c>
      <c r="E108" s="87">
        <v>0</v>
      </c>
      <c r="F108" s="87">
        <v>0</v>
      </c>
      <c r="G108" s="87">
        <v>0</v>
      </c>
      <c r="H108" s="87">
        <v>0</v>
      </c>
      <c r="I108" s="87">
        <v>0</v>
      </c>
      <c r="J108" s="87">
        <v>0</v>
      </c>
      <c r="K108" s="87">
        <v>0</v>
      </c>
      <c r="L108" s="87">
        <v>0</v>
      </c>
      <c r="M108" s="87">
        <v>0</v>
      </c>
      <c r="N108" s="87">
        <v>0.10901348674191497</v>
      </c>
      <c r="O108" s="87">
        <v>9.5505666651116528</v>
      </c>
      <c r="P108" s="87">
        <v>8.9641924283621019</v>
      </c>
      <c r="Q108" s="87">
        <v>10.059889627189605</v>
      </c>
    </row>
    <row r="109" spans="1:17" x14ac:dyDescent="0.25">
      <c r="A109" s="150" t="s">
        <v>22</v>
      </c>
      <c r="B109" s="87">
        <v>0</v>
      </c>
      <c r="C109" s="87">
        <v>0</v>
      </c>
      <c r="D109" s="87">
        <v>0</v>
      </c>
      <c r="E109" s="87">
        <v>0</v>
      </c>
      <c r="F109" s="87">
        <v>0</v>
      </c>
      <c r="G109" s="87">
        <v>0</v>
      </c>
      <c r="H109" s="87">
        <v>0</v>
      </c>
      <c r="I109" s="87">
        <v>0</v>
      </c>
      <c r="J109" s="87">
        <v>0</v>
      </c>
      <c r="K109" s="87">
        <v>0</v>
      </c>
      <c r="L109" s="87">
        <v>0</v>
      </c>
      <c r="M109" s="87">
        <v>0</v>
      </c>
      <c r="N109" s="87">
        <v>0</v>
      </c>
      <c r="O109" s="87">
        <v>0</v>
      </c>
      <c r="P109" s="87">
        <v>0</v>
      </c>
      <c r="Q109" s="87">
        <v>0</v>
      </c>
    </row>
    <row r="110" spans="1:17" x14ac:dyDescent="0.25">
      <c r="A110" s="149" t="s">
        <v>160</v>
      </c>
      <c r="B110" s="148">
        <v>0</v>
      </c>
      <c r="C110" s="148">
        <v>0</v>
      </c>
      <c r="D110" s="148">
        <v>0</v>
      </c>
      <c r="E110" s="148">
        <v>0</v>
      </c>
      <c r="F110" s="148">
        <v>0</v>
      </c>
      <c r="G110" s="148">
        <v>0</v>
      </c>
      <c r="H110" s="148">
        <v>0</v>
      </c>
      <c r="I110" s="148">
        <v>0</v>
      </c>
      <c r="J110" s="148">
        <v>0</v>
      </c>
      <c r="K110" s="148">
        <v>0</v>
      </c>
      <c r="L110" s="148">
        <v>0</v>
      </c>
      <c r="M110" s="148">
        <v>0</v>
      </c>
      <c r="N110" s="148">
        <v>0</v>
      </c>
      <c r="O110" s="148">
        <v>0</v>
      </c>
      <c r="P110" s="148">
        <v>0</v>
      </c>
      <c r="Q110" s="148">
        <v>0</v>
      </c>
    </row>
    <row r="111" spans="1:17" x14ac:dyDescent="0.25">
      <c r="A111" s="195"/>
      <c r="B111" s="194"/>
      <c r="C111" s="194"/>
      <c r="D111" s="194"/>
      <c r="E111" s="194"/>
      <c r="F111" s="194"/>
      <c r="G111" s="194"/>
      <c r="H111" s="194"/>
      <c r="I111" s="194"/>
      <c r="J111" s="194"/>
      <c r="K111" s="194"/>
      <c r="L111" s="194"/>
      <c r="M111" s="194"/>
      <c r="N111" s="194"/>
      <c r="O111" s="194"/>
      <c r="P111" s="194"/>
      <c r="Q111" s="194"/>
    </row>
    <row r="112" spans="1:17" ht="12.75" x14ac:dyDescent="0.25">
      <c r="A112" s="97" t="s">
        <v>42</v>
      </c>
      <c r="B112" s="96">
        <v>162.04554153406428</v>
      </c>
      <c r="C112" s="96">
        <v>168.96235449236676</v>
      </c>
      <c r="D112" s="96">
        <v>171.69965511605099</v>
      </c>
      <c r="E112" s="96">
        <v>172.592047964562</v>
      </c>
      <c r="F112" s="96">
        <v>187.06900455941394</v>
      </c>
      <c r="G112" s="96">
        <v>183.68090875624799</v>
      </c>
      <c r="H112" s="96">
        <v>188.86106422042383</v>
      </c>
      <c r="I112" s="96">
        <v>214.38122847242261</v>
      </c>
      <c r="J112" s="96">
        <v>218.06583160322126</v>
      </c>
      <c r="K112" s="96">
        <v>182.70189047016007</v>
      </c>
      <c r="L112" s="96">
        <v>184.29497286804778</v>
      </c>
      <c r="M112" s="96">
        <v>192.81889765755577</v>
      </c>
      <c r="N112" s="96">
        <v>191.14319908056706</v>
      </c>
      <c r="O112" s="96">
        <v>202.0995278262117</v>
      </c>
      <c r="P112" s="96">
        <v>208.92550485720588</v>
      </c>
      <c r="Q112" s="96">
        <v>212.4385195159</v>
      </c>
    </row>
    <row r="113" spans="1:17" x14ac:dyDescent="0.25">
      <c r="A113" s="132" t="s">
        <v>83</v>
      </c>
      <c r="B113" s="160">
        <v>0</v>
      </c>
      <c r="C113" s="160">
        <v>0</v>
      </c>
      <c r="D113" s="160">
        <v>0</v>
      </c>
      <c r="E113" s="160">
        <v>0</v>
      </c>
      <c r="F113" s="160">
        <v>0</v>
      </c>
      <c r="G113" s="160">
        <v>0</v>
      </c>
      <c r="H113" s="160">
        <v>0</v>
      </c>
      <c r="I113" s="160">
        <v>0</v>
      </c>
      <c r="J113" s="160">
        <v>0</v>
      </c>
      <c r="K113" s="160">
        <v>0</v>
      </c>
      <c r="L113" s="160">
        <v>0</v>
      </c>
      <c r="M113" s="160">
        <v>0</v>
      </c>
      <c r="N113" s="160">
        <v>0</v>
      </c>
      <c r="O113" s="160">
        <v>0</v>
      </c>
      <c r="P113" s="160">
        <v>0</v>
      </c>
      <c r="Q113" s="160">
        <v>0</v>
      </c>
    </row>
    <row r="114" spans="1:17" x14ac:dyDescent="0.25">
      <c r="A114" s="76" t="s">
        <v>82</v>
      </c>
      <c r="B114" s="159">
        <v>0</v>
      </c>
      <c r="C114" s="159">
        <v>0</v>
      </c>
      <c r="D114" s="159">
        <v>0</v>
      </c>
      <c r="E114" s="159">
        <v>0</v>
      </c>
      <c r="F114" s="159">
        <v>0</v>
      </c>
      <c r="G114" s="159">
        <v>0</v>
      </c>
      <c r="H114" s="159">
        <v>0</v>
      </c>
      <c r="I114" s="159">
        <v>0</v>
      </c>
      <c r="J114" s="159">
        <v>0</v>
      </c>
      <c r="K114" s="159">
        <v>0</v>
      </c>
      <c r="L114" s="159">
        <v>0</v>
      </c>
      <c r="M114" s="159">
        <v>0</v>
      </c>
      <c r="N114" s="159">
        <v>0</v>
      </c>
      <c r="O114" s="159">
        <v>0</v>
      </c>
      <c r="P114" s="159">
        <v>0</v>
      </c>
      <c r="Q114" s="159">
        <v>0</v>
      </c>
    </row>
    <row r="115" spans="1:17" x14ac:dyDescent="0.25">
      <c r="A115" s="76" t="s">
        <v>81</v>
      </c>
      <c r="B115" s="159">
        <v>0</v>
      </c>
      <c r="C115" s="159">
        <v>0</v>
      </c>
      <c r="D115" s="159">
        <v>0</v>
      </c>
      <c r="E115" s="159">
        <v>0</v>
      </c>
      <c r="F115" s="159">
        <v>0</v>
      </c>
      <c r="G115" s="159">
        <v>0</v>
      </c>
      <c r="H115" s="159">
        <v>0</v>
      </c>
      <c r="I115" s="159">
        <v>0</v>
      </c>
      <c r="J115" s="159">
        <v>0</v>
      </c>
      <c r="K115" s="159">
        <v>0</v>
      </c>
      <c r="L115" s="159">
        <v>0</v>
      </c>
      <c r="M115" s="159">
        <v>0</v>
      </c>
      <c r="N115" s="159">
        <v>0</v>
      </c>
      <c r="O115" s="159">
        <v>0</v>
      </c>
      <c r="P115" s="159">
        <v>0</v>
      </c>
      <c r="Q115" s="159">
        <v>0</v>
      </c>
    </row>
    <row r="116" spans="1:17" x14ac:dyDescent="0.25">
      <c r="A116" s="76" t="s">
        <v>80</v>
      </c>
      <c r="B116" s="159">
        <v>0</v>
      </c>
      <c r="C116" s="159">
        <v>0</v>
      </c>
      <c r="D116" s="159">
        <v>0</v>
      </c>
      <c r="E116" s="159">
        <v>0</v>
      </c>
      <c r="F116" s="159">
        <v>0</v>
      </c>
      <c r="G116" s="159">
        <v>0</v>
      </c>
      <c r="H116" s="159">
        <v>0</v>
      </c>
      <c r="I116" s="159">
        <v>0</v>
      </c>
      <c r="J116" s="159">
        <v>0</v>
      </c>
      <c r="K116" s="159">
        <v>0</v>
      </c>
      <c r="L116" s="159">
        <v>0</v>
      </c>
      <c r="M116" s="159">
        <v>0</v>
      </c>
      <c r="N116" s="159">
        <v>0</v>
      </c>
      <c r="O116" s="159">
        <v>0</v>
      </c>
      <c r="P116" s="159">
        <v>0</v>
      </c>
      <c r="Q116" s="159">
        <v>0</v>
      </c>
    </row>
    <row r="117" spans="1:17" x14ac:dyDescent="0.25">
      <c r="A117" s="129" t="s">
        <v>79</v>
      </c>
      <c r="B117" s="158">
        <v>0.11037627908566076</v>
      </c>
      <c r="C117" s="158">
        <v>0.11261555530874762</v>
      </c>
      <c r="D117" s="158">
        <v>0.11392903027780305</v>
      </c>
      <c r="E117" s="158">
        <v>0.11788723344375815</v>
      </c>
      <c r="F117" s="158">
        <v>0.13055395455010713</v>
      </c>
      <c r="G117" s="158">
        <v>0.13176355000331944</v>
      </c>
      <c r="H117" s="158">
        <v>0.13619924075906192</v>
      </c>
      <c r="I117" s="158">
        <v>0.15122294353115001</v>
      </c>
      <c r="J117" s="158">
        <v>8.1504847678393735E-2</v>
      </c>
      <c r="K117" s="158">
        <v>6.7855953028434765E-2</v>
      </c>
      <c r="L117" s="158">
        <v>6.9927058357985877E-2</v>
      </c>
      <c r="M117" s="158">
        <v>7.5044369806864297E-2</v>
      </c>
      <c r="N117" s="158">
        <v>7.5251443961411438E-2</v>
      </c>
      <c r="O117" s="158">
        <v>0.14090669886656204</v>
      </c>
      <c r="P117" s="158">
        <v>0.14553305904203448</v>
      </c>
      <c r="Q117" s="158">
        <v>7.9024778312559898E-2</v>
      </c>
    </row>
    <row r="118" spans="1:17" x14ac:dyDescent="0.25">
      <c r="A118" s="92" t="s">
        <v>125</v>
      </c>
      <c r="B118" s="91">
        <v>5.1683300349115086E-2</v>
      </c>
      <c r="C118" s="91">
        <v>5.2731833481062876E-2</v>
      </c>
      <c r="D118" s="91">
        <v>5.3346863466573184E-2</v>
      </c>
      <c r="E118" s="91">
        <v>5.5200278029589121E-2</v>
      </c>
      <c r="F118" s="91">
        <v>6.1131425163746839E-2</v>
      </c>
      <c r="G118" s="91">
        <v>6.1697813935203606E-2</v>
      </c>
      <c r="H118" s="91">
        <v>6.3774810364906731E-2</v>
      </c>
      <c r="I118" s="91">
        <v>7.0809605786149865E-2</v>
      </c>
      <c r="J118" s="91">
        <v>0</v>
      </c>
      <c r="K118" s="91">
        <v>0</v>
      </c>
      <c r="L118" s="91">
        <v>0</v>
      </c>
      <c r="M118" s="91">
        <v>0</v>
      </c>
      <c r="N118" s="91">
        <v>0</v>
      </c>
      <c r="O118" s="91">
        <v>6.6022532871603284E-2</v>
      </c>
      <c r="P118" s="91">
        <v>6.8232493724916285E-2</v>
      </c>
      <c r="Q118" s="91">
        <v>0</v>
      </c>
    </row>
    <row r="119" spans="1:17" x14ac:dyDescent="0.25">
      <c r="A119" s="92" t="s">
        <v>26</v>
      </c>
      <c r="B119" s="91">
        <v>5.8692978736545678E-2</v>
      </c>
      <c r="C119" s="91">
        <v>5.9883721827684748E-2</v>
      </c>
      <c r="D119" s="91">
        <v>6.0582166811229868E-2</v>
      </c>
      <c r="E119" s="91">
        <v>6.2686955414169021E-2</v>
      </c>
      <c r="F119" s="91">
        <v>6.9422529386360288E-2</v>
      </c>
      <c r="G119" s="91">
        <v>7.0065736068115836E-2</v>
      </c>
      <c r="H119" s="91">
        <v>7.2424430394155206E-2</v>
      </c>
      <c r="I119" s="91">
        <v>8.041333774500016E-2</v>
      </c>
      <c r="J119" s="91">
        <v>8.1504847678393735E-2</v>
      </c>
      <c r="K119" s="91">
        <v>6.7855953028434765E-2</v>
      </c>
      <c r="L119" s="91">
        <v>6.9927058357985877E-2</v>
      </c>
      <c r="M119" s="91">
        <v>7.5044369806864297E-2</v>
      </c>
      <c r="N119" s="91">
        <v>7.5251443961411438E-2</v>
      </c>
      <c r="O119" s="91">
        <v>7.4884165994958771E-2</v>
      </c>
      <c r="P119" s="91">
        <v>7.7300565317118194E-2</v>
      </c>
      <c r="Q119" s="91">
        <v>7.9024778312559898E-2</v>
      </c>
    </row>
    <row r="120" spans="1:17" x14ac:dyDescent="0.25">
      <c r="A120" s="92" t="s">
        <v>126</v>
      </c>
      <c r="B120" s="91">
        <v>0</v>
      </c>
      <c r="C120" s="91">
        <v>0</v>
      </c>
      <c r="D120" s="91">
        <v>0</v>
      </c>
      <c r="E120" s="91">
        <v>0</v>
      </c>
      <c r="F120" s="91">
        <v>0</v>
      </c>
      <c r="G120" s="91">
        <v>0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s="91">
        <v>0</v>
      </c>
    </row>
    <row r="121" spans="1:17" x14ac:dyDescent="0.25">
      <c r="A121" s="92" t="s">
        <v>21</v>
      </c>
      <c r="B121" s="157">
        <v>0</v>
      </c>
      <c r="C121" s="157">
        <v>0</v>
      </c>
      <c r="D121" s="157">
        <v>0</v>
      </c>
      <c r="E121" s="157">
        <v>0</v>
      </c>
      <c r="F121" s="157">
        <v>0</v>
      </c>
      <c r="G121" s="157">
        <v>0</v>
      </c>
      <c r="H121" s="157">
        <v>0</v>
      </c>
      <c r="I121" s="157">
        <v>0</v>
      </c>
      <c r="J121" s="157">
        <v>0</v>
      </c>
      <c r="K121" s="157">
        <v>0</v>
      </c>
      <c r="L121" s="157">
        <v>0</v>
      </c>
      <c r="M121" s="157">
        <v>0</v>
      </c>
      <c r="N121" s="157">
        <v>0</v>
      </c>
      <c r="O121" s="157">
        <v>0</v>
      </c>
      <c r="P121" s="157">
        <v>0</v>
      </c>
      <c r="Q121" s="157">
        <v>0</v>
      </c>
    </row>
    <row r="122" spans="1:17" x14ac:dyDescent="0.25">
      <c r="A122" s="156" t="s">
        <v>146</v>
      </c>
      <c r="B122" s="206">
        <v>77.635148952666398</v>
      </c>
      <c r="C122" s="206">
        <v>76.338532550939362</v>
      </c>
      <c r="D122" s="206">
        <v>76.557784785526479</v>
      </c>
      <c r="E122" s="206">
        <v>79.058476888526897</v>
      </c>
      <c r="F122" s="206">
        <v>86.415129620443849</v>
      </c>
      <c r="G122" s="206">
        <v>87.170944677238737</v>
      </c>
      <c r="H122" s="206">
        <v>89.987910331398453</v>
      </c>
      <c r="I122" s="206">
        <v>99.520584185964395</v>
      </c>
      <c r="J122" s="206">
        <v>98.896124845368064</v>
      </c>
      <c r="K122" s="206">
        <v>81.7001500594059</v>
      </c>
      <c r="L122" s="206">
        <v>84.150932909889903</v>
      </c>
      <c r="M122" s="206">
        <v>90.249558310800111</v>
      </c>
      <c r="N122" s="206">
        <v>90.499804240858083</v>
      </c>
      <c r="O122" s="206">
        <v>90.320068481376126</v>
      </c>
      <c r="P122" s="206">
        <v>93.207679254839363</v>
      </c>
      <c r="Q122" s="206">
        <v>94.963556380705853</v>
      </c>
    </row>
    <row r="123" spans="1:17" x14ac:dyDescent="0.25">
      <c r="A123" s="152" t="s">
        <v>159</v>
      </c>
      <c r="B123" s="151">
        <v>77.635148952666398</v>
      </c>
      <c r="C123" s="151">
        <v>76.338532550939362</v>
      </c>
      <c r="D123" s="151">
        <v>76.557784785526479</v>
      </c>
      <c r="E123" s="151">
        <v>79.058476888526897</v>
      </c>
      <c r="F123" s="151">
        <v>86.415129620443849</v>
      </c>
      <c r="G123" s="151">
        <v>87.170944677238737</v>
      </c>
      <c r="H123" s="151">
        <v>89.987910331398453</v>
      </c>
      <c r="I123" s="151">
        <v>99.520584185964395</v>
      </c>
      <c r="J123" s="151">
        <v>98.896124845368064</v>
      </c>
      <c r="K123" s="151">
        <v>81.7001500594059</v>
      </c>
      <c r="L123" s="151">
        <v>84.150932909889903</v>
      </c>
      <c r="M123" s="151">
        <v>90.249558310800111</v>
      </c>
      <c r="N123" s="151">
        <v>90.499804240858083</v>
      </c>
      <c r="O123" s="151">
        <v>90.320068481376126</v>
      </c>
      <c r="P123" s="151">
        <v>93.207679254839363</v>
      </c>
      <c r="Q123" s="151">
        <v>94.963556380705853</v>
      </c>
    </row>
    <row r="124" spans="1:17" x14ac:dyDescent="0.25">
      <c r="A124" s="154" t="s">
        <v>33</v>
      </c>
      <c r="B124" s="153">
        <v>4.0925347216278087</v>
      </c>
      <c r="C124" s="153">
        <v>0</v>
      </c>
      <c r="D124" s="153">
        <v>0.13659662281298907</v>
      </c>
      <c r="E124" s="153">
        <v>0</v>
      </c>
      <c r="F124" s="153">
        <v>0</v>
      </c>
      <c r="G124" s="153">
        <v>0</v>
      </c>
      <c r="H124" s="153">
        <v>0</v>
      </c>
      <c r="I124" s="153">
        <v>0</v>
      </c>
      <c r="J124" s="153">
        <v>0</v>
      </c>
      <c r="K124" s="153">
        <v>0</v>
      </c>
      <c r="L124" s="153">
        <v>0</v>
      </c>
      <c r="M124" s="153">
        <v>0</v>
      </c>
      <c r="N124" s="153">
        <v>0</v>
      </c>
      <c r="O124" s="153">
        <v>0</v>
      </c>
      <c r="P124" s="153">
        <v>0</v>
      </c>
      <c r="Q124" s="153">
        <v>0</v>
      </c>
    </row>
    <row r="125" spans="1:17" x14ac:dyDescent="0.25">
      <c r="A125" s="154" t="s">
        <v>30</v>
      </c>
      <c r="B125" s="153">
        <v>5.9522958503958057</v>
      </c>
      <c r="C125" s="153">
        <v>5.8313057897876144</v>
      </c>
      <c r="D125" s="153">
        <v>5.712979475235116</v>
      </c>
      <c r="E125" s="153">
        <v>7.1307197490649656</v>
      </c>
      <c r="F125" s="153">
        <v>5.8842008601274207</v>
      </c>
      <c r="G125" s="153">
        <v>5.8577562854621403</v>
      </c>
      <c r="H125" s="153">
        <v>5.8770046596437728</v>
      </c>
      <c r="I125" s="153">
        <v>5.9167098630753303</v>
      </c>
      <c r="J125" s="153">
        <v>3.0272191665508199</v>
      </c>
      <c r="K125" s="153">
        <v>1.3776058207928186</v>
      </c>
      <c r="L125" s="153">
        <v>1.3424637054670512</v>
      </c>
      <c r="M125" s="153">
        <v>1.3325987256571685</v>
      </c>
      <c r="N125" s="153">
        <v>1.3381733686833408</v>
      </c>
      <c r="O125" s="153">
        <v>1.2776202553738607</v>
      </c>
      <c r="P125" s="153">
        <v>1.2935751331395429</v>
      </c>
      <c r="Q125" s="153">
        <v>1.2703888110051986</v>
      </c>
    </row>
    <row r="126" spans="1:17" x14ac:dyDescent="0.25">
      <c r="A126" s="154" t="s">
        <v>125</v>
      </c>
      <c r="B126" s="153">
        <v>3.100778240276588</v>
      </c>
      <c r="C126" s="153">
        <v>6.8886071596693785</v>
      </c>
      <c r="D126" s="153">
        <v>4.2173973705706578</v>
      </c>
      <c r="E126" s="153">
        <v>1.3501084506997969</v>
      </c>
      <c r="F126" s="153">
        <v>1.4127754587262455</v>
      </c>
      <c r="G126" s="153">
        <v>1.4264501577601907</v>
      </c>
      <c r="H126" s="153">
        <v>1.3974274573879628</v>
      </c>
      <c r="I126" s="153">
        <v>1.322831277733916</v>
      </c>
      <c r="J126" s="153">
        <v>0</v>
      </c>
      <c r="K126" s="153">
        <v>0</v>
      </c>
      <c r="L126" s="153">
        <v>0</v>
      </c>
      <c r="M126" s="153">
        <v>0</v>
      </c>
      <c r="N126" s="153">
        <v>0</v>
      </c>
      <c r="O126" s="153">
        <v>1.1969497357044441</v>
      </c>
      <c r="P126" s="153">
        <v>1.1759649698714338</v>
      </c>
      <c r="Q126" s="153">
        <v>0</v>
      </c>
    </row>
    <row r="127" spans="1:17" x14ac:dyDescent="0.25">
      <c r="A127" s="154" t="s">
        <v>29</v>
      </c>
      <c r="B127" s="153">
        <v>0.86278095438319513</v>
      </c>
      <c r="C127" s="153">
        <v>0</v>
      </c>
      <c r="D127" s="153">
        <v>0</v>
      </c>
      <c r="E127" s="153">
        <v>0</v>
      </c>
      <c r="F127" s="153">
        <v>0</v>
      </c>
      <c r="G127" s="153">
        <v>0</v>
      </c>
      <c r="H127" s="153">
        <v>0</v>
      </c>
      <c r="I127" s="153">
        <v>0</v>
      </c>
      <c r="J127" s="153">
        <v>0</v>
      </c>
      <c r="K127" s="153">
        <v>0</v>
      </c>
      <c r="L127" s="153">
        <v>0</v>
      </c>
      <c r="M127" s="153">
        <v>0</v>
      </c>
      <c r="N127" s="153">
        <v>0</v>
      </c>
      <c r="O127" s="153">
        <v>0</v>
      </c>
      <c r="P127" s="153">
        <v>0</v>
      </c>
      <c r="Q127" s="153">
        <v>0</v>
      </c>
    </row>
    <row r="128" spans="1:17" x14ac:dyDescent="0.25">
      <c r="A128" s="154" t="s">
        <v>26</v>
      </c>
      <c r="B128" s="153">
        <v>63.626759185982998</v>
      </c>
      <c r="C128" s="153">
        <v>63.618619601482365</v>
      </c>
      <c r="D128" s="153">
        <v>66.490811316907724</v>
      </c>
      <c r="E128" s="153">
        <v>70.577648688762139</v>
      </c>
      <c r="F128" s="153">
        <v>79.118153301590183</v>
      </c>
      <c r="G128" s="153">
        <v>79.886738234016406</v>
      </c>
      <c r="H128" s="153">
        <v>82.713478214366717</v>
      </c>
      <c r="I128" s="153">
        <v>92.281043045155144</v>
      </c>
      <c r="J128" s="153">
        <v>95.868905678817242</v>
      </c>
      <c r="K128" s="153">
        <v>80.322544238613077</v>
      </c>
      <c r="L128" s="153">
        <v>82.808469204422849</v>
      </c>
      <c r="M128" s="153">
        <v>88.916959585142948</v>
      </c>
      <c r="N128" s="153">
        <v>89.16163087217474</v>
      </c>
      <c r="O128" s="153">
        <v>87.845498490297814</v>
      </c>
      <c r="P128" s="153">
        <v>90.738139151828392</v>
      </c>
      <c r="Q128" s="153">
        <v>93.693167569700648</v>
      </c>
    </row>
    <row r="129" spans="1:17" x14ac:dyDescent="0.25">
      <c r="A129" s="152" t="s">
        <v>158</v>
      </c>
      <c r="B129" s="151">
        <v>0</v>
      </c>
      <c r="C129" s="151">
        <v>0</v>
      </c>
      <c r="D129" s="151">
        <v>0</v>
      </c>
      <c r="E129" s="151">
        <v>0</v>
      </c>
      <c r="F129" s="151">
        <v>0</v>
      </c>
      <c r="G129" s="151">
        <v>0</v>
      </c>
      <c r="H129" s="151">
        <v>0</v>
      </c>
      <c r="I129" s="151">
        <v>0</v>
      </c>
      <c r="J129" s="151">
        <v>0</v>
      </c>
      <c r="K129" s="151">
        <v>0</v>
      </c>
      <c r="L129" s="151">
        <v>0</v>
      </c>
      <c r="M129" s="151">
        <v>0</v>
      </c>
      <c r="N129" s="151">
        <v>0</v>
      </c>
      <c r="O129" s="151">
        <v>0</v>
      </c>
      <c r="P129" s="151">
        <v>0</v>
      </c>
      <c r="Q129" s="151">
        <v>0</v>
      </c>
    </row>
    <row r="130" spans="1:17" x14ac:dyDescent="0.25">
      <c r="A130" s="156" t="s">
        <v>145</v>
      </c>
      <c r="B130" s="206">
        <v>33.916049181376081</v>
      </c>
      <c r="C130" s="206">
        <v>42.496132587457758</v>
      </c>
      <c r="D130" s="206">
        <v>42.276687121883484</v>
      </c>
      <c r="E130" s="206">
        <v>41.344381406160593</v>
      </c>
      <c r="F130" s="206">
        <v>43.750526790867077</v>
      </c>
      <c r="G130" s="206">
        <v>42.467095868516694</v>
      </c>
      <c r="H130" s="206">
        <v>42.910780555666626</v>
      </c>
      <c r="I130" s="206">
        <v>52.149910527327322</v>
      </c>
      <c r="J130" s="206">
        <v>55.351856809753102</v>
      </c>
      <c r="K130" s="206">
        <v>47.407783710508085</v>
      </c>
      <c r="L130" s="206">
        <v>46.131063618664392</v>
      </c>
      <c r="M130" s="206">
        <v>44.508980293914945</v>
      </c>
      <c r="N130" s="206">
        <v>43.081649445819515</v>
      </c>
      <c r="O130" s="206">
        <v>48.39219021747958</v>
      </c>
      <c r="P130" s="206">
        <v>48.490629465291136</v>
      </c>
      <c r="Q130" s="206">
        <v>59.063608250557522</v>
      </c>
    </row>
    <row r="131" spans="1:17" x14ac:dyDescent="0.25">
      <c r="A131" s="152" t="s">
        <v>157</v>
      </c>
      <c r="B131" s="151">
        <v>33.916049181376081</v>
      </c>
      <c r="C131" s="151">
        <v>42.496132587457758</v>
      </c>
      <c r="D131" s="151">
        <v>42.276687121883484</v>
      </c>
      <c r="E131" s="151">
        <v>41.344381406160593</v>
      </c>
      <c r="F131" s="151">
        <v>43.750526790867077</v>
      </c>
      <c r="G131" s="151">
        <v>42.467095868516694</v>
      </c>
      <c r="H131" s="151">
        <v>42.910780555666626</v>
      </c>
      <c r="I131" s="151">
        <v>52.149910527327322</v>
      </c>
      <c r="J131" s="151">
        <v>55.351856809753102</v>
      </c>
      <c r="K131" s="151">
        <v>47.407783710508085</v>
      </c>
      <c r="L131" s="151">
        <v>46.131063618664392</v>
      </c>
      <c r="M131" s="151">
        <v>44.508980293914945</v>
      </c>
      <c r="N131" s="151">
        <v>43.081649445819515</v>
      </c>
      <c r="O131" s="151">
        <v>48.39219021747958</v>
      </c>
      <c r="P131" s="151">
        <v>48.490629465291136</v>
      </c>
      <c r="Q131" s="151">
        <v>59.063608250557522</v>
      </c>
    </row>
    <row r="132" spans="1:17" x14ac:dyDescent="0.25">
      <c r="A132" s="154" t="s">
        <v>30</v>
      </c>
      <c r="B132" s="205">
        <v>2.9054116105163015</v>
      </c>
      <c r="C132" s="205">
        <v>2.8027333501594529</v>
      </c>
      <c r="D132" s="205">
        <v>2.747222920642312</v>
      </c>
      <c r="E132" s="205">
        <v>3.4272780011546833</v>
      </c>
      <c r="F132" s="205">
        <v>2.828156605780868</v>
      </c>
      <c r="G132" s="205">
        <v>2.815446400894174</v>
      </c>
      <c r="H132" s="205">
        <v>2.8246978554053896</v>
      </c>
      <c r="I132" s="205">
        <v>2.8437815909946607</v>
      </c>
      <c r="J132" s="205">
        <v>1.4549894006918316</v>
      </c>
      <c r="K132" s="205">
        <v>0.6621264458591265</v>
      </c>
      <c r="L132" s="205">
        <v>0.64523589301053963</v>
      </c>
      <c r="M132" s="205">
        <v>0.64049443219395397</v>
      </c>
      <c r="N132" s="205">
        <v>0.64317380427422632</v>
      </c>
      <c r="O132" s="205">
        <v>0.61406982032166346</v>
      </c>
      <c r="P132" s="205">
        <v>0.62173830309783817</v>
      </c>
      <c r="Q132" s="205">
        <v>0.61059413047919864</v>
      </c>
    </row>
    <row r="133" spans="1:17" x14ac:dyDescent="0.25">
      <c r="A133" s="154" t="s">
        <v>125</v>
      </c>
      <c r="B133" s="205">
        <v>1.4410408941449184</v>
      </c>
      <c r="C133" s="205">
        <v>3.878073876085629</v>
      </c>
      <c r="D133" s="205">
        <v>2.3577383938437144</v>
      </c>
      <c r="E133" s="205">
        <v>0.71171691943485904</v>
      </c>
      <c r="F133" s="205">
        <v>0.71791200226278418</v>
      </c>
      <c r="G133" s="205">
        <v>0.69559566851595878</v>
      </c>
      <c r="H133" s="205">
        <v>0.66599440556589895</v>
      </c>
      <c r="I133" s="205">
        <v>0.69680544756054963</v>
      </c>
      <c r="J133" s="205">
        <v>0</v>
      </c>
      <c r="K133" s="205">
        <v>0</v>
      </c>
      <c r="L133" s="205">
        <v>0</v>
      </c>
      <c r="M133" s="205">
        <v>0</v>
      </c>
      <c r="N133" s="205">
        <v>0</v>
      </c>
      <c r="O133" s="205">
        <v>0.64225557272057543</v>
      </c>
      <c r="P133" s="205">
        <v>0.6124428855749211</v>
      </c>
      <c r="Q133" s="205">
        <v>0</v>
      </c>
    </row>
    <row r="134" spans="1:17" x14ac:dyDescent="0.25">
      <c r="A134" s="154" t="s">
        <v>29</v>
      </c>
      <c r="B134" s="205">
        <v>0</v>
      </c>
      <c r="C134" s="205">
        <v>0</v>
      </c>
      <c r="D134" s="205">
        <v>0</v>
      </c>
      <c r="E134" s="205">
        <v>0</v>
      </c>
      <c r="F134" s="205">
        <v>0</v>
      </c>
      <c r="G134" s="205">
        <v>0</v>
      </c>
      <c r="H134" s="205">
        <v>0</v>
      </c>
      <c r="I134" s="205">
        <v>0</v>
      </c>
      <c r="J134" s="205">
        <v>0</v>
      </c>
      <c r="K134" s="205">
        <v>0</v>
      </c>
      <c r="L134" s="205">
        <v>0</v>
      </c>
      <c r="M134" s="205">
        <v>0</v>
      </c>
      <c r="N134" s="205">
        <v>0</v>
      </c>
      <c r="O134" s="205">
        <v>0</v>
      </c>
      <c r="P134" s="205">
        <v>0</v>
      </c>
      <c r="Q134" s="205">
        <v>0</v>
      </c>
    </row>
    <row r="135" spans="1:17" x14ac:dyDescent="0.25">
      <c r="A135" s="154" t="s">
        <v>26</v>
      </c>
      <c r="B135" s="205">
        <v>29.569596676714859</v>
      </c>
      <c r="C135" s="205">
        <v>35.815325361212679</v>
      </c>
      <c r="D135" s="205">
        <v>37.171725807397458</v>
      </c>
      <c r="E135" s="205">
        <v>37.205386485571047</v>
      </c>
      <c r="F135" s="205">
        <v>40.204458182823423</v>
      </c>
      <c r="G135" s="205">
        <v>38.956053799106563</v>
      </c>
      <c r="H135" s="205">
        <v>39.42008829469534</v>
      </c>
      <c r="I135" s="205">
        <v>48.609323488772112</v>
      </c>
      <c r="J135" s="205">
        <v>53.896867409061272</v>
      </c>
      <c r="K135" s="205">
        <v>46.745657264648955</v>
      </c>
      <c r="L135" s="205">
        <v>45.485827725653856</v>
      </c>
      <c r="M135" s="205">
        <v>43.868485861720991</v>
      </c>
      <c r="N135" s="205">
        <v>42.438475641545288</v>
      </c>
      <c r="O135" s="205">
        <v>47.135864824437341</v>
      </c>
      <c r="P135" s="205">
        <v>47.256448276618379</v>
      </c>
      <c r="Q135" s="205">
        <v>58.453014120078322</v>
      </c>
    </row>
    <row r="136" spans="1:17" x14ac:dyDescent="0.25">
      <c r="A136" s="152" t="s">
        <v>156</v>
      </c>
      <c r="B136" s="151">
        <v>0</v>
      </c>
      <c r="C136" s="151">
        <v>0</v>
      </c>
      <c r="D136" s="151">
        <v>0</v>
      </c>
      <c r="E136" s="151">
        <v>0</v>
      </c>
      <c r="F136" s="151">
        <v>0</v>
      </c>
      <c r="G136" s="151">
        <v>0</v>
      </c>
      <c r="H136" s="151">
        <v>0</v>
      </c>
      <c r="I136" s="151">
        <v>0</v>
      </c>
      <c r="J136" s="151">
        <v>0</v>
      </c>
      <c r="K136" s="151">
        <v>0</v>
      </c>
      <c r="L136" s="151">
        <v>0</v>
      </c>
      <c r="M136" s="151">
        <v>0</v>
      </c>
      <c r="N136" s="151">
        <v>0</v>
      </c>
      <c r="O136" s="151">
        <v>0</v>
      </c>
      <c r="P136" s="151">
        <v>0</v>
      </c>
      <c r="Q136" s="151">
        <v>0</v>
      </c>
    </row>
    <row r="137" spans="1:17" x14ac:dyDescent="0.25">
      <c r="A137" s="156" t="s">
        <v>144</v>
      </c>
      <c r="B137" s="204">
        <v>41.676387120936148</v>
      </c>
      <c r="C137" s="204">
        <v>41.320443798660932</v>
      </c>
      <c r="D137" s="204">
        <v>44.069574178363226</v>
      </c>
      <c r="E137" s="204">
        <v>43.402572436430731</v>
      </c>
      <c r="F137" s="204">
        <v>47.764324193552909</v>
      </c>
      <c r="G137" s="204">
        <v>44.813684660489209</v>
      </c>
      <c r="H137" s="204">
        <v>45.993404092599683</v>
      </c>
      <c r="I137" s="204">
        <v>52.655190815599752</v>
      </c>
      <c r="J137" s="204">
        <v>54.18168510042166</v>
      </c>
      <c r="K137" s="204">
        <v>44.929690747217727</v>
      </c>
      <c r="L137" s="204">
        <v>44.703489281135518</v>
      </c>
      <c r="M137" s="204">
        <v>48.621204683033824</v>
      </c>
      <c r="N137" s="204">
        <v>48.480443949928059</v>
      </c>
      <c r="O137" s="204">
        <v>54.164162428489504</v>
      </c>
      <c r="P137" s="204">
        <v>57.073943078033309</v>
      </c>
      <c r="Q137" s="204">
        <v>48.52785010632406</v>
      </c>
    </row>
    <row r="138" spans="1:17" x14ac:dyDescent="0.25">
      <c r="A138" s="152" t="s">
        <v>155</v>
      </c>
      <c r="B138" s="151">
        <v>13.63064450017958</v>
      </c>
      <c r="C138" s="151">
        <v>14.474922361057557</v>
      </c>
      <c r="D138" s="151">
        <v>14.490906358653104</v>
      </c>
      <c r="E138" s="151">
        <v>14.753264740724873</v>
      </c>
      <c r="F138" s="151">
        <v>16.211225804761241</v>
      </c>
      <c r="G138" s="151">
        <v>16.269209704755298</v>
      </c>
      <c r="H138" s="151">
        <v>16.759589140629515</v>
      </c>
      <c r="I138" s="151">
        <v>18.837525009571259</v>
      </c>
      <c r="J138" s="151">
        <v>19.1503821898247</v>
      </c>
      <c r="K138" s="151">
        <v>15.991480100190152</v>
      </c>
      <c r="L138" s="151">
        <v>16.327716988347795</v>
      </c>
      <c r="M138" s="151">
        <v>17.249176039795902</v>
      </c>
      <c r="N138" s="151">
        <v>17.213159716022037</v>
      </c>
      <c r="O138" s="151">
        <v>17.47033391736305</v>
      </c>
      <c r="P138" s="151">
        <v>17.953375176352843</v>
      </c>
      <c r="Q138" s="151">
        <v>18.819806274549634</v>
      </c>
    </row>
    <row r="139" spans="1:17" x14ac:dyDescent="0.25">
      <c r="A139" s="154" t="s">
        <v>30</v>
      </c>
      <c r="B139" s="153">
        <v>0.65821656172002962</v>
      </c>
      <c r="C139" s="153">
        <v>0.63495495869935936</v>
      </c>
      <c r="D139" s="153">
        <v>0.62237915569639424</v>
      </c>
      <c r="E139" s="153">
        <v>0.77644459525576393</v>
      </c>
      <c r="F139" s="153">
        <v>0.64071455842088476</v>
      </c>
      <c r="G139" s="153">
        <v>0.63783508092138319</v>
      </c>
      <c r="H139" s="153">
        <v>0.63993098380730951</v>
      </c>
      <c r="I139" s="153">
        <v>0.64425437495053817</v>
      </c>
      <c r="J139" s="153">
        <v>0.32962562591683009</v>
      </c>
      <c r="K139" s="153">
        <v>0.15000373476853057</v>
      </c>
      <c r="L139" s="153">
        <v>0.1461772058246433</v>
      </c>
      <c r="M139" s="153">
        <v>0.14510303512024902</v>
      </c>
      <c r="N139" s="153">
        <v>0.14571004277171667</v>
      </c>
      <c r="O139" s="153">
        <v>0.13911657966987181</v>
      </c>
      <c r="P139" s="153">
        <v>0.14085386272755362</v>
      </c>
      <c r="Q139" s="153">
        <v>0.1383291674459266</v>
      </c>
    </row>
    <row r="140" spans="1:17" x14ac:dyDescent="0.25">
      <c r="A140" s="154" t="s">
        <v>125</v>
      </c>
      <c r="B140" s="153">
        <v>0.60281892344046983</v>
      </c>
      <c r="C140" s="153">
        <v>1.3521748467067078</v>
      </c>
      <c r="D140" s="153">
        <v>0.82718953350878976</v>
      </c>
      <c r="E140" s="153">
        <v>0.26234966503572771</v>
      </c>
      <c r="F140" s="153">
        <v>0.27315761170620728</v>
      </c>
      <c r="G140" s="153">
        <v>0.27421599422156689</v>
      </c>
      <c r="H140" s="153">
        <v>0.26781370063900911</v>
      </c>
      <c r="I140" s="153">
        <v>0.25711144558755955</v>
      </c>
      <c r="J140" s="153">
        <v>0</v>
      </c>
      <c r="K140" s="153">
        <v>0</v>
      </c>
      <c r="L140" s="153">
        <v>0</v>
      </c>
      <c r="M140" s="153">
        <v>0</v>
      </c>
      <c r="N140" s="153">
        <v>0</v>
      </c>
      <c r="O140" s="153">
        <v>0.23297423223511782</v>
      </c>
      <c r="P140" s="153">
        <v>0.22789648324458078</v>
      </c>
      <c r="Q140" s="153">
        <v>0</v>
      </c>
    </row>
    <row r="141" spans="1:17" x14ac:dyDescent="0.25">
      <c r="A141" s="154" t="s">
        <v>26</v>
      </c>
      <c r="B141" s="153">
        <v>12.36960901501908</v>
      </c>
      <c r="C141" s="153">
        <v>12.48779255565149</v>
      </c>
      <c r="D141" s="153">
        <v>13.04133766944792</v>
      </c>
      <c r="E141" s="153">
        <v>13.714470480433382</v>
      </c>
      <c r="F141" s="153">
        <v>15.297353634634149</v>
      </c>
      <c r="G141" s="153">
        <v>15.357158629612348</v>
      </c>
      <c r="H141" s="153">
        <v>15.851844456183198</v>
      </c>
      <c r="I141" s="153">
        <v>17.936159189033162</v>
      </c>
      <c r="J141" s="153">
        <v>18.820756563907871</v>
      </c>
      <c r="K141" s="153">
        <v>15.841476365421622</v>
      </c>
      <c r="L141" s="153">
        <v>16.181539782523153</v>
      </c>
      <c r="M141" s="153">
        <v>17.104073004675652</v>
      </c>
      <c r="N141" s="153">
        <v>17.067449673250319</v>
      </c>
      <c r="O141" s="153">
        <v>17.09824310545806</v>
      </c>
      <c r="P141" s="153">
        <v>17.584624830380708</v>
      </c>
      <c r="Q141" s="153">
        <v>18.681477107103706</v>
      </c>
    </row>
    <row r="142" spans="1:17" x14ac:dyDescent="0.25">
      <c r="A142" s="152" t="s">
        <v>154</v>
      </c>
      <c r="B142" s="151">
        <v>28.04574262075657</v>
      </c>
      <c r="C142" s="151">
        <v>26.845521437603374</v>
      </c>
      <c r="D142" s="151">
        <v>29.578667819710123</v>
      </c>
      <c r="E142" s="151">
        <v>28.649307695705861</v>
      </c>
      <c r="F142" s="151">
        <v>31.553098388791671</v>
      </c>
      <c r="G142" s="151">
        <v>28.544474955733911</v>
      </c>
      <c r="H142" s="151">
        <v>29.233814951970167</v>
      </c>
      <c r="I142" s="151">
        <v>33.817665806028494</v>
      </c>
      <c r="J142" s="151">
        <v>35.031302910596956</v>
      </c>
      <c r="K142" s="151">
        <v>28.938210647027574</v>
      </c>
      <c r="L142" s="151">
        <v>28.375772292787726</v>
      </c>
      <c r="M142" s="151">
        <v>31.372028643237925</v>
      </c>
      <c r="N142" s="151">
        <v>31.267284233906018</v>
      </c>
      <c r="O142" s="151">
        <v>36.693828511126455</v>
      </c>
      <c r="P142" s="151">
        <v>39.120567901680467</v>
      </c>
      <c r="Q142" s="151">
        <v>29.708043831774425</v>
      </c>
    </row>
    <row r="143" spans="1:17" x14ac:dyDescent="0.25">
      <c r="A143" s="150" t="s">
        <v>33</v>
      </c>
      <c r="B143" s="87">
        <v>10.195078257945127</v>
      </c>
      <c r="C143" s="87">
        <v>6.2943657457794142</v>
      </c>
      <c r="D143" s="87">
        <v>12.545948792194165</v>
      </c>
      <c r="E143" s="87">
        <v>10.359457120637831</v>
      </c>
      <c r="F143" s="87">
        <v>13.021527306584723</v>
      </c>
      <c r="G143" s="87">
        <v>8.6155009327206518</v>
      </c>
      <c r="H143" s="87">
        <v>8.5893339797615589</v>
      </c>
      <c r="I143" s="87">
        <v>10.911057842082213</v>
      </c>
      <c r="J143" s="87">
        <v>11.290814194544074</v>
      </c>
      <c r="K143" s="87">
        <v>11.643238775896789</v>
      </c>
      <c r="L143" s="87">
        <v>7.5927924306834935</v>
      </c>
      <c r="M143" s="87">
        <v>7.5135431171194638</v>
      </c>
      <c r="N143" s="87">
        <v>7.5500071299550404</v>
      </c>
      <c r="O143" s="87">
        <v>7.0741331431813474</v>
      </c>
      <c r="P143" s="87">
        <v>8.9277522862604162</v>
      </c>
      <c r="Q143" s="87">
        <v>7.028297028085186</v>
      </c>
    </row>
    <row r="144" spans="1:17" x14ac:dyDescent="0.25">
      <c r="A144" s="150" t="s">
        <v>31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30</v>
      </c>
      <c r="B145" s="87">
        <v>0</v>
      </c>
      <c r="C145" s="87">
        <v>0</v>
      </c>
      <c r="D145" s="87">
        <v>0</v>
      </c>
      <c r="E145" s="87">
        <v>0</v>
      </c>
      <c r="F145" s="87">
        <v>0</v>
      </c>
      <c r="G145" s="87">
        <v>0</v>
      </c>
      <c r="H145" s="87">
        <v>0</v>
      </c>
      <c r="I145" s="87">
        <v>0</v>
      </c>
      <c r="J145" s="87">
        <v>0</v>
      </c>
      <c r="K145" s="87">
        <v>0</v>
      </c>
      <c r="L145" s="87">
        <v>0</v>
      </c>
      <c r="M145" s="87">
        <v>0</v>
      </c>
      <c r="N145" s="87">
        <v>0</v>
      </c>
      <c r="O145" s="87">
        <v>0</v>
      </c>
      <c r="P145" s="87">
        <v>0</v>
      </c>
      <c r="Q145" s="87">
        <v>0</v>
      </c>
    </row>
    <row r="146" spans="1:17" x14ac:dyDescent="0.25">
      <c r="A146" s="150" t="s">
        <v>125</v>
      </c>
      <c r="B146" s="87">
        <v>8.6973288743316238E-2</v>
      </c>
      <c r="C146" s="87">
        <v>0.50699889617330518</v>
      </c>
      <c r="D146" s="87">
        <v>0.12854037983537095</v>
      </c>
      <c r="E146" s="87">
        <v>6.6029863287565604E-2</v>
      </c>
      <c r="F146" s="87">
        <v>5.5031244530276489E-2</v>
      </c>
      <c r="G146" s="87">
        <v>0.11945380520013983</v>
      </c>
      <c r="H146" s="87">
        <v>0.12520490527204739</v>
      </c>
      <c r="I146" s="87">
        <v>0.16704185260884352</v>
      </c>
      <c r="J146" s="87">
        <v>0</v>
      </c>
      <c r="K146" s="87">
        <v>0</v>
      </c>
      <c r="L146" s="87">
        <v>0</v>
      </c>
      <c r="M146" s="87">
        <v>0</v>
      </c>
      <c r="N146" s="87">
        <v>0</v>
      </c>
      <c r="O146" s="87">
        <v>0.10096212152459513</v>
      </c>
      <c r="P146" s="87">
        <v>0.13059735632351599</v>
      </c>
      <c r="Q146" s="87">
        <v>0</v>
      </c>
    </row>
    <row r="147" spans="1:17" x14ac:dyDescent="0.25">
      <c r="A147" s="150" t="s">
        <v>29</v>
      </c>
      <c r="B147" s="87">
        <v>15.951018664615882</v>
      </c>
      <c r="C147" s="87">
        <v>15.255459042846706</v>
      </c>
      <c r="D147" s="87">
        <v>14.839448713103208</v>
      </c>
      <c r="E147" s="87">
        <v>14.767468131201163</v>
      </c>
      <c r="F147" s="87">
        <v>15.396089454125889</v>
      </c>
      <c r="G147" s="87">
        <v>13.120191161078507</v>
      </c>
      <c r="H147" s="87">
        <v>13.120764133656142</v>
      </c>
      <c r="I147" s="87">
        <v>11.14284253206355</v>
      </c>
      <c r="J147" s="87">
        <v>11.52332990729438</v>
      </c>
      <c r="K147" s="87">
        <v>7.960337312139818</v>
      </c>
      <c r="L147" s="87">
        <v>9.635858166372806</v>
      </c>
      <c r="M147" s="87">
        <v>11.442119568797812</v>
      </c>
      <c r="N147" s="87">
        <v>11.498091802544844</v>
      </c>
      <c r="O147" s="87">
        <v>8.9780265241867969</v>
      </c>
      <c r="P147" s="87">
        <v>7.304687197996997</v>
      </c>
      <c r="Q147" s="87">
        <v>5.3500366039606639</v>
      </c>
    </row>
    <row r="148" spans="1:17" x14ac:dyDescent="0.25">
      <c r="A148" s="150" t="s">
        <v>28</v>
      </c>
      <c r="B148" s="87">
        <v>0</v>
      </c>
      <c r="C148" s="87">
        <v>0</v>
      </c>
      <c r="D148" s="87">
        <v>0</v>
      </c>
      <c r="E148" s="87">
        <v>0</v>
      </c>
      <c r="F148" s="87">
        <v>0</v>
      </c>
      <c r="G148" s="87">
        <v>0</v>
      </c>
      <c r="H148" s="87">
        <v>0</v>
      </c>
      <c r="I148" s="87">
        <v>0</v>
      </c>
      <c r="J148" s="87">
        <v>0</v>
      </c>
      <c r="K148" s="87">
        <v>0</v>
      </c>
      <c r="L148" s="87">
        <v>0</v>
      </c>
      <c r="M148" s="87">
        <v>0</v>
      </c>
      <c r="N148" s="87">
        <v>0</v>
      </c>
      <c r="O148" s="87">
        <v>0</v>
      </c>
      <c r="P148" s="87">
        <v>0</v>
      </c>
      <c r="Q148" s="87">
        <v>0</v>
      </c>
    </row>
    <row r="149" spans="1:17" x14ac:dyDescent="0.25">
      <c r="A149" s="150" t="s">
        <v>26</v>
      </c>
      <c r="B149" s="87">
        <v>1.8126724094522473</v>
      </c>
      <c r="C149" s="87">
        <v>4.788697752803948</v>
      </c>
      <c r="D149" s="87">
        <v>2.0647299345773797</v>
      </c>
      <c r="E149" s="87">
        <v>3.4563525805793032</v>
      </c>
      <c r="F149" s="87">
        <v>3.0804503835507839</v>
      </c>
      <c r="G149" s="87">
        <v>6.6893290567346151</v>
      </c>
      <c r="H149" s="87">
        <v>7.3985119332804192</v>
      </c>
      <c r="I149" s="87">
        <v>11.596723579273883</v>
      </c>
      <c r="J149" s="87">
        <v>12.2171588087585</v>
      </c>
      <c r="K149" s="87">
        <v>9.3346345589909649</v>
      </c>
      <c r="L149" s="87">
        <v>11.147121695731425</v>
      </c>
      <c r="M149" s="87">
        <v>12.416365957320648</v>
      </c>
      <c r="N149" s="87">
        <v>12.042162297924252</v>
      </c>
      <c r="O149" s="87">
        <v>7.3546456592515694</v>
      </c>
      <c r="P149" s="87">
        <v>9.9856000274748578</v>
      </c>
      <c r="Q149" s="87">
        <v>3.6516075653131272</v>
      </c>
    </row>
    <row r="150" spans="1:17" x14ac:dyDescent="0.25">
      <c r="A150" s="150" t="s">
        <v>25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86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0.17702300348188557</v>
      </c>
      <c r="O151" s="87">
        <v>13.186061062982148</v>
      </c>
      <c r="P151" s="87">
        <v>12.771931033624682</v>
      </c>
      <c r="Q151" s="87">
        <v>13.678102634415449</v>
      </c>
    </row>
    <row r="152" spans="1:17" x14ac:dyDescent="0.25">
      <c r="A152" s="150" t="s">
        <v>22</v>
      </c>
      <c r="B152" s="87">
        <v>0</v>
      </c>
      <c r="C152" s="87">
        <v>0</v>
      </c>
      <c r="D152" s="87">
        <v>0</v>
      </c>
      <c r="E152" s="87">
        <v>0</v>
      </c>
      <c r="F152" s="87">
        <v>0</v>
      </c>
      <c r="G152" s="87">
        <v>0</v>
      </c>
      <c r="H152" s="87">
        <v>0</v>
      </c>
      <c r="I152" s="87">
        <v>0</v>
      </c>
      <c r="J152" s="87">
        <v>0</v>
      </c>
      <c r="K152" s="87">
        <v>0</v>
      </c>
      <c r="L152" s="87">
        <v>0</v>
      </c>
      <c r="M152" s="87">
        <v>0</v>
      </c>
      <c r="N152" s="87">
        <v>0</v>
      </c>
      <c r="O152" s="87">
        <v>0</v>
      </c>
      <c r="P152" s="87">
        <v>0</v>
      </c>
      <c r="Q152" s="87">
        <v>0</v>
      </c>
    </row>
    <row r="153" spans="1:17" x14ac:dyDescent="0.25">
      <c r="A153" s="152" t="s">
        <v>153</v>
      </c>
      <c r="B153" s="151">
        <v>0</v>
      </c>
      <c r="C153" s="151">
        <v>0</v>
      </c>
      <c r="D153" s="151">
        <v>0</v>
      </c>
      <c r="E153" s="151">
        <v>0</v>
      </c>
      <c r="F153" s="151">
        <v>0</v>
      </c>
      <c r="G153" s="151">
        <v>0</v>
      </c>
      <c r="H153" s="151">
        <v>0</v>
      </c>
      <c r="I153" s="151">
        <v>0</v>
      </c>
      <c r="J153" s="151">
        <v>0</v>
      </c>
      <c r="K153" s="151">
        <v>0</v>
      </c>
      <c r="L153" s="151">
        <v>0</v>
      </c>
      <c r="M153" s="151">
        <v>0</v>
      </c>
      <c r="N153" s="151">
        <v>0</v>
      </c>
      <c r="O153" s="151">
        <v>0</v>
      </c>
      <c r="P153" s="151">
        <v>0</v>
      </c>
      <c r="Q153" s="151">
        <v>0</v>
      </c>
    </row>
    <row r="154" spans="1:17" x14ac:dyDescent="0.25">
      <c r="A154" s="177" t="s">
        <v>98</v>
      </c>
      <c r="B154" s="176">
        <v>8.7075800000000001</v>
      </c>
      <c r="C154" s="176">
        <v>8.6946300000000001</v>
      </c>
      <c r="D154" s="176">
        <v>8.6816800000000001</v>
      </c>
      <c r="E154" s="176">
        <v>8.66873</v>
      </c>
      <c r="F154" s="176">
        <v>9.0084699999999991</v>
      </c>
      <c r="G154" s="176">
        <v>9.0974199999999996</v>
      </c>
      <c r="H154" s="176">
        <v>9.83277</v>
      </c>
      <c r="I154" s="176">
        <v>9.9043199999999985</v>
      </c>
      <c r="J154" s="176">
        <v>9.5546600000000002</v>
      </c>
      <c r="K154" s="176">
        <v>8.5964099999999988</v>
      </c>
      <c r="L154" s="176">
        <v>9.2395600000000009</v>
      </c>
      <c r="M154" s="176">
        <v>9.3641100000000002</v>
      </c>
      <c r="N154" s="176">
        <v>9.0060500000000001</v>
      </c>
      <c r="O154" s="176">
        <v>9.0822000000000003</v>
      </c>
      <c r="P154" s="176">
        <v>10.007719999999999</v>
      </c>
      <c r="Q154" s="176">
        <v>9.8044800000000016</v>
      </c>
    </row>
    <row r="155" spans="1:17" x14ac:dyDescent="0.25">
      <c r="A155" s="195"/>
      <c r="B155" s="194"/>
      <c r="C155" s="194"/>
      <c r="D155" s="194"/>
      <c r="E155" s="194"/>
      <c r="F155" s="194"/>
      <c r="G155" s="194"/>
      <c r="H155" s="194"/>
      <c r="I155" s="194"/>
      <c r="J155" s="194"/>
      <c r="K155" s="194"/>
      <c r="L155" s="194"/>
      <c r="M155" s="194"/>
      <c r="N155" s="194"/>
      <c r="O155" s="194"/>
      <c r="P155" s="194"/>
      <c r="Q155" s="194"/>
    </row>
    <row r="156" spans="1:17" ht="12.75" x14ac:dyDescent="0.25">
      <c r="A156" s="98" t="s">
        <v>134</v>
      </c>
      <c r="B156" s="197"/>
      <c r="C156" s="197"/>
      <c r="D156" s="197"/>
      <c r="E156" s="197"/>
      <c r="F156" s="197"/>
      <c r="G156" s="197"/>
      <c r="H156" s="197"/>
      <c r="I156" s="197"/>
      <c r="J156" s="197"/>
      <c r="K156" s="197"/>
      <c r="L156" s="197"/>
      <c r="M156" s="197"/>
      <c r="N156" s="197"/>
      <c r="O156" s="197"/>
      <c r="P156" s="197"/>
      <c r="Q156" s="197"/>
    </row>
    <row r="157" spans="1:17" x14ac:dyDescent="0.25">
      <c r="A157" s="164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</row>
    <row r="158" spans="1:17" x14ac:dyDescent="0.25">
      <c r="A158" s="78" t="s">
        <v>44</v>
      </c>
      <c r="B158" s="77">
        <f t="shared" ref="B158:Q158" si="0">SUM(B$159:B$165)</f>
        <v>0</v>
      </c>
      <c r="C158" s="77">
        <f t="shared" si="0"/>
        <v>0</v>
      </c>
      <c r="D158" s="77">
        <f t="shared" si="0"/>
        <v>0</v>
      </c>
      <c r="E158" s="77">
        <f t="shared" si="0"/>
        <v>0</v>
      </c>
      <c r="F158" s="77">
        <f t="shared" si="0"/>
        <v>0</v>
      </c>
      <c r="G158" s="77">
        <f t="shared" si="0"/>
        <v>0</v>
      </c>
      <c r="H158" s="77">
        <f t="shared" si="0"/>
        <v>0</v>
      </c>
      <c r="I158" s="77">
        <f t="shared" si="0"/>
        <v>0</v>
      </c>
      <c r="J158" s="77">
        <f t="shared" si="0"/>
        <v>0</v>
      </c>
      <c r="K158" s="77">
        <f t="shared" si="0"/>
        <v>0</v>
      </c>
      <c r="L158" s="77">
        <f t="shared" si="0"/>
        <v>0</v>
      </c>
      <c r="M158" s="77">
        <f t="shared" si="0"/>
        <v>0</v>
      </c>
      <c r="N158" s="77">
        <f t="shared" si="0"/>
        <v>0</v>
      </c>
      <c r="O158" s="77">
        <f t="shared" si="0"/>
        <v>0</v>
      </c>
      <c r="P158" s="77">
        <f t="shared" si="0"/>
        <v>0</v>
      </c>
      <c r="Q158" s="77">
        <f t="shared" si="0"/>
        <v>0</v>
      </c>
    </row>
    <row r="159" spans="1:17" x14ac:dyDescent="0.25">
      <c r="A159" s="132" t="s">
        <v>83</v>
      </c>
      <c r="B159" s="203">
        <f t="shared" ref="B159:Q159" si="1">IF(B$6=0,0,B$6/B$5)</f>
        <v>0</v>
      </c>
      <c r="C159" s="203">
        <f t="shared" si="1"/>
        <v>0</v>
      </c>
      <c r="D159" s="203">
        <f t="shared" si="1"/>
        <v>0</v>
      </c>
      <c r="E159" s="203">
        <f t="shared" si="1"/>
        <v>0</v>
      </c>
      <c r="F159" s="203">
        <f t="shared" si="1"/>
        <v>0</v>
      </c>
      <c r="G159" s="203">
        <f t="shared" si="1"/>
        <v>0</v>
      </c>
      <c r="H159" s="203">
        <f t="shared" si="1"/>
        <v>0</v>
      </c>
      <c r="I159" s="203">
        <f t="shared" si="1"/>
        <v>0</v>
      </c>
      <c r="J159" s="203">
        <f t="shared" si="1"/>
        <v>0</v>
      </c>
      <c r="K159" s="203">
        <f t="shared" si="1"/>
        <v>0</v>
      </c>
      <c r="L159" s="203">
        <f t="shared" si="1"/>
        <v>0</v>
      </c>
      <c r="M159" s="203">
        <f t="shared" si="1"/>
        <v>0</v>
      </c>
      <c r="N159" s="203">
        <f t="shared" si="1"/>
        <v>0</v>
      </c>
      <c r="O159" s="203">
        <f t="shared" si="1"/>
        <v>0</v>
      </c>
      <c r="P159" s="203">
        <f t="shared" si="1"/>
        <v>0</v>
      </c>
      <c r="Q159" s="203">
        <f t="shared" si="1"/>
        <v>0</v>
      </c>
    </row>
    <row r="160" spans="1:17" x14ac:dyDescent="0.25">
      <c r="A160" s="76" t="s">
        <v>82</v>
      </c>
      <c r="B160" s="202">
        <f t="shared" ref="B160:Q160" si="2">IF(B$7=0,0,B$7/B$5)</f>
        <v>0</v>
      </c>
      <c r="C160" s="202">
        <f t="shared" si="2"/>
        <v>0</v>
      </c>
      <c r="D160" s="202">
        <f t="shared" si="2"/>
        <v>0</v>
      </c>
      <c r="E160" s="202">
        <f t="shared" si="2"/>
        <v>0</v>
      </c>
      <c r="F160" s="202">
        <f t="shared" si="2"/>
        <v>0</v>
      </c>
      <c r="G160" s="202">
        <f t="shared" si="2"/>
        <v>0</v>
      </c>
      <c r="H160" s="202">
        <f t="shared" si="2"/>
        <v>0</v>
      </c>
      <c r="I160" s="202">
        <f t="shared" si="2"/>
        <v>0</v>
      </c>
      <c r="J160" s="202">
        <f t="shared" si="2"/>
        <v>0</v>
      </c>
      <c r="K160" s="202">
        <f t="shared" si="2"/>
        <v>0</v>
      </c>
      <c r="L160" s="202">
        <f t="shared" si="2"/>
        <v>0</v>
      </c>
      <c r="M160" s="202">
        <f t="shared" si="2"/>
        <v>0</v>
      </c>
      <c r="N160" s="202">
        <f t="shared" si="2"/>
        <v>0</v>
      </c>
      <c r="O160" s="202">
        <f t="shared" si="2"/>
        <v>0</v>
      </c>
      <c r="P160" s="202">
        <f t="shared" si="2"/>
        <v>0</v>
      </c>
      <c r="Q160" s="202">
        <f t="shared" si="2"/>
        <v>0</v>
      </c>
    </row>
    <row r="161" spans="1:17" x14ac:dyDescent="0.25">
      <c r="A161" s="76" t="s">
        <v>81</v>
      </c>
      <c r="B161" s="202">
        <f t="shared" ref="B161:Q161" si="3">IF(B$8=0,0,B$8/B$5)</f>
        <v>0</v>
      </c>
      <c r="C161" s="202">
        <f t="shared" si="3"/>
        <v>0</v>
      </c>
      <c r="D161" s="202">
        <f t="shared" si="3"/>
        <v>0</v>
      </c>
      <c r="E161" s="202">
        <f t="shared" si="3"/>
        <v>0</v>
      </c>
      <c r="F161" s="202">
        <f t="shared" si="3"/>
        <v>0</v>
      </c>
      <c r="G161" s="202">
        <f t="shared" si="3"/>
        <v>0</v>
      </c>
      <c r="H161" s="202">
        <f t="shared" si="3"/>
        <v>0</v>
      </c>
      <c r="I161" s="202">
        <f t="shared" si="3"/>
        <v>0</v>
      </c>
      <c r="J161" s="202">
        <f t="shared" si="3"/>
        <v>0</v>
      </c>
      <c r="K161" s="202">
        <f t="shared" si="3"/>
        <v>0</v>
      </c>
      <c r="L161" s="202">
        <f t="shared" si="3"/>
        <v>0</v>
      </c>
      <c r="M161" s="202">
        <f t="shared" si="3"/>
        <v>0</v>
      </c>
      <c r="N161" s="202">
        <f t="shared" si="3"/>
        <v>0</v>
      </c>
      <c r="O161" s="202">
        <f t="shared" si="3"/>
        <v>0</v>
      </c>
      <c r="P161" s="202">
        <f t="shared" si="3"/>
        <v>0</v>
      </c>
      <c r="Q161" s="202">
        <f t="shared" si="3"/>
        <v>0</v>
      </c>
    </row>
    <row r="162" spans="1:17" x14ac:dyDescent="0.25">
      <c r="A162" s="76" t="s">
        <v>80</v>
      </c>
      <c r="B162" s="202">
        <f t="shared" ref="B162:Q162" si="4">IF(B$9=0,0,B$9/B$5)</f>
        <v>0</v>
      </c>
      <c r="C162" s="202">
        <f t="shared" si="4"/>
        <v>0</v>
      </c>
      <c r="D162" s="202">
        <f t="shared" si="4"/>
        <v>0</v>
      </c>
      <c r="E162" s="202">
        <f t="shared" si="4"/>
        <v>0</v>
      </c>
      <c r="F162" s="202">
        <f t="shared" si="4"/>
        <v>0</v>
      </c>
      <c r="G162" s="202">
        <f t="shared" si="4"/>
        <v>0</v>
      </c>
      <c r="H162" s="202">
        <f t="shared" si="4"/>
        <v>0</v>
      </c>
      <c r="I162" s="202">
        <f t="shared" si="4"/>
        <v>0</v>
      </c>
      <c r="J162" s="202">
        <f t="shared" si="4"/>
        <v>0</v>
      </c>
      <c r="K162" s="202">
        <f t="shared" si="4"/>
        <v>0</v>
      </c>
      <c r="L162" s="202">
        <f t="shared" si="4"/>
        <v>0</v>
      </c>
      <c r="M162" s="202">
        <f t="shared" si="4"/>
        <v>0</v>
      </c>
      <c r="N162" s="202">
        <f t="shared" si="4"/>
        <v>0</v>
      </c>
      <c r="O162" s="202">
        <f t="shared" si="4"/>
        <v>0</v>
      </c>
      <c r="P162" s="202">
        <f t="shared" si="4"/>
        <v>0</v>
      </c>
      <c r="Q162" s="202">
        <f t="shared" si="4"/>
        <v>0</v>
      </c>
    </row>
    <row r="163" spans="1:17" x14ac:dyDescent="0.25">
      <c r="A163" s="129" t="s">
        <v>79</v>
      </c>
      <c r="B163" s="201">
        <f t="shared" ref="B163:Q163" si="5">IF(B$10=0,0,B$10/B$5)</f>
        <v>0</v>
      </c>
      <c r="C163" s="201">
        <f t="shared" si="5"/>
        <v>0</v>
      </c>
      <c r="D163" s="201">
        <f t="shared" si="5"/>
        <v>0</v>
      </c>
      <c r="E163" s="201">
        <f t="shared" si="5"/>
        <v>0</v>
      </c>
      <c r="F163" s="201">
        <f t="shared" si="5"/>
        <v>0</v>
      </c>
      <c r="G163" s="201">
        <f t="shared" si="5"/>
        <v>0</v>
      </c>
      <c r="H163" s="201">
        <f t="shared" si="5"/>
        <v>0</v>
      </c>
      <c r="I163" s="201">
        <f t="shared" si="5"/>
        <v>0</v>
      </c>
      <c r="J163" s="201">
        <f t="shared" si="5"/>
        <v>0</v>
      </c>
      <c r="K163" s="201">
        <f t="shared" si="5"/>
        <v>0</v>
      </c>
      <c r="L163" s="201">
        <f t="shared" si="5"/>
        <v>0</v>
      </c>
      <c r="M163" s="201">
        <f t="shared" si="5"/>
        <v>0</v>
      </c>
      <c r="N163" s="201">
        <f t="shared" si="5"/>
        <v>0</v>
      </c>
      <c r="O163" s="201">
        <f t="shared" si="5"/>
        <v>0</v>
      </c>
      <c r="P163" s="201">
        <f t="shared" si="5"/>
        <v>0</v>
      </c>
      <c r="Q163" s="201">
        <f t="shared" si="5"/>
        <v>0</v>
      </c>
    </row>
    <row r="164" spans="1:17" x14ac:dyDescent="0.25">
      <c r="A164" s="127" t="s">
        <v>152</v>
      </c>
      <c r="B164" s="200">
        <f t="shared" ref="B164:Q164" si="6">IF(B$15=0,0,B$15/B$5)</f>
        <v>0</v>
      </c>
      <c r="C164" s="200">
        <f t="shared" si="6"/>
        <v>0</v>
      </c>
      <c r="D164" s="200">
        <f t="shared" si="6"/>
        <v>0</v>
      </c>
      <c r="E164" s="200">
        <f t="shared" si="6"/>
        <v>0</v>
      </c>
      <c r="F164" s="200">
        <f t="shared" si="6"/>
        <v>0</v>
      </c>
      <c r="G164" s="200">
        <f t="shared" si="6"/>
        <v>0</v>
      </c>
      <c r="H164" s="200">
        <f t="shared" si="6"/>
        <v>0</v>
      </c>
      <c r="I164" s="200">
        <f t="shared" si="6"/>
        <v>0</v>
      </c>
      <c r="J164" s="200">
        <f t="shared" si="6"/>
        <v>0</v>
      </c>
      <c r="K164" s="200">
        <f t="shared" si="6"/>
        <v>0</v>
      </c>
      <c r="L164" s="200">
        <f t="shared" si="6"/>
        <v>0</v>
      </c>
      <c r="M164" s="200">
        <f t="shared" si="6"/>
        <v>0</v>
      </c>
      <c r="N164" s="200">
        <f t="shared" si="6"/>
        <v>0</v>
      </c>
      <c r="O164" s="200">
        <f t="shared" si="6"/>
        <v>0</v>
      </c>
      <c r="P164" s="200">
        <f t="shared" si="6"/>
        <v>0</v>
      </c>
      <c r="Q164" s="200">
        <f t="shared" si="6"/>
        <v>0</v>
      </c>
    </row>
    <row r="165" spans="1:17" x14ac:dyDescent="0.25">
      <c r="A165" s="72" t="s">
        <v>151</v>
      </c>
      <c r="B165" s="71">
        <f t="shared" ref="B165:Q165" si="7">IF(B$26=0,0,B$26/B$5)</f>
        <v>0</v>
      </c>
      <c r="C165" s="71">
        <f t="shared" si="7"/>
        <v>0</v>
      </c>
      <c r="D165" s="71">
        <f t="shared" si="7"/>
        <v>0</v>
      </c>
      <c r="E165" s="71">
        <f t="shared" si="7"/>
        <v>0</v>
      </c>
      <c r="F165" s="71">
        <f t="shared" si="7"/>
        <v>0</v>
      </c>
      <c r="G165" s="71">
        <f t="shared" si="7"/>
        <v>0</v>
      </c>
      <c r="H165" s="71">
        <f t="shared" si="7"/>
        <v>0</v>
      </c>
      <c r="I165" s="71">
        <f t="shared" si="7"/>
        <v>0</v>
      </c>
      <c r="J165" s="71">
        <f t="shared" si="7"/>
        <v>0</v>
      </c>
      <c r="K165" s="71">
        <f t="shared" si="7"/>
        <v>0</v>
      </c>
      <c r="L165" s="71">
        <f t="shared" si="7"/>
        <v>0</v>
      </c>
      <c r="M165" s="71">
        <f t="shared" si="7"/>
        <v>0</v>
      </c>
      <c r="N165" s="71">
        <f t="shared" si="7"/>
        <v>0</v>
      </c>
      <c r="O165" s="71">
        <f t="shared" si="7"/>
        <v>0</v>
      </c>
      <c r="P165" s="71">
        <f t="shared" si="7"/>
        <v>0</v>
      </c>
      <c r="Q165" s="71">
        <f t="shared" si="7"/>
        <v>0</v>
      </c>
    </row>
    <row r="166" spans="1:17" x14ac:dyDescent="0.25">
      <c r="A166" s="196"/>
      <c r="B166" s="196"/>
      <c r="C166" s="196"/>
      <c r="D166" s="196"/>
      <c r="E166" s="196"/>
      <c r="F166" s="196"/>
      <c r="G166" s="196"/>
      <c r="H166" s="196"/>
      <c r="I166" s="196"/>
      <c r="J166" s="196"/>
      <c r="K166" s="196"/>
      <c r="L166" s="196"/>
      <c r="M166" s="196"/>
      <c r="N166" s="196"/>
      <c r="O166" s="196"/>
      <c r="P166" s="196"/>
      <c r="Q166" s="196"/>
    </row>
    <row r="167" spans="1:17" x14ac:dyDescent="0.25">
      <c r="A167" s="78" t="s">
        <v>43</v>
      </c>
      <c r="B167" s="77">
        <f t="shared" ref="B167:Q167" si="8">SUM(B$168:B$173,B$175:B$176,B$178:B$180,B181)</f>
        <v>0</v>
      </c>
      <c r="C167" s="77">
        <f t="shared" si="8"/>
        <v>0</v>
      </c>
      <c r="D167" s="77">
        <f t="shared" si="8"/>
        <v>0</v>
      </c>
      <c r="E167" s="77">
        <f t="shared" si="8"/>
        <v>0</v>
      </c>
      <c r="F167" s="77">
        <f t="shared" si="8"/>
        <v>0</v>
      </c>
      <c r="G167" s="77">
        <f t="shared" si="8"/>
        <v>0</v>
      </c>
      <c r="H167" s="77">
        <f t="shared" si="8"/>
        <v>0</v>
      </c>
      <c r="I167" s="77">
        <f t="shared" si="8"/>
        <v>0</v>
      </c>
      <c r="J167" s="77">
        <f t="shared" si="8"/>
        <v>0</v>
      </c>
      <c r="K167" s="77">
        <f t="shared" si="8"/>
        <v>0</v>
      </c>
      <c r="L167" s="77">
        <f t="shared" si="8"/>
        <v>0</v>
      </c>
      <c r="M167" s="77">
        <f t="shared" si="8"/>
        <v>0</v>
      </c>
      <c r="N167" s="77">
        <f t="shared" si="8"/>
        <v>0</v>
      </c>
      <c r="O167" s="77">
        <f t="shared" si="8"/>
        <v>0</v>
      </c>
      <c r="P167" s="77">
        <f t="shared" si="8"/>
        <v>0</v>
      </c>
      <c r="Q167" s="77">
        <f t="shared" si="8"/>
        <v>0</v>
      </c>
    </row>
    <row r="168" spans="1:17" x14ac:dyDescent="0.25">
      <c r="A168" s="132" t="s">
        <v>83</v>
      </c>
      <c r="B168" s="203">
        <f t="shared" ref="B168:Q168" si="9">IF(B$34=0,0,B$34/B$33)</f>
        <v>0</v>
      </c>
      <c r="C168" s="203">
        <f t="shared" si="9"/>
        <v>0</v>
      </c>
      <c r="D168" s="203">
        <f t="shared" si="9"/>
        <v>0</v>
      </c>
      <c r="E168" s="203">
        <f t="shared" si="9"/>
        <v>0</v>
      </c>
      <c r="F168" s="203">
        <f t="shared" si="9"/>
        <v>0</v>
      </c>
      <c r="G168" s="203">
        <f t="shared" si="9"/>
        <v>0</v>
      </c>
      <c r="H168" s="203">
        <f t="shared" si="9"/>
        <v>0</v>
      </c>
      <c r="I168" s="203">
        <f t="shared" si="9"/>
        <v>0</v>
      </c>
      <c r="J168" s="203">
        <f t="shared" si="9"/>
        <v>0</v>
      </c>
      <c r="K168" s="203">
        <f t="shared" si="9"/>
        <v>0</v>
      </c>
      <c r="L168" s="203">
        <f t="shared" si="9"/>
        <v>0</v>
      </c>
      <c r="M168" s="203">
        <f t="shared" si="9"/>
        <v>0</v>
      </c>
      <c r="N168" s="203">
        <f t="shared" si="9"/>
        <v>0</v>
      </c>
      <c r="O168" s="203">
        <f t="shared" si="9"/>
        <v>0</v>
      </c>
      <c r="P168" s="203">
        <f t="shared" si="9"/>
        <v>0</v>
      </c>
      <c r="Q168" s="203">
        <f t="shared" si="9"/>
        <v>0</v>
      </c>
    </row>
    <row r="169" spans="1:17" x14ac:dyDescent="0.25">
      <c r="A169" s="76" t="s">
        <v>82</v>
      </c>
      <c r="B169" s="202">
        <f t="shared" ref="B169:Q169" si="10">IF(B$35=0,0,B$35/B$33)</f>
        <v>0</v>
      </c>
      <c r="C169" s="202">
        <f t="shared" si="10"/>
        <v>0</v>
      </c>
      <c r="D169" s="202">
        <f t="shared" si="10"/>
        <v>0</v>
      </c>
      <c r="E169" s="202">
        <f t="shared" si="10"/>
        <v>0</v>
      </c>
      <c r="F169" s="202">
        <f t="shared" si="10"/>
        <v>0</v>
      </c>
      <c r="G169" s="202">
        <f t="shared" si="10"/>
        <v>0</v>
      </c>
      <c r="H169" s="202">
        <f t="shared" si="10"/>
        <v>0</v>
      </c>
      <c r="I169" s="202">
        <f t="shared" si="10"/>
        <v>0</v>
      </c>
      <c r="J169" s="202">
        <f t="shared" si="10"/>
        <v>0</v>
      </c>
      <c r="K169" s="202">
        <f t="shared" si="10"/>
        <v>0</v>
      </c>
      <c r="L169" s="202">
        <f t="shared" si="10"/>
        <v>0</v>
      </c>
      <c r="M169" s="202">
        <f t="shared" si="10"/>
        <v>0</v>
      </c>
      <c r="N169" s="202">
        <f t="shared" si="10"/>
        <v>0</v>
      </c>
      <c r="O169" s="202">
        <f t="shared" si="10"/>
        <v>0</v>
      </c>
      <c r="P169" s="202">
        <f t="shared" si="10"/>
        <v>0</v>
      </c>
      <c r="Q169" s="202">
        <f t="shared" si="10"/>
        <v>0</v>
      </c>
    </row>
    <row r="170" spans="1:17" x14ac:dyDescent="0.25">
      <c r="A170" s="76" t="s">
        <v>81</v>
      </c>
      <c r="B170" s="202">
        <f t="shared" ref="B170:Q170" si="11">IF(B$36=0,0,B$36/B$33)</f>
        <v>0</v>
      </c>
      <c r="C170" s="202">
        <f t="shared" si="11"/>
        <v>0</v>
      </c>
      <c r="D170" s="202">
        <f t="shared" si="11"/>
        <v>0</v>
      </c>
      <c r="E170" s="202">
        <f t="shared" si="11"/>
        <v>0</v>
      </c>
      <c r="F170" s="202">
        <f t="shared" si="11"/>
        <v>0</v>
      </c>
      <c r="G170" s="202">
        <f t="shared" si="11"/>
        <v>0</v>
      </c>
      <c r="H170" s="202">
        <f t="shared" si="11"/>
        <v>0</v>
      </c>
      <c r="I170" s="202">
        <f t="shared" si="11"/>
        <v>0</v>
      </c>
      <c r="J170" s="202">
        <f t="shared" si="11"/>
        <v>0</v>
      </c>
      <c r="K170" s="202">
        <f t="shared" si="11"/>
        <v>0</v>
      </c>
      <c r="L170" s="202">
        <f t="shared" si="11"/>
        <v>0</v>
      </c>
      <c r="M170" s="202">
        <f t="shared" si="11"/>
        <v>0</v>
      </c>
      <c r="N170" s="202">
        <f t="shared" si="11"/>
        <v>0</v>
      </c>
      <c r="O170" s="202">
        <f t="shared" si="11"/>
        <v>0</v>
      </c>
      <c r="P170" s="202">
        <f t="shared" si="11"/>
        <v>0</v>
      </c>
      <c r="Q170" s="202">
        <f t="shared" si="11"/>
        <v>0</v>
      </c>
    </row>
    <row r="171" spans="1:17" x14ac:dyDescent="0.25">
      <c r="A171" s="76" t="s">
        <v>80</v>
      </c>
      <c r="B171" s="202">
        <f t="shared" ref="B171:Q171" si="12">IF(B$37=0,0,B$37/B$33)</f>
        <v>0</v>
      </c>
      <c r="C171" s="202">
        <f t="shared" si="12"/>
        <v>0</v>
      </c>
      <c r="D171" s="202">
        <f t="shared" si="12"/>
        <v>0</v>
      </c>
      <c r="E171" s="202">
        <f t="shared" si="12"/>
        <v>0</v>
      </c>
      <c r="F171" s="202">
        <f t="shared" si="12"/>
        <v>0</v>
      </c>
      <c r="G171" s="202">
        <f t="shared" si="12"/>
        <v>0</v>
      </c>
      <c r="H171" s="202">
        <f t="shared" si="12"/>
        <v>0</v>
      </c>
      <c r="I171" s="202">
        <f t="shared" si="12"/>
        <v>0</v>
      </c>
      <c r="J171" s="202">
        <f t="shared" si="12"/>
        <v>0</v>
      </c>
      <c r="K171" s="202">
        <f t="shared" si="12"/>
        <v>0</v>
      </c>
      <c r="L171" s="202">
        <f t="shared" si="12"/>
        <v>0</v>
      </c>
      <c r="M171" s="202">
        <f t="shared" si="12"/>
        <v>0</v>
      </c>
      <c r="N171" s="202">
        <f t="shared" si="12"/>
        <v>0</v>
      </c>
      <c r="O171" s="202">
        <f t="shared" si="12"/>
        <v>0</v>
      </c>
      <c r="P171" s="202">
        <f t="shared" si="12"/>
        <v>0</v>
      </c>
      <c r="Q171" s="202">
        <f t="shared" si="12"/>
        <v>0</v>
      </c>
    </row>
    <row r="172" spans="1:17" x14ac:dyDescent="0.25">
      <c r="A172" s="129" t="s">
        <v>79</v>
      </c>
      <c r="B172" s="201">
        <f t="shared" ref="B172:Q172" si="13">IF(B$38=0,0,B$38/B$33)</f>
        <v>0</v>
      </c>
      <c r="C172" s="201">
        <f t="shared" si="13"/>
        <v>0</v>
      </c>
      <c r="D172" s="201">
        <f t="shared" si="13"/>
        <v>0</v>
      </c>
      <c r="E172" s="201">
        <f t="shared" si="13"/>
        <v>0</v>
      </c>
      <c r="F172" s="201">
        <f t="shared" si="13"/>
        <v>0</v>
      </c>
      <c r="G172" s="201">
        <f t="shared" si="13"/>
        <v>0</v>
      </c>
      <c r="H172" s="201">
        <f t="shared" si="13"/>
        <v>0</v>
      </c>
      <c r="I172" s="201">
        <f t="shared" si="13"/>
        <v>0</v>
      </c>
      <c r="J172" s="201">
        <f t="shared" si="13"/>
        <v>0</v>
      </c>
      <c r="K172" s="201">
        <f t="shared" si="13"/>
        <v>0</v>
      </c>
      <c r="L172" s="201">
        <f t="shared" si="13"/>
        <v>0</v>
      </c>
      <c r="M172" s="201">
        <f t="shared" si="13"/>
        <v>0</v>
      </c>
      <c r="N172" s="201">
        <f t="shared" si="13"/>
        <v>0</v>
      </c>
      <c r="O172" s="201">
        <f t="shared" si="13"/>
        <v>0</v>
      </c>
      <c r="P172" s="201">
        <f t="shared" si="13"/>
        <v>0</v>
      </c>
      <c r="Q172" s="201">
        <f t="shared" si="13"/>
        <v>0</v>
      </c>
    </row>
    <row r="173" spans="1:17" x14ac:dyDescent="0.25">
      <c r="A173" s="127" t="s">
        <v>150</v>
      </c>
      <c r="B173" s="200">
        <f t="shared" ref="B173:Q173" si="14">IF(B$43=0,0,B$43/B$33)</f>
        <v>0</v>
      </c>
      <c r="C173" s="200">
        <f t="shared" si="14"/>
        <v>0</v>
      </c>
      <c r="D173" s="200">
        <f t="shared" si="14"/>
        <v>0</v>
      </c>
      <c r="E173" s="200">
        <f t="shared" si="14"/>
        <v>0</v>
      </c>
      <c r="F173" s="200">
        <f t="shared" si="14"/>
        <v>0</v>
      </c>
      <c r="G173" s="200">
        <f t="shared" si="14"/>
        <v>0</v>
      </c>
      <c r="H173" s="200">
        <f t="shared" si="14"/>
        <v>0</v>
      </c>
      <c r="I173" s="200">
        <f t="shared" si="14"/>
        <v>0</v>
      </c>
      <c r="J173" s="200">
        <f t="shared" si="14"/>
        <v>0</v>
      </c>
      <c r="K173" s="200">
        <f t="shared" si="14"/>
        <v>0</v>
      </c>
      <c r="L173" s="200">
        <f t="shared" si="14"/>
        <v>0</v>
      </c>
      <c r="M173" s="200">
        <f t="shared" si="14"/>
        <v>0</v>
      </c>
      <c r="N173" s="200">
        <f t="shared" si="14"/>
        <v>0</v>
      </c>
      <c r="O173" s="200">
        <f t="shared" si="14"/>
        <v>0</v>
      </c>
      <c r="P173" s="200">
        <f t="shared" si="14"/>
        <v>0</v>
      </c>
      <c r="Q173" s="200">
        <f t="shared" si="14"/>
        <v>0</v>
      </c>
    </row>
    <row r="174" spans="1:17" x14ac:dyDescent="0.25">
      <c r="A174" s="127" t="s">
        <v>148</v>
      </c>
      <c r="B174" s="200">
        <f t="shared" ref="B174:Q174" si="15">IF(B$44=0,0,B$44/B$33)</f>
        <v>0</v>
      </c>
      <c r="C174" s="200">
        <f t="shared" si="15"/>
        <v>0</v>
      </c>
      <c r="D174" s="200">
        <f t="shared" si="15"/>
        <v>0</v>
      </c>
      <c r="E174" s="200">
        <f t="shared" si="15"/>
        <v>0</v>
      </c>
      <c r="F174" s="200">
        <f t="shared" si="15"/>
        <v>0</v>
      </c>
      <c r="G174" s="200">
        <f t="shared" si="15"/>
        <v>0</v>
      </c>
      <c r="H174" s="200">
        <f t="shared" si="15"/>
        <v>0</v>
      </c>
      <c r="I174" s="200">
        <f t="shared" si="15"/>
        <v>0</v>
      </c>
      <c r="J174" s="200">
        <f t="shared" si="15"/>
        <v>0</v>
      </c>
      <c r="K174" s="200">
        <f t="shared" si="15"/>
        <v>0</v>
      </c>
      <c r="L174" s="200">
        <f t="shared" si="15"/>
        <v>0</v>
      </c>
      <c r="M174" s="200">
        <f t="shared" si="15"/>
        <v>0</v>
      </c>
      <c r="N174" s="200">
        <f t="shared" si="15"/>
        <v>0</v>
      </c>
      <c r="O174" s="200">
        <f t="shared" si="15"/>
        <v>0</v>
      </c>
      <c r="P174" s="200">
        <f t="shared" si="15"/>
        <v>0</v>
      </c>
      <c r="Q174" s="200">
        <f t="shared" si="15"/>
        <v>0</v>
      </c>
    </row>
    <row r="175" spans="1:17" x14ac:dyDescent="0.25">
      <c r="A175" s="142" t="s">
        <v>164</v>
      </c>
      <c r="B175" s="199">
        <f t="shared" ref="B175:Q175" si="16">IF(B$45=0,0,B$45/B$33)</f>
        <v>0</v>
      </c>
      <c r="C175" s="199">
        <f t="shared" si="16"/>
        <v>0</v>
      </c>
      <c r="D175" s="199">
        <f t="shared" si="16"/>
        <v>0</v>
      </c>
      <c r="E175" s="199">
        <f t="shared" si="16"/>
        <v>0</v>
      </c>
      <c r="F175" s="199">
        <f t="shared" si="16"/>
        <v>0</v>
      </c>
      <c r="G175" s="199">
        <f t="shared" si="16"/>
        <v>0</v>
      </c>
      <c r="H175" s="199">
        <f t="shared" si="16"/>
        <v>0</v>
      </c>
      <c r="I175" s="199">
        <f t="shared" si="16"/>
        <v>0</v>
      </c>
      <c r="J175" s="199">
        <f t="shared" si="16"/>
        <v>0</v>
      </c>
      <c r="K175" s="199">
        <f t="shared" si="16"/>
        <v>0</v>
      </c>
      <c r="L175" s="199">
        <f t="shared" si="16"/>
        <v>0</v>
      </c>
      <c r="M175" s="199">
        <f t="shared" si="16"/>
        <v>0</v>
      </c>
      <c r="N175" s="199">
        <f t="shared" si="16"/>
        <v>0</v>
      </c>
      <c r="O175" s="199">
        <f t="shared" si="16"/>
        <v>0</v>
      </c>
      <c r="P175" s="199">
        <f t="shared" si="16"/>
        <v>0</v>
      </c>
      <c r="Q175" s="199">
        <f t="shared" si="16"/>
        <v>0</v>
      </c>
    </row>
    <row r="176" spans="1:17" x14ac:dyDescent="0.25">
      <c r="A176" s="142" t="s">
        <v>163</v>
      </c>
      <c r="B176" s="199">
        <f t="shared" ref="B176:Q176" si="17">IF(B$50=0,0,B$50/B$33)</f>
        <v>0</v>
      </c>
      <c r="C176" s="199">
        <f t="shared" si="17"/>
        <v>0</v>
      </c>
      <c r="D176" s="199">
        <f t="shared" si="17"/>
        <v>0</v>
      </c>
      <c r="E176" s="199">
        <f t="shared" si="17"/>
        <v>0</v>
      </c>
      <c r="F176" s="199">
        <f t="shared" si="17"/>
        <v>0</v>
      </c>
      <c r="G176" s="199">
        <f t="shared" si="17"/>
        <v>0</v>
      </c>
      <c r="H176" s="199">
        <f t="shared" si="17"/>
        <v>0</v>
      </c>
      <c r="I176" s="199">
        <f t="shared" si="17"/>
        <v>0</v>
      </c>
      <c r="J176" s="199">
        <f t="shared" si="17"/>
        <v>0</v>
      </c>
      <c r="K176" s="199">
        <f t="shared" si="17"/>
        <v>0</v>
      </c>
      <c r="L176" s="199">
        <f t="shared" si="17"/>
        <v>0</v>
      </c>
      <c r="M176" s="199">
        <f t="shared" si="17"/>
        <v>0</v>
      </c>
      <c r="N176" s="199">
        <f t="shared" si="17"/>
        <v>0</v>
      </c>
      <c r="O176" s="199">
        <f t="shared" si="17"/>
        <v>0</v>
      </c>
      <c r="P176" s="199">
        <f t="shared" si="17"/>
        <v>0</v>
      </c>
      <c r="Q176" s="199">
        <f t="shared" si="17"/>
        <v>0</v>
      </c>
    </row>
    <row r="177" spans="1:17" x14ac:dyDescent="0.25">
      <c r="A177" s="127" t="s">
        <v>147</v>
      </c>
      <c r="B177" s="200">
        <f t="shared" ref="B177:Q177" si="18">IF(B$51=0,0,B$51/B$33)</f>
        <v>0</v>
      </c>
      <c r="C177" s="200">
        <f t="shared" si="18"/>
        <v>0</v>
      </c>
      <c r="D177" s="200">
        <f t="shared" si="18"/>
        <v>0</v>
      </c>
      <c r="E177" s="200">
        <f t="shared" si="18"/>
        <v>0</v>
      </c>
      <c r="F177" s="200">
        <f t="shared" si="18"/>
        <v>0</v>
      </c>
      <c r="G177" s="200">
        <f t="shared" si="18"/>
        <v>0</v>
      </c>
      <c r="H177" s="200">
        <f t="shared" si="18"/>
        <v>0</v>
      </c>
      <c r="I177" s="200">
        <f t="shared" si="18"/>
        <v>0</v>
      </c>
      <c r="J177" s="200">
        <f t="shared" si="18"/>
        <v>0</v>
      </c>
      <c r="K177" s="200">
        <f t="shared" si="18"/>
        <v>0</v>
      </c>
      <c r="L177" s="200">
        <f t="shared" si="18"/>
        <v>0</v>
      </c>
      <c r="M177" s="200">
        <f t="shared" si="18"/>
        <v>0</v>
      </c>
      <c r="N177" s="200">
        <f t="shared" si="18"/>
        <v>0</v>
      </c>
      <c r="O177" s="200">
        <f t="shared" si="18"/>
        <v>0</v>
      </c>
      <c r="P177" s="200">
        <f t="shared" si="18"/>
        <v>0</v>
      </c>
      <c r="Q177" s="200">
        <f t="shared" si="18"/>
        <v>0</v>
      </c>
    </row>
    <row r="178" spans="1:17" x14ac:dyDescent="0.25">
      <c r="A178" s="142" t="s">
        <v>162</v>
      </c>
      <c r="B178" s="199">
        <f t="shared" ref="B178:Q178" si="19">IF(B$52=0,0,B$52/B$33)</f>
        <v>0</v>
      </c>
      <c r="C178" s="199">
        <f t="shared" si="19"/>
        <v>0</v>
      </c>
      <c r="D178" s="199">
        <f t="shared" si="19"/>
        <v>0</v>
      </c>
      <c r="E178" s="199">
        <f t="shared" si="19"/>
        <v>0</v>
      </c>
      <c r="F178" s="199">
        <f t="shared" si="19"/>
        <v>0</v>
      </c>
      <c r="G178" s="199">
        <f t="shared" si="19"/>
        <v>0</v>
      </c>
      <c r="H178" s="199">
        <f t="shared" si="19"/>
        <v>0</v>
      </c>
      <c r="I178" s="199">
        <f t="shared" si="19"/>
        <v>0</v>
      </c>
      <c r="J178" s="199">
        <f t="shared" si="19"/>
        <v>0</v>
      </c>
      <c r="K178" s="199">
        <f t="shared" si="19"/>
        <v>0</v>
      </c>
      <c r="L178" s="199">
        <f t="shared" si="19"/>
        <v>0</v>
      </c>
      <c r="M178" s="199">
        <f t="shared" si="19"/>
        <v>0</v>
      </c>
      <c r="N178" s="199">
        <f t="shared" si="19"/>
        <v>0</v>
      </c>
      <c r="O178" s="199">
        <f t="shared" si="19"/>
        <v>0</v>
      </c>
      <c r="P178" s="199">
        <f t="shared" si="19"/>
        <v>0</v>
      </c>
      <c r="Q178" s="199">
        <f t="shared" si="19"/>
        <v>0</v>
      </c>
    </row>
    <row r="179" spans="1:17" x14ac:dyDescent="0.25">
      <c r="A179" s="142" t="s">
        <v>161</v>
      </c>
      <c r="B179" s="199">
        <f t="shared" ref="B179:Q179" si="20">IF(B$56=0,0,B$56/B$33)</f>
        <v>0</v>
      </c>
      <c r="C179" s="199">
        <f t="shared" si="20"/>
        <v>0</v>
      </c>
      <c r="D179" s="199">
        <f t="shared" si="20"/>
        <v>0</v>
      </c>
      <c r="E179" s="199">
        <f t="shared" si="20"/>
        <v>0</v>
      </c>
      <c r="F179" s="199">
        <f t="shared" si="20"/>
        <v>0</v>
      </c>
      <c r="G179" s="199">
        <f t="shared" si="20"/>
        <v>0</v>
      </c>
      <c r="H179" s="199">
        <f t="shared" si="20"/>
        <v>0</v>
      </c>
      <c r="I179" s="199">
        <f t="shared" si="20"/>
        <v>0</v>
      </c>
      <c r="J179" s="199">
        <f t="shared" si="20"/>
        <v>0</v>
      </c>
      <c r="K179" s="199">
        <f t="shared" si="20"/>
        <v>0</v>
      </c>
      <c r="L179" s="199">
        <f t="shared" si="20"/>
        <v>0</v>
      </c>
      <c r="M179" s="199">
        <f t="shared" si="20"/>
        <v>0</v>
      </c>
      <c r="N179" s="199">
        <f t="shared" si="20"/>
        <v>0</v>
      </c>
      <c r="O179" s="199">
        <f t="shared" si="20"/>
        <v>0</v>
      </c>
      <c r="P179" s="199">
        <f t="shared" si="20"/>
        <v>0</v>
      </c>
      <c r="Q179" s="199">
        <f t="shared" si="20"/>
        <v>0</v>
      </c>
    </row>
    <row r="180" spans="1:17" x14ac:dyDescent="0.25">
      <c r="A180" s="142" t="s">
        <v>160</v>
      </c>
      <c r="B180" s="199">
        <f t="shared" ref="B180:Q180" si="21">IF(B$67=0,0,B$67/B$33)</f>
        <v>0</v>
      </c>
      <c r="C180" s="199">
        <f t="shared" si="21"/>
        <v>0</v>
      </c>
      <c r="D180" s="199">
        <f t="shared" si="21"/>
        <v>0</v>
      </c>
      <c r="E180" s="199">
        <f t="shared" si="21"/>
        <v>0</v>
      </c>
      <c r="F180" s="199">
        <f t="shared" si="21"/>
        <v>0</v>
      </c>
      <c r="G180" s="199">
        <f t="shared" si="21"/>
        <v>0</v>
      </c>
      <c r="H180" s="199">
        <f t="shared" si="21"/>
        <v>0</v>
      </c>
      <c r="I180" s="199">
        <f t="shared" si="21"/>
        <v>0</v>
      </c>
      <c r="J180" s="199">
        <f t="shared" si="21"/>
        <v>0</v>
      </c>
      <c r="K180" s="199">
        <f t="shared" si="21"/>
        <v>0</v>
      </c>
      <c r="L180" s="199">
        <f t="shared" si="21"/>
        <v>0</v>
      </c>
      <c r="M180" s="199">
        <f t="shared" si="21"/>
        <v>0</v>
      </c>
      <c r="N180" s="199">
        <f t="shared" si="21"/>
        <v>0</v>
      </c>
      <c r="O180" s="199">
        <f t="shared" si="21"/>
        <v>0</v>
      </c>
      <c r="P180" s="199">
        <f t="shared" si="21"/>
        <v>0</v>
      </c>
      <c r="Q180" s="199">
        <f t="shared" si="21"/>
        <v>0</v>
      </c>
    </row>
    <row r="181" spans="1:17" x14ac:dyDescent="0.25">
      <c r="A181" s="177" t="s">
        <v>98</v>
      </c>
      <c r="B181" s="209">
        <f t="shared" ref="B181:Q181" si="22">IF(B$68=0,0,B$68/B$33)</f>
        <v>0</v>
      </c>
      <c r="C181" s="209">
        <f t="shared" si="22"/>
        <v>0</v>
      </c>
      <c r="D181" s="209">
        <f t="shared" si="22"/>
        <v>0</v>
      </c>
      <c r="E181" s="209">
        <f t="shared" si="22"/>
        <v>0</v>
      </c>
      <c r="F181" s="209">
        <f t="shared" si="22"/>
        <v>0</v>
      </c>
      <c r="G181" s="209">
        <f t="shared" si="22"/>
        <v>0</v>
      </c>
      <c r="H181" s="209">
        <f t="shared" si="22"/>
        <v>0</v>
      </c>
      <c r="I181" s="209">
        <f t="shared" si="22"/>
        <v>0</v>
      </c>
      <c r="J181" s="209">
        <f t="shared" si="22"/>
        <v>0</v>
      </c>
      <c r="K181" s="209">
        <f t="shared" si="22"/>
        <v>0</v>
      </c>
      <c r="L181" s="209">
        <f t="shared" si="22"/>
        <v>0</v>
      </c>
      <c r="M181" s="209">
        <f t="shared" si="22"/>
        <v>0</v>
      </c>
      <c r="N181" s="209">
        <f t="shared" si="22"/>
        <v>0</v>
      </c>
      <c r="O181" s="209">
        <f t="shared" si="22"/>
        <v>0</v>
      </c>
      <c r="P181" s="209">
        <f t="shared" si="22"/>
        <v>0</v>
      </c>
      <c r="Q181" s="209">
        <f t="shared" si="22"/>
        <v>0</v>
      </c>
    </row>
    <row r="182" spans="1:17" x14ac:dyDescent="0.25">
      <c r="A182" s="196"/>
      <c r="B182" s="196"/>
      <c r="C182" s="196"/>
      <c r="D182" s="196"/>
      <c r="E182" s="196"/>
      <c r="F182" s="196"/>
      <c r="G182" s="196"/>
      <c r="H182" s="196"/>
      <c r="I182" s="196"/>
      <c r="J182" s="196"/>
      <c r="K182" s="196"/>
      <c r="L182" s="196"/>
      <c r="M182" s="196"/>
      <c r="N182" s="196"/>
      <c r="O182" s="196"/>
      <c r="P182" s="196"/>
      <c r="Q182" s="196"/>
    </row>
    <row r="183" spans="1:17" x14ac:dyDescent="0.25">
      <c r="A183" s="78" t="s">
        <v>344</v>
      </c>
      <c r="B183" s="77">
        <f t="shared" ref="B183:Q183" si="23">SUM(B$184:B$189,B$193:B$194,B$196:B$198)</f>
        <v>1.0000000000000002</v>
      </c>
      <c r="C183" s="77">
        <f t="shared" si="23"/>
        <v>1</v>
      </c>
      <c r="D183" s="77">
        <f t="shared" si="23"/>
        <v>1</v>
      </c>
      <c r="E183" s="77">
        <f t="shared" si="23"/>
        <v>0.99999999999999989</v>
      </c>
      <c r="F183" s="77">
        <f t="shared" si="23"/>
        <v>1</v>
      </c>
      <c r="G183" s="77">
        <f t="shared" si="23"/>
        <v>1</v>
      </c>
      <c r="H183" s="77">
        <f t="shared" si="23"/>
        <v>0.99999999999999978</v>
      </c>
      <c r="I183" s="77">
        <f t="shared" si="23"/>
        <v>0.99999999999999978</v>
      </c>
      <c r="J183" s="77">
        <f t="shared" si="23"/>
        <v>0.99999999999999978</v>
      </c>
      <c r="K183" s="77">
        <f t="shared" si="23"/>
        <v>0.99999999999999978</v>
      </c>
      <c r="L183" s="77">
        <f t="shared" si="23"/>
        <v>0.99999999999999978</v>
      </c>
      <c r="M183" s="77">
        <f t="shared" si="23"/>
        <v>1</v>
      </c>
      <c r="N183" s="77">
        <f t="shared" si="23"/>
        <v>1</v>
      </c>
      <c r="O183" s="77">
        <f t="shared" si="23"/>
        <v>1</v>
      </c>
      <c r="P183" s="77">
        <f t="shared" si="23"/>
        <v>1.0000000000000002</v>
      </c>
      <c r="Q183" s="77">
        <f t="shared" si="23"/>
        <v>0.99999999999999989</v>
      </c>
    </row>
    <row r="184" spans="1:17" x14ac:dyDescent="0.25">
      <c r="A184" s="132" t="s">
        <v>83</v>
      </c>
      <c r="B184" s="203">
        <f t="shared" ref="B184:Q184" si="24">IF(B$71=0,0,B$71/B$70)</f>
        <v>0</v>
      </c>
      <c r="C184" s="203">
        <f t="shared" si="24"/>
        <v>0</v>
      </c>
      <c r="D184" s="203">
        <f t="shared" si="24"/>
        <v>0</v>
      </c>
      <c r="E184" s="203">
        <f t="shared" si="24"/>
        <v>0</v>
      </c>
      <c r="F184" s="203">
        <f t="shared" si="24"/>
        <v>0</v>
      </c>
      <c r="G184" s="203">
        <f t="shared" si="24"/>
        <v>0</v>
      </c>
      <c r="H184" s="203">
        <f t="shared" si="24"/>
        <v>0</v>
      </c>
      <c r="I184" s="203">
        <f t="shared" si="24"/>
        <v>0</v>
      </c>
      <c r="J184" s="203">
        <f t="shared" si="24"/>
        <v>0</v>
      </c>
      <c r="K184" s="203">
        <f t="shared" si="24"/>
        <v>0</v>
      </c>
      <c r="L184" s="203">
        <f t="shared" si="24"/>
        <v>0</v>
      </c>
      <c r="M184" s="203">
        <f t="shared" si="24"/>
        <v>0</v>
      </c>
      <c r="N184" s="203">
        <f t="shared" si="24"/>
        <v>0</v>
      </c>
      <c r="O184" s="203">
        <f t="shared" si="24"/>
        <v>0</v>
      </c>
      <c r="P184" s="203">
        <f t="shared" si="24"/>
        <v>0</v>
      </c>
      <c r="Q184" s="203">
        <f t="shared" si="24"/>
        <v>0</v>
      </c>
    </row>
    <row r="185" spans="1:17" x14ac:dyDescent="0.25">
      <c r="A185" s="76" t="s">
        <v>82</v>
      </c>
      <c r="B185" s="202">
        <f t="shared" ref="B185:Q185" si="25">IF(B$72=0,0,B$72/B$70)</f>
        <v>0</v>
      </c>
      <c r="C185" s="202">
        <f t="shared" si="25"/>
        <v>0</v>
      </c>
      <c r="D185" s="202">
        <f t="shared" si="25"/>
        <v>0</v>
      </c>
      <c r="E185" s="202">
        <f t="shared" si="25"/>
        <v>0</v>
      </c>
      <c r="F185" s="202">
        <f t="shared" si="25"/>
        <v>0</v>
      </c>
      <c r="G185" s="202">
        <f t="shared" si="25"/>
        <v>0</v>
      </c>
      <c r="H185" s="202">
        <f t="shared" si="25"/>
        <v>0</v>
      </c>
      <c r="I185" s="202">
        <f t="shared" si="25"/>
        <v>0</v>
      </c>
      <c r="J185" s="202">
        <f t="shared" si="25"/>
        <v>0</v>
      </c>
      <c r="K185" s="202">
        <f t="shared" si="25"/>
        <v>0</v>
      </c>
      <c r="L185" s="202">
        <f t="shared" si="25"/>
        <v>0</v>
      </c>
      <c r="M185" s="202">
        <f t="shared" si="25"/>
        <v>0</v>
      </c>
      <c r="N185" s="202">
        <f t="shared" si="25"/>
        <v>0</v>
      </c>
      <c r="O185" s="202">
        <f t="shared" si="25"/>
        <v>0</v>
      </c>
      <c r="P185" s="202">
        <f t="shared" si="25"/>
        <v>0</v>
      </c>
      <c r="Q185" s="202">
        <f t="shared" si="25"/>
        <v>0</v>
      </c>
    </row>
    <row r="186" spans="1:17" x14ac:dyDescent="0.25">
      <c r="A186" s="76" t="s">
        <v>81</v>
      </c>
      <c r="B186" s="202">
        <f t="shared" ref="B186:Q186" si="26">IF(B$73=0,0,B$73/B$70)</f>
        <v>0</v>
      </c>
      <c r="C186" s="202">
        <f t="shared" si="26"/>
        <v>0</v>
      </c>
      <c r="D186" s="202">
        <f t="shared" si="26"/>
        <v>0</v>
      </c>
      <c r="E186" s="202">
        <f t="shared" si="26"/>
        <v>0</v>
      </c>
      <c r="F186" s="202">
        <f t="shared" si="26"/>
        <v>0</v>
      </c>
      <c r="G186" s="202">
        <f t="shared" si="26"/>
        <v>0</v>
      </c>
      <c r="H186" s="202">
        <f t="shared" si="26"/>
        <v>0</v>
      </c>
      <c r="I186" s="202">
        <f t="shared" si="26"/>
        <v>0</v>
      </c>
      <c r="J186" s="202">
        <f t="shared" si="26"/>
        <v>0</v>
      </c>
      <c r="K186" s="202">
        <f t="shared" si="26"/>
        <v>0</v>
      </c>
      <c r="L186" s="202">
        <f t="shared" si="26"/>
        <v>0</v>
      </c>
      <c r="M186" s="202">
        <f t="shared" si="26"/>
        <v>0</v>
      </c>
      <c r="N186" s="202">
        <f t="shared" si="26"/>
        <v>0</v>
      </c>
      <c r="O186" s="202">
        <f t="shared" si="26"/>
        <v>0</v>
      </c>
      <c r="P186" s="202">
        <f t="shared" si="26"/>
        <v>0</v>
      </c>
      <c r="Q186" s="202">
        <f t="shared" si="26"/>
        <v>0</v>
      </c>
    </row>
    <row r="187" spans="1:17" x14ac:dyDescent="0.25">
      <c r="A187" s="76" t="s">
        <v>80</v>
      </c>
      <c r="B187" s="202">
        <f t="shared" ref="B187:Q187" si="27">IF(B$74=0,0,B$74/B$70)</f>
        <v>0</v>
      </c>
      <c r="C187" s="202">
        <f t="shared" si="27"/>
        <v>0</v>
      </c>
      <c r="D187" s="202">
        <f t="shared" si="27"/>
        <v>0</v>
      </c>
      <c r="E187" s="202">
        <f t="shared" si="27"/>
        <v>0</v>
      </c>
      <c r="F187" s="202">
        <f t="shared" si="27"/>
        <v>0</v>
      </c>
      <c r="G187" s="202">
        <f t="shared" si="27"/>
        <v>0</v>
      </c>
      <c r="H187" s="202">
        <f t="shared" si="27"/>
        <v>0</v>
      </c>
      <c r="I187" s="202">
        <f t="shared" si="27"/>
        <v>0</v>
      </c>
      <c r="J187" s="202">
        <f t="shared" si="27"/>
        <v>0</v>
      </c>
      <c r="K187" s="202">
        <f t="shared" si="27"/>
        <v>0</v>
      </c>
      <c r="L187" s="202">
        <f t="shared" si="27"/>
        <v>0</v>
      </c>
      <c r="M187" s="202">
        <f t="shared" si="27"/>
        <v>0</v>
      </c>
      <c r="N187" s="202">
        <f t="shared" si="27"/>
        <v>0</v>
      </c>
      <c r="O187" s="202">
        <f t="shared" si="27"/>
        <v>0</v>
      </c>
      <c r="P187" s="202">
        <f t="shared" si="27"/>
        <v>0</v>
      </c>
      <c r="Q187" s="202">
        <f t="shared" si="27"/>
        <v>0</v>
      </c>
    </row>
    <row r="188" spans="1:17" x14ac:dyDescent="0.25">
      <c r="A188" s="129" t="s">
        <v>79</v>
      </c>
      <c r="B188" s="201">
        <f t="shared" ref="B188:Q188" si="28">IF(B$75=0,0,B$75/B$70)</f>
        <v>8.3363703128368054E-4</v>
      </c>
      <c r="C188" s="201">
        <f t="shared" si="28"/>
        <v>8.494592829802743E-4</v>
      </c>
      <c r="D188" s="201">
        <f t="shared" si="28"/>
        <v>8.3875650858226166E-4</v>
      </c>
      <c r="E188" s="201">
        <f t="shared" si="28"/>
        <v>8.7628115159364174E-4</v>
      </c>
      <c r="F188" s="201">
        <f t="shared" si="28"/>
        <v>8.9949794386926516E-4</v>
      </c>
      <c r="G188" s="201">
        <f t="shared" si="28"/>
        <v>9.4310946883043349E-4</v>
      </c>
      <c r="H188" s="201">
        <f t="shared" si="28"/>
        <v>9.5543494980378739E-4</v>
      </c>
      <c r="I188" s="201">
        <f t="shared" si="28"/>
        <v>9.0855750664164893E-4</v>
      </c>
      <c r="J188" s="201">
        <f t="shared" si="28"/>
        <v>4.7329573033537311E-4</v>
      </c>
      <c r="K188" s="201">
        <f t="shared" si="28"/>
        <v>4.690946154422721E-4</v>
      </c>
      <c r="L188" s="201">
        <f t="shared" si="28"/>
        <v>4.8842968217175471E-4</v>
      </c>
      <c r="M188" s="201">
        <f t="shared" si="28"/>
        <v>5.0894866215647934E-4</v>
      </c>
      <c r="N188" s="201">
        <f t="shared" si="28"/>
        <v>5.1779122858025854E-4</v>
      </c>
      <c r="O188" s="201">
        <f t="shared" si="28"/>
        <v>8.7998297983404178E-4</v>
      </c>
      <c r="P188" s="201">
        <f t="shared" si="28"/>
        <v>8.8344259865450793E-4</v>
      </c>
      <c r="Q188" s="201">
        <f t="shared" si="28"/>
        <v>4.6801803228272457E-4</v>
      </c>
    </row>
    <row r="189" spans="1:17" x14ac:dyDescent="0.25">
      <c r="A189" s="127" t="s">
        <v>149</v>
      </c>
      <c r="B189" s="200">
        <f t="shared" ref="B189:Q189" si="29">IF(B$80=0,0,B$80/B$70)</f>
        <v>0.23372380807906634</v>
      </c>
      <c r="C189" s="200">
        <f t="shared" si="29"/>
        <v>0.14754721774483034</v>
      </c>
      <c r="D189" s="200">
        <f t="shared" si="29"/>
        <v>0.14408674507764851</v>
      </c>
      <c r="E189" s="200">
        <f t="shared" si="29"/>
        <v>0.15189928356863458</v>
      </c>
      <c r="F189" s="200">
        <f t="shared" si="29"/>
        <v>0.15175800307355131</v>
      </c>
      <c r="G189" s="200">
        <f t="shared" si="29"/>
        <v>0.15894345205859828</v>
      </c>
      <c r="H189" s="200">
        <f t="shared" si="29"/>
        <v>0.1606167013471928</v>
      </c>
      <c r="I189" s="200">
        <f t="shared" si="29"/>
        <v>0.15156529200911456</v>
      </c>
      <c r="J189" s="200">
        <f t="shared" si="29"/>
        <v>0.14288053158945974</v>
      </c>
      <c r="K189" s="200">
        <f t="shared" si="29"/>
        <v>0.13925840173180093</v>
      </c>
      <c r="L189" s="200">
        <f t="shared" si="29"/>
        <v>0.14483767312459342</v>
      </c>
      <c r="M189" s="200">
        <f t="shared" si="29"/>
        <v>0.15070458906716913</v>
      </c>
      <c r="N189" s="200">
        <f t="shared" si="29"/>
        <v>0.15332711905362875</v>
      </c>
      <c r="O189" s="200">
        <f t="shared" si="29"/>
        <v>0.13882719784827222</v>
      </c>
      <c r="P189" s="200">
        <f t="shared" si="29"/>
        <v>0.13923211992046461</v>
      </c>
      <c r="Q189" s="200">
        <f t="shared" si="29"/>
        <v>0.1383514292708441</v>
      </c>
    </row>
    <row r="190" spans="1:17" x14ac:dyDescent="0.25">
      <c r="A190" s="142" t="s">
        <v>166</v>
      </c>
      <c r="B190" s="199">
        <f t="shared" ref="B190:Q190" si="30">IF(B$81=0,0,B$81/B$70)</f>
        <v>0.23372380807906634</v>
      </c>
      <c r="C190" s="199">
        <f t="shared" si="30"/>
        <v>0.14754721774483034</v>
      </c>
      <c r="D190" s="199">
        <f t="shared" si="30"/>
        <v>0.14408674507764851</v>
      </c>
      <c r="E190" s="199">
        <f t="shared" si="30"/>
        <v>0.15189928356863458</v>
      </c>
      <c r="F190" s="199">
        <f t="shared" si="30"/>
        <v>0.15175800307355131</v>
      </c>
      <c r="G190" s="199">
        <f t="shared" si="30"/>
        <v>0.15894345205859828</v>
      </c>
      <c r="H190" s="199">
        <f t="shared" si="30"/>
        <v>0.1606167013471928</v>
      </c>
      <c r="I190" s="199">
        <f t="shared" si="30"/>
        <v>0.15156529200911456</v>
      </c>
      <c r="J190" s="199">
        <f t="shared" si="30"/>
        <v>0.14288053158945974</v>
      </c>
      <c r="K190" s="199">
        <f t="shared" si="30"/>
        <v>0.13925840173180093</v>
      </c>
      <c r="L190" s="199">
        <f t="shared" si="30"/>
        <v>0.14483767312459342</v>
      </c>
      <c r="M190" s="199">
        <f t="shared" si="30"/>
        <v>0.15070458906716913</v>
      </c>
      <c r="N190" s="199">
        <f t="shared" si="30"/>
        <v>0.15332711905362875</v>
      </c>
      <c r="O190" s="199">
        <f t="shared" si="30"/>
        <v>0.13882719784827222</v>
      </c>
      <c r="P190" s="199">
        <f t="shared" si="30"/>
        <v>0.13923211992046461</v>
      </c>
      <c r="Q190" s="199">
        <f t="shared" si="30"/>
        <v>0.1383514292708441</v>
      </c>
    </row>
    <row r="191" spans="1:17" x14ac:dyDescent="0.25">
      <c r="A191" s="142" t="s">
        <v>165</v>
      </c>
      <c r="B191" s="199">
        <f t="shared" ref="B191:Q191" si="31">IF(B$86=0,0,B$86/B$70)</f>
        <v>0</v>
      </c>
      <c r="C191" s="199">
        <f t="shared" si="31"/>
        <v>0</v>
      </c>
      <c r="D191" s="199">
        <f t="shared" si="31"/>
        <v>0</v>
      </c>
      <c r="E191" s="199">
        <f t="shared" si="31"/>
        <v>0</v>
      </c>
      <c r="F191" s="199">
        <f t="shared" si="31"/>
        <v>0</v>
      </c>
      <c r="G191" s="199">
        <f t="shared" si="31"/>
        <v>0</v>
      </c>
      <c r="H191" s="199">
        <f t="shared" si="31"/>
        <v>0</v>
      </c>
      <c r="I191" s="199">
        <f t="shared" si="31"/>
        <v>0</v>
      </c>
      <c r="J191" s="199">
        <f t="shared" si="31"/>
        <v>0</v>
      </c>
      <c r="K191" s="199">
        <f t="shared" si="31"/>
        <v>0</v>
      </c>
      <c r="L191" s="199">
        <f t="shared" si="31"/>
        <v>0</v>
      </c>
      <c r="M191" s="199">
        <f t="shared" si="31"/>
        <v>0</v>
      </c>
      <c r="N191" s="199">
        <f t="shared" si="31"/>
        <v>0</v>
      </c>
      <c r="O191" s="199">
        <f t="shared" si="31"/>
        <v>0</v>
      </c>
      <c r="P191" s="199">
        <f t="shared" si="31"/>
        <v>0</v>
      </c>
      <c r="Q191" s="199">
        <f t="shared" si="31"/>
        <v>0</v>
      </c>
    </row>
    <row r="192" spans="1:17" x14ac:dyDescent="0.25">
      <c r="A192" s="127" t="s">
        <v>148</v>
      </c>
      <c r="B192" s="200">
        <f t="shared" ref="B192:Q192" si="32">IF(B$87=0,0,B$87/B$70)</f>
        <v>0.3586377355235883</v>
      </c>
      <c r="C192" s="200">
        <f t="shared" si="32"/>
        <v>0.44878989607543862</v>
      </c>
      <c r="D192" s="200">
        <f t="shared" si="32"/>
        <v>0.43576458181070982</v>
      </c>
      <c r="E192" s="200">
        <f t="shared" si="32"/>
        <v>0.43027158983969321</v>
      </c>
      <c r="F192" s="200">
        <f t="shared" si="32"/>
        <v>0.42202959644782256</v>
      </c>
      <c r="G192" s="200">
        <f t="shared" si="32"/>
        <v>0.42556789676930018</v>
      </c>
      <c r="H192" s="200">
        <f t="shared" si="32"/>
        <v>0.42144638211657842</v>
      </c>
      <c r="I192" s="200">
        <f t="shared" si="32"/>
        <v>0.4386698434843298</v>
      </c>
      <c r="J192" s="200">
        <f t="shared" si="32"/>
        <v>0.45001896764851013</v>
      </c>
      <c r="K192" s="200">
        <f t="shared" si="32"/>
        <v>0.45885093872701266</v>
      </c>
      <c r="L192" s="200">
        <f t="shared" si="32"/>
        <v>0.4511279508210545</v>
      </c>
      <c r="M192" s="200">
        <f t="shared" si="32"/>
        <v>0.42262286053321696</v>
      </c>
      <c r="N192" s="200">
        <f t="shared" si="32"/>
        <v>0.41503206608025717</v>
      </c>
      <c r="O192" s="200">
        <f t="shared" si="32"/>
        <v>0.42312373620699167</v>
      </c>
      <c r="P192" s="200">
        <f t="shared" si="32"/>
        <v>0.4121202728766421</v>
      </c>
      <c r="Q192" s="200">
        <f t="shared" si="32"/>
        <v>0.48974358209098612</v>
      </c>
    </row>
    <row r="193" spans="1:17" x14ac:dyDescent="0.25">
      <c r="A193" s="142" t="s">
        <v>164</v>
      </c>
      <c r="B193" s="199">
        <f t="shared" ref="B193:Q193" si="33">IF(B$88=0,0,B$88/B$70)</f>
        <v>0.3586377355235883</v>
      </c>
      <c r="C193" s="199">
        <f t="shared" si="33"/>
        <v>0.44878989607543862</v>
      </c>
      <c r="D193" s="199">
        <f t="shared" si="33"/>
        <v>0.43576458181070982</v>
      </c>
      <c r="E193" s="199">
        <f t="shared" si="33"/>
        <v>0.43027158983969321</v>
      </c>
      <c r="F193" s="199">
        <f t="shared" si="33"/>
        <v>0.42202959644782256</v>
      </c>
      <c r="G193" s="199">
        <f t="shared" si="33"/>
        <v>0.42556789676930018</v>
      </c>
      <c r="H193" s="199">
        <f t="shared" si="33"/>
        <v>0.42144638211657842</v>
      </c>
      <c r="I193" s="199">
        <f t="shared" si="33"/>
        <v>0.4386698434843298</v>
      </c>
      <c r="J193" s="199">
        <f t="shared" si="33"/>
        <v>0.45001896764851013</v>
      </c>
      <c r="K193" s="199">
        <f t="shared" si="33"/>
        <v>0.45885093872701266</v>
      </c>
      <c r="L193" s="199">
        <f t="shared" si="33"/>
        <v>0.4511279508210545</v>
      </c>
      <c r="M193" s="199">
        <f t="shared" si="33"/>
        <v>0.42262286053321696</v>
      </c>
      <c r="N193" s="199">
        <f t="shared" si="33"/>
        <v>0.41503206608025717</v>
      </c>
      <c r="O193" s="199">
        <f t="shared" si="33"/>
        <v>0.42312373620699167</v>
      </c>
      <c r="P193" s="199">
        <f t="shared" si="33"/>
        <v>0.4121202728766421</v>
      </c>
      <c r="Q193" s="199">
        <f t="shared" si="33"/>
        <v>0.48974358209098612</v>
      </c>
    </row>
    <row r="194" spans="1:17" x14ac:dyDescent="0.25">
      <c r="A194" s="142" t="s">
        <v>163</v>
      </c>
      <c r="B194" s="199">
        <f t="shared" ref="B194:Q194" si="34">IF(B$93=0,0,B$93/B$70)</f>
        <v>0</v>
      </c>
      <c r="C194" s="199">
        <f t="shared" si="34"/>
        <v>0</v>
      </c>
      <c r="D194" s="199">
        <f t="shared" si="34"/>
        <v>0</v>
      </c>
      <c r="E194" s="199">
        <f t="shared" si="34"/>
        <v>0</v>
      </c>
      <c r="F194" s="199">
        <f t="shared" si="34"/>
        <v>0</v>
      </c>
      <c r="G194" s="199">
        <f t="shared" si="34"/>
        <v>0</v>
      </c>
      <c r="H194" s="199">
        <f t="shared" si="34"/>
        <v>0</v>
      </c>
      <c r="I194" s="199">
        <f t="shared" si="34"/>
        <v>0</v>
      </c>
      <c r="J194" s="199">
        <f t="shared" si="34"/>
        <v>0</v>
      </c>
      <c r="K194" s="199">
        <f t="shared" si="34"/>
        <v>0</v>
      </c>
      <c r="L194" s="199">
        <f t="shared" si="34"/>
        <v>0</v>
      </c>
      <c r="M194" s="199">
        <f t="shared" si="34"/>
        <v>0</v>
      </c>
      <c r="N194" s="199">
        <f t="shared" si="34"/>
        <v>0</v>
      </c>
      <c r="O194" s="199">
        <f t="shared" si="34"/>
        <v>0</v>
      </c>
      <c r="P194" s="199">
        <f t="shared" si="34"/>
        <v>0</v>
      </c>
      <c r="Q194" s="199">
        <f t="shared" si="34"/>
        <v>0</v>
      </c>
    </row>
    <row r="195" spans="1:17" x14ac:dyDescent="0.25">
      <c r="A195" s="127" t="s">
        <v>147</v>
      </c>
      <c r="B195" s="200">
        <f t="shared" ref="B195:Q195" si="35">IF(B$94=0,0,B$94/B$70)</f>
        <v>0.40680481936606189</v>
      </c>
      <c r="C195" s="200">
        <f t="shared" si="35"/>
        <v>0.4028134268967507</v>
      </c>
      <c r="D195" s="200">
        <f t="shared" si="35"/>
        <v>0.41930991660305938</v>
      </c>
      <c r="E195" s="200">
        <f t="shared" si="35"/>
        <v>0.41695284544007855</v>
      </c>
      <c r="F195" s="200">
        <f t="shared" si="35"/>
        <v>0.42531290253475679</v>
      </c>
      <c r="G195" s="200">
        <f t="shared" si="35"/>
        <v>0.41454554170327101</v>
      </c>
      <c r="H195" s="200">
        <f t="shared" si="35"/>
        <v>0.41698148158642478</v>
      </c>
      <c r="I195" s="200">
        <f t="shared" si="35"/>
        <v>0.40885630699991371</v>
      </c>
      <c r="J195" s="200">
        <f t="shared" si="35"/>
        <v>0.40662720503169458</v>
      </c>
      <c r="K195" s="200">
        <f t="shared" si="35"/>
        <v>0.40142156492574393</v>
      </c>
      <c r="L195" s="200">
        <f t="shared" si="35"/>
        <v>0.40354594637218016</v>
      </c>
      <c r="M195" s="200">
        <f t="shared" si="35"/>
        <v>0.42616360173745738</v>
      </c>
      <c r="N195" s="200">
        <f t="shared" si="35"/>
        <v>0.4311230236375338</v>
      </c>
      <c r="O195" s="200">
        <f t="shared" si="35"/>
        <v>0.43716908296490214</v>
      </c>
      <c r="P195" s="200">
        <f t="shared" si="35"/>
        <v>0.44776416460423885</v>
      </c>
      <c r="Q195" s="200">
        <f t="shared" si="35"/>
        <v>0.37143697060588698</v>
      </c>
    </row>
    <row r="196" spans="1:17" x14ac:dyDescent="0.25">
      <c r="A196" s="142" t="s">
        <v>162</v>
      </c>
      <c r="B196" s="199">
        <f t="shared" ref="B196:Q196" si="36">IF(B$95=0,0,B$95/B$70)</f>
        <v>0.13304924579110217</v>
      </c>
      <c r="C196" s="199">
        <f t="shared" si="36"/>
        <v>0.1411091591545528</v>
      </c>
      <c r="D196" s="199">
        <f t="shared" si="36"/>
        <v>0.1378770013106409</v>
      </c>
      <c r="E196" s="199">
        <f t="shared" si="36"/>
        <v>0.14172928856200043</v>
      </c>
      <c r="F196" s="199">
        <f t="shared" si="36"/>
        <v>0.14435132532661263</v>
      </c>
      <c r="G196" s="199">
        <f t="shared" si="36"/>
        <v>0.15049707251785424</v>
      </c>
      <c r="H196" s="199">
        <f t="shared" si="36"/>
        <v>0.15194435916440216</v>
      </c>
      <c r="I196" s="199">
        <f t="shared" si="36"/>
        <v>0.1462693570972694</v>
      </c>
      <c r="J196" s="199">
        <f t="shared" si="36"/>
        <v>0.14372137689524458</v>
      </c>
      <c r="K196" s="199">
        <f t="shared" si="36"/>
        <v>0.1428748976576194</v>
      </c>
      <c r="L196" s="199">
        <f t="shared" si="36"/>
        <v>0.1473930583521682</v>
      </c>
      <c r="M196" s="199">
        <f t="shared" si="36"/>
        <v>0.1511885819375422</v>
      </c>
      <c r="N196" s="199">
        <f t="shared" si="36"/>
        <v>0.15307181326127736</v>
      </c>
      <c r="O196" s="199">
        <f t="shared" si="36"/>
        <v>0.14100633177569505</v>
      </c>
      <c r="P196" s="199">
        <f t="shared" si="36"/>
        <v>0.14085023049266285</v>
      </c>
      <c r="Q196" s="199">
        <f t="shared" si="36"/>
        <v>0.14404866102027059</v>
      </c>
    </row>
    <row r="197" spans="1:17" x14ac:dyDescent="0.25">
      <c r="A197" s="142" t="s">
        <v>161</v>
      </c>
      <c r="B197" s="199">
        <f t="shared" ref="B197:Q197" si="37">IF(B$99=0,0,B$99/B$70)</f>
        <v>0.27375557357495978</v>
      </c>
      <c r="C197" s="199">
        <f t="shared" si="37"/>
        <v>0.2617042677421979</v>
      </c>
      <c r="D197" s="199">
        <f t="shared" si="37"/>
        <v>0.28143291529241843</v>
      </c>
      <c r="E197" s="199">
        <f t="shared" si="37"/>
        <v>0.27522355687807809</v>
      </c>
      <c r="F197" s="199">
        <f t="shared" si="37"/>
        <v>0.28096157720814419</v>
      </c>
      <c r="G197" s="199">
        <f t="shared" si="37"/>
        <v>0.2640484691854168</v>
      </c>
      <c r="H197" s="199">
        <f t="shared" si="37"/>
        <v>0.2650371224220226</v>
      </c>
      <c r="I197" s="199">
        <f t="shared" si="37"/>
        <v>0.26258694990264436</v>
      </c>
      <c r="J197" s="199">
        <f t="shared" si="37"/>
        <v>0.26290582813645003</v>
      </c>
      <c r="K197" s="199">
        <f t="shared" si="37"/>
        <v>0.25854666726812453</v>
      </c>
      <c r="L197" s="199">
        <f t="shared" si="37"/>
        <v>0.25615288802001196</v>
      </c>
      <c r="M197" s="199">
        <f t="shared" si="37"/>
        <v>0.27497501979991518</v>
      </c>
      <c r="N197" s="199">
        <f t="shared" si="37"/>
        <v>0.27805121037625641</v>
      </c>
      <c r="O197" s="199">
        <f t="shared" si="37"/>
        <v>0.2961627511892071</v>
      </c>
      <c r="P197" s="199">
        <f t="shared" si="37"/>
        <v>0.30691393411157603</v>
      </c>
      <c r="Q197" s="199">
        <f t="shared" si="37"/>
        <v>0.2273883095856164</v>
      </c>
    </row>
    <row r="198" spans="1:17" x14ac:dyDescent="0.25">
      <c r="A198" s="140" t="s">
        <v>160</v>
      </c>
      <c r="B198" s="198">
        <f t="shared" ref="B198:Q198" si="38">IF(B$110=0,0,B$110/B$70)</f>
        <v>0</v>
      </c>
      <c r="C198" s="198">
        <f t="shared" si="38"/>
        <v>0</v>
      </c>
      <c r="D198" s="198">
        <f t="shared" si="38"/>
        <v>0</v>
      </c>
      <c r="E198" s="198">
        <f t="shared" si="38"/>
        <v>0</v>
      </c>
      <c r="F198" s="198">
        <f t="shared" si="38"/>
        <v>0</v>
      </c>
      <c r="G198" s="198">
        <f t="shared" si="38"/>
        <v>0</v>
      </c>
      <c r="H198" s="198">
        <f t="shared" si="38"/>
        <v>0</v>
      </c>
      <c r="I198" s="198">
        <f t="shared" si="38"/>
        <v>0</v>
      </c>
      <c r="J198" s="198">
        <f t="shared" si="38"/>
        <v>0</v>
      </c>
      <c r="K198" s="198">
        <f t="shared" si="38"/>
        <v>0</v>
      </c>
      <c r="L198" s="198">
        <f t="shared" si="38"/>
        <v>0</v>
      </c>
      <c r="M198" s="198">
        <f t="shared" si="38"/>
        <v>0</v>
      </c>
      <c r="N198" s="198">
        <f t="shared" si="38"/>
        <v>0</v>
      </c>
      <c r="O198" s="198">
        <f t="shared" si="38"/>
        <v>0</v>
      </c>
      <c r="P198" s="198">
        <f t="shared" si="38"/>
        <v>0</v>
      </c>
      <c r="Q198" s="198">
        <f t="shared" si="38"/>
        <v>0</v>
      </c>
    </row>
    <row r="199" spans="1:17" x14ac:dyDescent="0.25">
      <c r="A199" s="195"/>
      <c r="B199" s="194"/>
      <c r="C199" s="194"/>
      <c r="D199" s="194"/>
      <c r="E199" s="194"/>
      <c r="F199" s="194"/>
      <c r="G199" s="194"/>
      <c r="H199" s="194"/>
      <c r="I199" s="194"/>
      <c r="J199" s="194"/>
      <c r="K199" s="194"/>
      <c r="L199" s="194"/>
      <c r="M199" s="194"/>
      <c r="N199" s="194"/>
      <c r="O199" s="194"/>
      <c r="P199" s="194"/>
      <c r="Q199" s="194"/>
    </row>
    <row r="200" spans="1:17" x14ac:dyDescent="0.25">
      <c r="A200" s="78" t="s">
        <v>42</v>
      </c>
      <c r="B200" s="77">
        <f t="shared" ref="B200:Q200" si="39">SUM(B$201:B$206,B$210:B$211,B$213:B$215,B216)</f>
        <v>1</v>
      </c>
      <c r="C200" s="77">
        <f t="shared" si="39"/>
        <v>1.0000000000000002</v>
      </c>
      <c r="D200" s="77">
        <f t="shared" si="39"/>
        <v>1</v>
      </c>
      <c r="E200" s="77">
        <f t="shared" si="39"/>
        <v>1</v>
      </c>
      <c r="F200" s="77">
        <f t="shared" si="39"/>
        <v>1</v>
      </c>
      <c r="G200" s="77">
        <f t="shared" si="39"/>
        <v>0.99999999999999978</v>
      </c>
      <c r="H200" s="77">
        <f t="shared" si="39"/>
        <v>1</v>
      </c>
      <c r="I200" s="77">
        <f t="shared" si="39"/>
        <v>1</v>
      </c>
      <c r="J200" s="77">
        <f t="shared" si="39"/>
        <v>0.99999999999999978</v>
      </c>
      <c r="K200" s="77">
        <f t="shared" si="39"/>
        <v>1.0000000000000004</v>
      </c>
      <c r="L200" s="77">
        <f t="shared" si="39"/>
        <v>1</v>
      </c>
      <c r="M200" s="77">
        <f t="shared" si="39"/>
        <v>0.99999999999999989</v>
      </c>
      <c r="N200" s="77">
        <f t="shared" si="39"/>
        <v>1</v>
      </c>
      <c r="O200" s="77">
        <f t="shared" si="39"/>
        <v>1.0000000000000004</v>
      </c>
      <c r="P200" s="77">
        <f t="shared" si="39"/>
        <v>0.99999999999999989</v>
      </c>
      <c r="Q200" s="77">
        <f t="shared" si="39"/>
        <v>1</v>
      </c>
    </row>
    <row r="201" spans="1:17" x14ac:dyDescent="0.25">
      <c r="A201" s="132" t="s">
        <v>83</v>
      </c>
      <c r="B201" s="203">
        <f t="shared" ref="B201:Q201" si="40">IF(B$113=0,0,B$113/B$112)</f>
        <v>0</v>
      </c>
      <c r="C201" s="203">
        <f t="shared" si="40"/>
        <v>0</v>
      </c>
      <c r="D201" s="203">
        <f t="shared" si="40"/>
        <v>0</v>
      </c>
      <c r="E201" s="203">
        <f t="shared" si="40"/>
        <v>0</v>
      </c>
      <c r="F201" s="203">
        <f t="shared" si="40"/>
        <v>0</v>
      </c>
      <c r="G201" s="203">
        <f t="shared" si="40"/>
        <v>0</v>
      </c>
      <c r="H201" s="203">
        <f t="shared" si="40"/>
        <v>0</v>
      </c>
      <c r="I201" s="203">
        <f t="shared" si="40"/>
        <v>0</v>
      </c>
      <c r="J201" s="203">
        <f t="shared" si="40"/>
        <v>0</v>
      </c>
      <c r="K201" s="203">
        <f t="shared" si="40"/>
        <v>0</v>
      </c>
      <c r="L201" s="203">
        <f t="shared" si="40"/>
        <v>0</v>
      </c>
      <c r="M201" s="203">
        <f t="shared" si="40"/>
        <v>0</v>
      </c>
      <c r="N201" s="203">
        <f t="shared" si="40"/>
        <v>0</v>
      </c>
      <c r="O201" s="203">
        <f t="shared" si="40"/>
        <v>0</v>
      </c>
      <c r="P201" s="203">
        <f t="shared" si="40"/>
        <v>0</v>
      </c>
      <c r="Q201" s="203">
        <f t="shared" si="40"/>
        <v>0</v>
      </c>
    </row>
    <row r="202" spans="1:17" x14ac:dyDescent="0.25">
      <c r="A202" s="76" t="s">
        <v>82</v>
      </c>
      <c r="B202" s="202">
        <f t="shared" ref="B202:Q202" si="41">IF(B$114=0,0,B$114/B$112)</f>
        <v>0</v>
      </c>
      <c r="C202" s="202">
        <f t="shared" si="41"/>
        <v>0</v>
      </c>
      <c r="D202" s="202">
        <f t="shared" si="41"/>
        <v>0</v>
      </c>
      <c r="E202" s="202">
        <f t="shared" si="41"/>
        <v>0</v>
      </c>
      <c r="F202" s="202">
        <f t="shared" si="41"/>
        <v>0</v>
      </c>
      <c r="G202" s="202">
        <f t="shared" si="41"/>
        <v>0</v>
      </c>
      <c r="H202" s="202">
        <f t="shared" si="41"/>
        <v>0</v>
      </c>
      <c r="I202" s="202">
        <f t="shared" si="41"/>
        <v>0</v>
      </c>
      <c r="J202" s="202">
        <f t="shared" si="41"/>
        <v>0</v>
      </c>
      <c r="K202" s="202">
        <f t="shared" si="41"/>
        <v>0</v>
      </c>
      <c r="L202" s="202">
        <f t="shared" si="41"/>
        <v>0</v>
      </c>
      <c r="M202" s="202">
        <f t="shared" si="41"/>
        <v>0</v>
      </c>
      <c r="N202" s="202">
        <f t="shared" si="41"/>
        <v>0</v>
      </c>
      <c r="O202" s="202">
        <f t="shared" si="41"/>
        <v>0</v>
      </c>
      <c r="P202" s="202">
        <f t="shared" si="41"/>
        <v>0</v>
      </c>
      <c r="Q202" s="202">
        <f t="shared" si="41"/>
        <v>0</v>
      </c>
    </row>
    <row r="203" spans="1:17" x14ac:dyDescent="0.25">
      <c r="A203" s="76" t="s">
        <v>81</v>
      </c>
      <c r="B203" s="202">
        <f t="shared" ref="B203:Q203" si="42">IF(B$115=0,0,B$115/B$112)</f>
        <v>0</v>
      </c>
      <c r="C203" s="202">
        <f t="shared" si="42"/>
        <v>0</v>
      </c>
      <c r="D203" s="202">
        <f t="shared" si="42"/>
        <v>0</v>
      </c>
      <c r="E203" s="202">
        <f t="shared" si="42"/>
        <v>0</v>
      </c>
      <c r="F203" s="202">
        <f t="shared" si="42"/>
        <v>0</v>
      </c>
      <c r="G203" s="202">
        <f t="shared" si="42"/>
        <v>0</v>
      </c>
      <c r="H203" s="202">
        <f t="shared" si="42"/>
        <v>0</v>
      </c>
      <c r="I203" s="202">
        <f t="shared" si="42"/>
        <v>0</v>
      </c>
      <c r="J203" s="202">
        <f t="shared" si="42"/>
        <v>0</v>
      </c>
      <c r="K203" s="202">
        <f t="shared" si="42"/>
        <v>0</v>
      </c>
      <c r="L203" s="202">
        <f t="shared" si="42"/>
        <v>0</v>
      </c>
      <c r="M203" s="202">
        <f t="shared" si="42"/>
        <v>0</v>
      </c>
      <c r="N203" s="202">
        <f t="shared" si="42"/>
        <v>0</v>
      </c>
      <c r="O203" s="202">
        <f t="shared" si="42"/>
        <v>0</v>
      </c>
      <c r="P203" s="202">
        <f t="shared" si="42"/>
        <v>0</v>
      </c>
      <c r="Q203" s="202">
        <f t="shared" si="42"/>
        <v>0</v>
      </c>
    </row>
    <row r="204" spans="1:17" x14ac:dyDescent="0.25">
      <c r="A204" s="76" t="s">
        <v>80</v>
      </c>
      <c r="B204" s="202">
        <f t="shared" ref="B204:Q204" si="43">IF(B$116=0,0,B$116/B$112)</f>
        <v>0</v>
      </c>
      <c r="C204" s="202">
        <f t="shared" si="43"/>
        <v>0</v>
      </c>
      <c r="D204" s="202">
        <f t="shared" si="43"/>
        <v>0</v>
      </c>
      <c r="E204" s="202">
        <f t="shared" si="43"/>
        <v>0</v>
      </c>
      <c r="F204" s="202">
        <f t="shared" si="43"/>
        <v>0</v>
      </c>
      <c r="G204" s="202">
        <f t="shared" si="43"/>
        <v>0</v>
      </c>
      <c r="H204" s="202">
        <f t="shared" si="43"/>
        <v>0</v>
      </c>
      <c r="I204" s="202">
        <f t="shared" si="43"/>
        <v>0</v>
      </c>
      <c r="J204" s="202">
        <f t="shared" si="43"/>
        <v>0</v>
      </c>
      <c r="K204" s="202">
        <f t="shared" si="43"/>
        <v>0</v>
      </c>
      <c r="L204" s="202">
        <f t="shared" si="43"/>
        <v>0</v>
      </c>
      <c r="M204" s="202">
        <f t="shared" si="43"/>
        <v>0</v>
      </c>
      <c r="N204" s="202">
        <f t="shared" si="43"/>
        <v>0</v>
      </c>
      <c r="O204" s="202">
        <f t="shared" si="43"/>
        <v>0</v>
      </c>
      <c r="P204" s="202">
        <f t="shared" si="43"/>
        <v>0</v>
      </c>
      <c r="Q204" s="202">
        <f t="shared" si="43"/>
        <v>0</v>
      </c>
    </row>
    <row r="205" spans="1:17" x14ac:dyDescent="0.25">
      <c r="A205" s="129" t="s">
        <v>79</v>
      </c>
      <c r="B205" s="201">
        <f t="shared" ref="B205:Q205" si="44">IF(B$117=0,0,B$117/B$112)</f>
        <v>6.8114357260769254E-4</v>
      </c>
      <c r="C205" s="201">
        <f t="shared" si="44"/>
        <v>6.6651270128835277E-4</v>
      </c>
      <c r="D205" s="201">
        <f t="shared" si="44"/>
        <v>6.6353674502606867E-4</v>
      </c>
      <c r="E205" s="201">
        <f t="shared" si="44"/>
        <v>6.8303977404546301E-4</v>
      </c>
      <c r="F205" s="201">
        <f t="shared" si="44"/>
        <v>6.9789196161912869E-4</v>
      </c>
      <c r="G205" s="201">
        <f t="shared" si="44"/>
        <v>7.1735027279386449E-4</v>
      </c>
      <c r="H205" s="201">
        <f t="shared" si="44"/>
        <v>7.2116103613660066E-4</v>
      </c>
      <c r="I205" s="201">
        <f t="shared" si="44"/>
        <v>7.0539265311936068E-4</v>
      </c>
      <c r="J205" s="201">
        <f t="shared" si="44"/>
        <v>3.7376257930538511E-4</v>
      </c>
      <c r="K205" s="201">
        <f t="shared" si="44"/>
        <v>3.7140257746548819E-4</v>
      </c>
      <c r="L205" s="201">
        <f t="shared" si="44"/>
        <v>3.7943009117265785E-4</v>
      </c>
      <c r="M205" s="201">
        <f t="shared" si="44"/>
        <v>3.891961354334795E-4</v>
      </c>
      <c r="N205" s="201">
        <f t="shared" si="44"/>
        <v>3.9369145396427562E-4</v>
      </c>
      <c r="O205" s="201">
        <f t="shared" si="44"/>
        <v>6.9721438927719689E-4</v>
      </c>
      <c r="P205" s="201">
        <f t="shared" si="44"/>
        <v>6.9657871183081174E-4</v>
      </c>
      <c r="Q205" s="201">
        <f t="shared" si="44"/>
        <v>3.7198893351657574E-4</v>
      </c>
    </row>
    <row r="206" spans="1:17" x14ac:dyDescent="0.25">
      <c r="A206" s="127" t="s">
        <v>146</v>
      </c>
      <c r="B206" s="200">
        <f t="shared" ref="B206:Q206" si="45">IF(B$122=0,0,B$122/B$112)</f>
        <v>0.47909463116173662</v>
      </c>
      <c r="C206" s="200">
        <f t="shared" si="45"/>
        <v>0.45180793544391645</v>
      </c>
      <c r="D206" s="200">
        <f t="shared" si="45"/>
        <v>0.44588199512562465</v>
      </c>
      <c r="E206" s="200">
        <f t="shared" si="45"/>
        <v>0.45806558193665925</v>
      </c>
      <c r="F206" s="200">
        <f t="shared" si="45"/>
        <v>0.46194253197620466</v>
      </c>
      <c r="G206" s="200">
        <f t="shared" si="45"/>
        <v>0.47457814351799682</v>
      </c>
      <c r="H206" s="200">
        <f t="shared" si="45"/>
        <v>0.47647677250389536</v>
      </c>
      <c r="I206" s="200">
        <f t="shared" si="45"/>
        <v>0.46422247365172853</v>
      </c>
      <c r="J206" s="200">
        <f t="shared" si="45"/>
        <v>0.45351499644984811</v>
      </c>
      <c r="K206" s="200">
        <f t="shared" si="45"/>
        <v>0.44717736553880727</v>
      </c>
      <c r="L206" s="200">
        <f t="shared" si="45"/>
        <v>0.45661002902201031</v>
      </c>
      <c r="M206" s="200">
        <f t="shared" si="45"/>
        <v>0.46805349168151728</v>
      </c>
      <c r="N206" s="200">
        <f t="shared" si="45"/>
        <v>0.47346599134145662</v>
      </c>
      <c r="O206" s="200">
        <f t="shared" si="45"/>
        <v>0.44690885452757545</v>
      </c>
      <c r="P206" s="200">
        <f t="shared" si="45"/>
        <v>0.44612877359585146</v>
      </c>
      <c r="Q206" s="200">
        <f t="shared" si="45"/>
        <v>0.44701665496966658</v>
      </c>
    </row>
    <row r="207" spans="1:17" x14ac:dyDescent="0.25">
      <c r="A207" s="142" t="s">
        <v>159</v>
      </c>
      <c r="B207" s="199">
        <f t="shared" ref="B207:Q207" si="46">IF(B$123=0,0,B$123/B$112)</f>
        <v>0.47909463116173662</v>
      </c>
      <c r="C207" s="199">
        <f t="shared" si="46"/>
        <v>0.45180793544391645</v>
      </c>
      <c r="D207" s="199">
        <f t="shared" si="46"/>
        <v>0.44588199512562465</v>
      </c>
      <c r="E207" s="199">
        <f t="shared" si="46"/>
        <v>0.45806558193665925</v>
      </c>
      <c r="F207" s="199">
        <f t="shared" si="46"/>
        <v>0.46194253197620466</v>
      </c>
      <c r="G207" s="199">
        <f t="shared" si="46"/>
        <v>0.47457814351799682</v>
      </c>
      <c r="H207" s="199">
        <f t="shared" si="46"/>
        <v>0.47647677250389536</v>
      </c>
      <c r="I207" s="199">
        <f t="shared" si="46"/>
        <v>0.46422247365172853</v>
      </c>
      <c r="J207" s="199">
        <f t="shared" si="46"/>
        <v>0.45351499644984811</v>
      </c>
      <c r="K207" s="199">
        <f t="shared" si="46"/>
        <v>0.44717736553880727</v>
      </c>
      <c r="L207" s="199">
        <f t="shared" si="46"/>
        <v>0.45661002902201031</v>
      </c>
      <c r="M207" s="199">
        <f t="shared" si="46"/>
        <v>0.46805349168151728</v>
      </c>
      <c r="N207" s="199">
        <f t="shared" si="46"/>
        <v>0.47346599134145662</v>
      </c>
      <c r="O207" s="199">
        <f t="shared" si="46"/>
        <v>0.44690885452757545</v>
      </c>
      <c r="P207" s="199">
        <f t="shared" si="46"/>
        <v>0.44612877359585146</v>
      </c>
      <c r="Q207" s="199">
        <f t="shared" si="46"/>
        <v>0.44701665496966658</v>
      </c>
    </row>
    <row r="208" spans="1:17" x14ac:dyDescent="0.25">
      <c r="A208" s="142" t="s">
        <v>158</v>
      </c>
      <c r="B208" s="199">
        <f t="shared" ref="B208:Q208" si="47">IF(B$129=0,0,B$129/B$112)</f>
        <v>0</v>
      </c>
      <c r="C208" s="199">
        <f t="shared" si="47"/>
        <v>0</v>
      </c>
      <c r="D208" s="199">
        <f t="shared" si="47"/>
        <v>0</v>
      </c>
      <c r="E208" s="199">
        <f t="shared" si="47"/>
        <v>0</v>
      </c>
      <c r="F208" s="199">
        <f t="shared" si="47"/>
        <v>0</v>
      </c>
      <c r="G208" s="199">
        <f t="shared" si="47"/>
        <v>0</v>
      </c>
      <c r="H208" s="199">
        <f t="shared" si="47"/>
        <v>0</v>
      </c>
      <c r="I208" s="199">
        <f t="shared" si="47"/>
        <v>0</v>
      </c>
      <c r="J208" s="199">
        <f t="shared" si="47"/>
        <v>0</v>
      </c>
      <c r="K208" s="199">
        <f t="shared" si="47"/>
        <v>0</v>
      </c>
      <c r="L208" s="199">
        <f t="shared" si="47"/>
        <v>0</v>
      </c>
      <c r="M208" s="199">
        <f t="shared" si="47"/>
        <v>0</v>
      </c>
      <c r="N208" s="199">
        <f t="shared" si="47"/>
        <v>0</v>
      </c>
      <c r="O208" s="199">
        <f t="shared" si="47"/>
        <v>0</v>
      </c>
      <c r="P208" s="199">
        <f t="shared" si="47"/>
        <v>0</v>
      </c>
      <c r="Q208" s="199">
        <f t="shared" si="47"/>
        <v>0</v>
      </c>
    </row>
    <row r="209" spans="1:17" x14ac:dyDescent="0.25">
      <c r="A209" s="127" t="s">
        <v>145</v>
      </c>
      <c r="B209" s="200">
        <f t="shared" ref="B209:Q209" si="48">IF(B$130=0,0,B$130/B$112)</f>
        <v>0.20929948988597408</v>
      </c>
      <c r="C209" s="200">
        <f t="shared" si="48"/>
        <v>0.2515124313645713</v>
      </c>
      <c r="D209" s="200">
        <f t="shared" si="48"/>
        <v>0.24622464787893061</v>
      </c>
      <c r="E209" s="200">
        <f t="shared" si="48"/>
        <v>0.23954974689592742</v>
      </c>
      <c r="F209" s="200">
        <f t="shared" si="48"/>
        <v>0.23387373495629907</v>
      </c>
      <c r="G209" s="200">
        <f t="shared" si="48"/>
        <v>0.23120037981123151</v>
      </c>
      <c r="H209" s="200">
        <f t="shared" si="48"/>
        <v>0.22720818996119035</v>
      </c>
      <c r="I209" s="200">
        <f t="shared" si="48"/>
        <v>0.24325782112045197</v>
      </c>
      <c r="J209" s="200">
        <f t="shared" si="48"/>
        <v>0.25383094821781998</v>
      </c>
      <c r="K209" s="200">
        <f t="shared" si="48"/>
        <v>0.25948162653659568</v>
      </c>
      <c r="L209" s="200">
        <f t="shared" si="48"/>
        <v>0.25031102531317273</v>
      </c>
      <c r="M209" s="200">
        <f t="shared" si="48"/>
        <v>0.23083308137650699</v>
      </c>
      <c r="N209" s="200">
        <f t="shared" si="48"/>
        <v>0.22538939210523809</v>
      </c>
      <c r="O209" s="200">
        <f t="shared" si="48"/>
        <v>0.23944731953600962</v>
      </c>
      <c r="P209" s="200">
        <f t="shared" si="48"/>
        <v>0.23209530831782832</v>
      </c>
      <c r="Q209" s="200">
        <f t="shared" si="48"/>
        <v>0.27802683046911791</v>
      </c>
    </row>
    <row r="210" spans="1:17" x14ac:dyDescent="0.25">
      <c r="A210" s="142" t="s">
        <v>157</v>
      </c>
      <c r="B210" s="199">
        <f t="shared" ref="B210:Q210" si="49">IF(B$131=0,0,B$131/B$112)</f>
        <v>0.20929948988597408</v>
      </c>
      <c r="C210" s="199">
        <f t="shared" si="49"/>
        <v>0.2515124313645713</v>
      </c>
      <c r="D210" s="199">
        <f t="shared" si="49"/>
        <v>0.24622464787893061</v>
      </c>
      <c r="E210" s="199">
        <f t="shared" si="49"/>
        <v>0.23954974689592742</v>
      </c>
      <c r="F210" s="199">
        <f t="shared" si="49"/>
        <v>0.23387373495629907</v>
      </c>
      <c r="G210" s="199">
        <f t="shared" si="49"/>
        <v>0.23120037981123151</v>
      </c>
      <c r="H210" s="199">
        <f t="shared" si="49"/>
        <v>0.22720818996119035</v>
      </c>
      <c r="I210" s="199">
        <f t="shared" si="49"/>
        <v>0.24325782112045197</v>
      </c>
      <c r="J210" s="199">
        <f t="shared" si="49"/>
        <v>0.25383094821781998</v>
      </c>
      <c r="K210" s="199">
        <f t="shared" si="49"/>
        <v>0.25948162653659568</v>
      </c>
      <c r="L210" s="199">
        <f t="shared" si="49"/>
        <v>0.25031102531317273</v>
      </c>
      <c r="M210" s="199">
        <f t="shared" si="49"/>
        <v>0.23083308137650699</v>
      </c>
      <c r="N210" s="199">
        <f t="shared" si="49"/>
        <v>0.22538939210523809</v>
      </c>
      <c r="O210" s="199">
        <f t="shared" si="49"/>
        <v>0.23944731953600962</v>
      </c>
      <c r="P210" s="199">
        <f t="shared" si="49"/>
        <v>0.23209530831782832</v>
      </c>
      <c r="Q210" s="199">
        <f t="shared" si="49"/>
        <v>0.27802683046911791</v>
      </c>
    </row>
    <row r="211" spans="1:17" x14ac:dyDescent="0.25">
      <c r="A211" s="142" t="s">
        <v>156</v>
      </c>
      <c r="B211" s="199">
        <f t="shared" ref="B211:Q211" si="50">IF(B$136=0,0,B$136/B$112)</f>
        <v>0</v>
      </c>
      <c r="C211" s="199">
        <f t="shared" si="50"/>
        <v>0</v>
      </c>
      <c r="D211" s="199">
        <f t="shared" si="50"/>
        <v>0</v>
      </c>
      <c r="E211" s="199">
        <f t="shared" si="50"/>
        <v>0</v>
      </c>
      <c r="F211" s="199">
        <f t="shared" si="50"/>
        <v>0</v>
      </c>
      <c r="G211" s="199">
        <f t="shared" si="50"/>
        <v>0</v>
      </c>
      <c r="H211" s="199">
        <f t="shared" si="50"/>
        <v>0</v>
      </c>
      <c r="I211" s="199">
        <f t="shared" si="50"/>
        <v>0</v>
      </c>
      <c r="J211" s="199">
        <f t="shared" si="50"/>
        <v>0</v>
      </c>
      <c r="K211" s="199">
        <f t="shared" si="50"/>
        <v>0</v>
      </c>
      <c r="L211" s="199">
        <f t="shared" si="50"/>
        <v>0</v>
      </c>
      <c r="M211" s="199">
        <f t="shared" si="50"/>
        <v>0</v>
      </c>
      <c r="N211" s="199">
        <f t="shared" si="50"/>
        <v>0</v>
      </c>
      <c r="O211" s="199">
        <f t="shared" si="50"/>
        <v>0</v>
      </c>
      <c r="P211" s="199">
        <f t="shared" si="50"/>
        <v>0</v>
      </c>
      <c r="Q211" s="199">
        <f t="shared" si="50"/>
        <v>0</v>
      </c>
    </row>
    <row r="212" spans="1:17" x14ac:dyDescent="0.25">
      <c r="A212" s="127" t="s">
        <v>144</v>
      </c>
      <c r="B212" s="200">
        <f t="shared" ref="B212:Q212" si="51">IF(B$137=0,0,B$137/B$112)</f>
        <v>0.25718934767591356</v>
      </c>
      <c r="C212" s="200">
        <f t="shared" si="51"/>
        <v>0.24455414297939174</v>
      </c>
      <c r="D212" s="200">
        <f t="shared" si="51"/>
        <v>0.25666664355602115</v>
      </c>
      <c r="E212" s="200">
        <f t="shared" si="51"/>
        <v>0.25147492568917484</v>
      </c>
      <c r="F212" s="200">
        <f t="shared" si="51"/>
        <v>0.25532997465853702</v>
      </c>
      <c r="G212" s="200">
        <f t="shared" si="51"/>
        <v>0.24397573467996495</v>
      </c>
      <c r="H212" s="200">
        <f t="shared" si="51"/>
        <v>0.24353036599920769</v>
      </c>
      <c r="I212" s="200">
        <f t="shared" si="51"/>
        <v>0.24561474524050117</v>
      </c>
      <c r="J212" s="200">
        <f t="shared" si="51"/>
        <v>0.24846480854922387</v>
      </c>
      <c r="K212" s="200">
        <f t="shared" si="51"/>
        <v>0.24591803966339312</v>
      </c>
      <c r="L212" s="200">
        <f t="shared" si="51"/>
        <v>0.24256488706907103</v>
      </c>
      <c r="M212" s="200">
        <f t="shared" si="51"/>
        <v>0.25215995565634103</v>
      </c>
      <c r="N212" s="200">
        <f t="shared" si="51"/>
        <v>0.25363415587437932</v>
      </c>
      <c r="O212" s="200">
        <f t="shared" si="51"/>
        <v>0.26800736751382243</v>
      </c>
      <c r="P212" s="200">
        <f t="shared" si="51"/>
        <v>0.27317843801330804</v>
      </c>
      <c r="Q212" s="200">
        <f t="shared" si="51"/>
        <v>0.228432443498986</v>
      </c>
    </row>
    <row r="213" spans="1:17" x14ac:dyDescent="0.25">
      <c r="A213" s="142" t="s">
        <v>155</v>
      </c>
      <c r="B213" s="199">
        <f t="shared" ref="B213:Q213" si="52">IF(B$138=0,0,B$138/B$112)</f>
        <v>8.4116134088849479E-2</v>
      </c>
      <c r="C213" s="199">
        <f t="shared" si="52"/>
        <v>8.566951143967097E-2</v>
      </c>
      <c r="D213" s="199">
        <f t="shared" si="52"/>
        <v>8.439682857172176E-2</v>
      </c>
      <c r="E213" s="199">
        <f t="shared" si="52"/>
        <v>8.5480559010193413E-2</v>
      </c>
      <c r="F213" s="199">
        <f t="shared" si="52"/>
        <v>8.6659069165103103E-2</v>
      </c>
      <c r="G213" s="199">
        <f t="shared" si="52"/>
        <v>8.857322089115531E-2</v>
      </c>
      <c r="H213" s="199">
        <f t="shared" si="52"/>
        <v>8.874030870158095E-2</v>
      </c>
      <c r="I213" s="199">
        <f t="shared" si="52"/>
        <v>8.7869283816490798E-2</v>
      </c>
      <c r="J213" s="199">
        <f t="shared" si="52"/>
        <v>8.7819270213178188E-2</v>
      </c>
      <c r="K213" s="199">
        <f t="shared" si="52"/>
        <v>8.7527721027068267E-2</v>
      </c>
      <c r="L213" s="199">
        <f t="shared" si="52"/>
        <v>8.8595563591624266E-2</v>
      </c>
      <c r="M213" s="199">
        <f t="shared" si="52"/>
        <v>8.9457912317444363E-2</v>
      </c>
      <c r="N213" s="199">
        <f t="shared" si="52"/>
        <v>9.0053738761412441E-2</v>
      </c>
      <c r="O213" s="199">
        <f t="shared" si="52"/>
        <v>8.6444209470820946E-2</v>
      </c>
      <c r="P213" s="199">
        <f t="shared" si="52"/>
        <v>8.5931945880056246E-2</v>
      </c>
      <c r="Q213" s="199">
        <f t="shared" si="52"/>
        <v>8.8589424918963738E-2</v>
      </c>
    </row>
    <row r="214" spans="1:17" x14ac:dyDescent="0.25">
      <c r="A214" s="142" t="s">
        <v>154</v>
      </c>
      <c r="B214" s="199">
        <f t="shared" ref="B214:Q214" si="53">IF(B$142=0,0,B$142/B$112)</f>
        <v>0.17307321358706407</v>
      </c>
      <c r="C214" s="199">
        <f t="shared" si="53"/>
        <v>0.15888463153972077</v>
      </c>
      <c r="D214" s="199">
        <f t="shared" si="53"/>
        <v>0.17226981498429941</v>
      </c>
      <c r="E214" s="199">
        <f t="shared" si="53"/>
        <v>0.16599436667898146</v>
      </c>
      <c r="F214" s="199">
        <f t="shared" si="53"/>
        <v>0.16867090549343394</v>
      </c>
      <c r="G214" s="199">
        <f t="shared" si="53"/>
        <v>0.15540251378880962</v>
      </c>
      <c r="H214" s="199">
        <f t="shared" si="53"/>
        <v>0.15479005729762674</v>
      </c>
      <c r="I214" s="199">
        <f t="shared" si="53"/>
        <v>0.15774546142401036</v>
      </c>
      <c r="J214" s="199">
        <f t="shared" si="53"/>
        <v>0.16064553833604567</v>
      </c>
      <c r="K214" s="199">
        <f t="shared" si="53"/>
        <v>0.15839031863632486</v>
      </c>
      <c r="L214" s="199">
        <f t="shared" si="53"/>
        <v>0.15396932347744677</v>
      </c>
      <c r="M214" s="199">
        <f t="shared" si="53"/>
        <v>0.16270204333889671</v>
      </c>
      <c r="N214" s="199">
        <f t="shared" si="53"/>
        <v>0.16358041711296684</v>
      </c>
      <c r="O214" s="199">
        <f t="shared" si="53"/>
        <v>0.18156315804300149</v>
      </c>
      <c r="P214" s="199">
        <f t="shared" si="53"/>
        <v>0.18724649213325181</v>
      </c>
      <c r="Q214" s="199">
        <f t="shared" si="53"/>
        <v>0.13984301858002227</v>
      </c>
    </row>
    <row r="215" spans="1:17" x14ac:dyDescent="0.25">
      <c r="A215" s="142" t="s">
        <v>153</v>
      </c>
      <c r="B215" s="199">
        <f t="shared" ref="B215:Q215" si="54">IF(B$153=0,0,B$153/B$112)</f>
        <v>0</v>
      </c>
      <c r="C215" s="199">
        <f t="shared" si="54"/>
        <v>0</v>
      </c>
      <c r="D215" s="199">
        <f t="shared" si="54"/>
        <v>0</v>
      </c>
      <c r="E215" s="199">
        <f t="shared" si="54"/>
        <v>0</v>
      </c>
      <c r="F215" s="199">
        <f t="shared" si="54"/>
        <v>0</v>
      </c>
      <c r="G215" s="199">
        <f t="shared" si="54"/>
        <v>0</v>
      </c>
      <c r="H215" s="199">
        <f t="shared" si="54"/>
        <v>0</v>
      </c>
      <c r="I215" s="199">
        <f t="shared" si="54"/>
        <v>0</v>
      </c>
      <c r="J215" s="199">
        <f t="shared" si="54"/>
        <v>0</v>
      </c>
      <c r="K215" s="199">
        <f t="shared" si="54"/>
        <v>0</v>
      </c>
      <c r="L215" s="199">
        <f t="shared" si="54"/>
        <v>0</v>
      </c>
      <c r="M215" s="199">
        <f t="shared" si="54"/>
        <v>0</v>
      </c>
      <c r="N215" s="199">
        <f t="shared" si="54"/>
        <v>0</v>
      </c>
      <c r="O215" s="199">
        <f t="shared" si="54"/>
        <v>0</v>
      </c>
      <c r="P215" s="199">
        <f t="shared" si="54"/>
        <v>0</v>
      </c>
      <c r="Q215" s="199">
        <f t="shared" si="54"/>
        <v>0</v>
      </c>
    </row>
    <row r="216" spans="1:17" x14ac:dyDescent="0.25">
      <c r="A216" s="177" t="s">
        <v>98</v>
      </c>
      <c r="B216" s="209">
        <f t="shared" ref="B216:Q216" si="55">IF(B$154=0,0,B$154/B$112)</f>
        <v>5.3735387703768095E-2</v>
      </c>
      <c r="C216" s="209">
        <f t="shared" si="55"/>
        <v>5.1458977510832442E-2</v>
      </c>
      <c r="D216" s="209">
        <f t="shared" si="55"/>
        <v>5.0563176694397513E-2</v>
      </c>
      <c r="E216" s="209">
        <f t="shared" si="55"/>
        <v>5.0226705704192895E-2</v>
      </c>
      <c r="F216" s="209">
        <f t="shared" si="55"/>
        <v>4.8155866447340129E-2</v>
      </c>
      <c r="G216" s="209">
        <f t="shared" si="55"/>
        <v>4.9528391718012703E-2</v>
      </c>
      <c r="H216" s="209">
        <f t="shared" si="55"/>
        <v>5.2063510499569997E-2</v>
      </c>
      <c r="I216" s="209">
        <f t="shared" si="55"/>
        <v>4.6199567334199047E-2</v>
      </c>
      <c r="J216" s="209">
        <f t="shared" si="55"/>
        <v>4.3815484203802518E-2</v>
      </c>
      <c r="K216" s="209">
        <f t="shared" si="55"/>
        <v>4.7051565683738861E-2</v>
      </c>
      <c r="L216" s="209">
        <f t="shared" si="55"/>
        <v>5.0134628504573356E-2</v>
      </c>
      <c r="M216" s="209">
        <f t="shared" si="55"/>
        <v>4.8564275150201078E-2</v>
      </c>
      <c r="N216" s="209">
        <f t="shared" si="55"/>
        <v>4.7116769224961753E-2</v>
      </c>
      <c r="O216" s="209">
        <f t="shared" si="55"/>
        <v>4.493924403331568E-2</v>
      </c>
      <c r="P216" s="209">
        <f t="shared" si="55"/>
        <v>4.7900901361181185E-2</v>
      </c>
      <c r="Q216" s="209">
        <f t="shared" si="55"/>
        <v>4.6152082128712933E-2</v>
      </c>
    </row>
    <row r="217" spans="1:17" x14ac:dyDescent="0.25">
      <c r="A217" s="164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</row>
    <row r="218" spans="1:17" ht="12.75" x14ac:dyDescent="0.25">
      <c r="A218" s="137" t="s">
        <v>133</v>
      </c>
      <c r="B218" s="197"/>
      <c r="C218" s="197"/>
      <c r="D218" s="197"/>
      <c r="E218" s="197"/>
      <c r="F218" s="197"/>
      <c r="G218" s="197"/>
      <c r="H218" s="197"/>
      <c r="I218" s="197"/>
      <c r="J218" s="197"/>
      <c r="K218" s="197"/>
      <c r="L218" s="197"/>
      <c r="M218" s="197"/>
      <c r="N218" s="197"/>
      <c r="O218" s="197"/>
      <c r="P218" s="197"/>
      <c r="Q218" s="197"/>
    </row>
    <row r="219" spans="1:17" x14ac:dyDescent="0.25">
      <c r="A219" s="164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</row>
    <row r="220" spans="1:17" x14ac:dyDescent="0.25">
      <c r="A220" s="78" t="s">
        <v>44</v>
      </c>
      <c r="B220" s="133">
        <f>IF(B$5=0,0,B$5/NFM_fec!B$5)</f>
        <v>0</v>
      </c>
      <c r="C220" s="133">
        <f>IF(C$5=0,0,C$5/NFM_fec!C$5)</f>
        <v>0</v>
      </c>
      <c r="D220" s="133">
        <f>IF(D$5=0,0,D$5/NFM_fec!D$5)</f>
        <v>0</v>
      </c>
      <c r="E220" s="133">
        <f>IF(E$5=0,0,E$5/NFM_fec!E$5)</f>
        <v>0</v>
      </c>
      <c r="F220" s="133">
        <f>IF(F$5=0,0,F$5/NFM_fec!F$5)</f>
        <v>0</v>
      </c>
      <c r="G220" s="133">
        <f>IF(G$5=0,0,G$5/NFM_fec!G$5)</f>
        <v>0</v>
      </c>
      <c r="H220" s="133">
        <f>IF(H$5=0,0,H$5/NFM_fec!H$5)</f>
        <v>0</v>
      </c>
      <c r="I220" s="133">
        <f>IF(I$5=0,0,I$5/NFM_fec!I$5)</f>
        <v>0</v>
      </c>
      <c r="J220" s="133">
        <f>IF(J$5=0,0,J$5/NFM_fec!J$5)</f>
        <v>0</v>
      </c>
      <c r="K220" s="133">
        <f>IF(K$5=0,0,K$5/NFM_fec!K$5)</f>
        <v>0</v>
      </c>
      <c r="L220" s="133">
        <f>IF(L$5=0,0,L$5/NFM_fec!L$5)</f>
        <v>0</v>
      </c>
      <c r="M220" s="133">
        <f>IF(M$5=0,0,M$5/NFM_fec!M$5)</f>
        <v>0</v>
      </c>
      <c r="N220" s="133">
        <f>IF(N$5=0,0,N$5/NFM_fec!N$5)</f>
        <v>0</v>
      </c>
      <c r="O220" s="133">
        <f>IF(O$5=0,0,O$5/NFM_fec!O$5)</f>
        <v>0</v>
      </c>
      <c r="P220" s="133">
        <f>IF(P$5=0,0,P$5/NFM_fec!P$5)</f>
        <v>0</v>
      </c>
      <c r="Q220" s="133">
        <f>IF(Q$5=0,0,Q$5/NFM_fec!Q$5)</f>
        <v>0</v>
      </c>
    </row>
    <row r="221" spans="1:17" x14ac:dyDescent="0.25">
      <c r="A221" s="132" t="s">
        <v>83</v>
      </c>
      <c r="B221" s="131">
        <f>IF(B$6=0,0,B$6/NFM_fec!B$6)</f>
        <v>0</v>
      </c>
      <c r="C221" s="131">
        <f>IF(C$6=0,0,C$6/NFM_fec!C$6)</f>
        <v>0</v>
      </c>
      <c r="D221" s="131">
        <f>IF(D$6=0,0,D$6/NFM_fec!D$6)</f>
        <v>0</v>
      </c>
      <c r="E221" s="131">
        <f>IF(E$6=0,0,E$6/NFM_fec!E$6)</f>
        <v>0</v>
      </c>
      <c r="F221" s="131">
        <f>IF(F$6=0,0,F$6/NFM_fec!F$6)</f>
        <v>0</v>
      </c>
      <c r="G221" s="131">
        <f>IF(G$6=0,0,G$6/NFM_fec!G$6)</f>
        <v>0</v>
      </c>
      <c r="H221" s="131">
        <f>IF(H$6=0,0,H$6/NFM_fec!H$6)</f>
        <v>0</v>
      </c>
      <c r="I221" s="131">
        <f>IF(I$6=0,0,I$6/NFM_fec!I$6)</f>
        <v>0</v>
      </c>
      <c r="J221" s="131">
        <f>IF(J$6=0,0,J$6/NFM_fec!J$6)</f>
        <v>0</v>
      </c>
      <c r="K221" s="131">
        <f>IF(K$6=0,0,K$6/NFM_fec!K$6)</f>
        <v>0</v>
      </c>
      <c r="L221" s="131">
        <f>IF(L$6=0,0,L$6/NFM_fec!L$6)</f>
        <v>0</v>
      </c>
      <c r="M221" s="131">
        <f>IF(M$6=0,0,M$6/NFM_fec!M$6)</f>
        <v>0</v>
      </c>
      <c r="N221" s="131">
        <f>IF(N$6=0,0,N$6/NFM_fec!N$6)</f>
        <v>0</v>
      </c>
      <c r="O221" s="131">
        <f>IF(O$6=0,0,O$6/NFM_fec!O$6)</f>
        <v>0</v>
      </c>
      <c r="P221" s="131">
        <f>IF(P$6=0,0,P$6/NFM_fec!P$6)</f>
        <v>0</v>
      </c>
      <c r="Q221" s="131">
        <f>IF(Q$6=0,0,Q$6/NFM_fec!Q$6)</f>
        <v>0</v>
      </c>
    </row>
    <row r="222" spans="1:17" x14ac:dyDescent="0.25">
      <c r="A222" s="76" t="s">
        <v>82</v>
      </c>
      <c r="B222" s="130">
        <f>IF(B$7=0,0,B$7/NFM_fec!B$7)</f>
        <v>0</v>
      </c>
      <c r="C222" s="130">
        <f>IF(C$7=0,0,C$7/NFM_fec!C$7)</f>
        <v>0</v>
      </c>
      <c r="D222" s="130">
        <f>IF(D$7=0,0,D$7/NFM_fec!D$7)</f>
        <v>0</v>
      </c>
      <c r="E222" s="130">
        <f>IF(E$7=0,0,E$7/NFM_fec!E$7)</f>
        <v>0</v>
      </c>
      <c r="F222" s="130">
        <f>IF(F$7=0,0,F$7/NFM_fec!F$7)</f>
        <v>0</v>
      </c>
      <c r="G222" s="130">
        <f>IF(G$7=0,0,G$7/NFM_fec!G$7)</f>
        <v>0</v>
      </c>
      <c r="H222" s="130">
        <f>IF(H$7=0,0,H$7/NFM_fec!H$7)</f>
        <v>0</v>
      </c>
      <c r="I222" s="130">
        <f>IF(I$7=0,0,I$7/NFM_fec!I$7)</f>
        <v>0</v>
      </c>
      <c r="J222" s="130">
        <f>IF(J$7=0,0,J$7/NFM_fec!J$7)</f>
        <v>0</v>
      </c>
      <c r="K222" s="130">
        <f>IF(K$7=0,0,K$7/NFM_fec!K$7)</f>
        <v>0</v>
      </c>
      <c r="L222" s="130">
        <f>IF(L$7=0,0,L$7/NFM_fec!L$7)</f>
        <v>0</v>
      </c>
      <c r="M222" s="130">
        <f>IF(M$7=0,0,M$7/NFM_fec!M$7)</f>
        <v>0</v>
      </c>
      <c r="N222" s="130">
        <f>IF(N$7=0,0,N$7/NFM_fec!N$7)</f>
        <v>0</v>
      </c>
      <c r="O222" s="130">
        <f>IF(O$7=0,0,O$7/NFM_fec!O$7)</f>
        <v>0</v>
      </c>
      <c r="P222" s="130">
        <f>IF(P$7=0,0,P$7/NFM_fec!P$7)</f>
        <v>0</v>
      </c>
      <c r="Q222" s="130">
        <f>IF(Q$7=0,0,Q$7/NFM_fec!Q$7)</f>
        <v>0</v>
      </c>
    </row>
    <row r="223" spans="1:17" x14ac:dyDescent="0.25">
      <c r="A223" s="76" t="s">
        <v>81</v>
      </c>
      <c r="B223" s="130">
        <f>IF(B$8=0,0,B$8/NFM_fec!B$8)</f>
        <v>0</v>
      </c>
      <c r="C223" s="130">
        <f>IF(C$8=0,0,C$8/NFM_fec!C$8)</f>
        <v>0</v>
      </c>
      <c r="D223" s="130">
        <f>IF(D$8=0,0,D$8/NFM_fec!D$8)</f>
        <v>0</v>
      </c>
      <c r="E223" s="130">
        <f>IF(E$8=0,0,E$8/NFM_fec!E$8)</f>
        <v>0</v>
      </c>
      <c r="F223" s="130">
        <f>IF(F$8=0,0,F$8/NFM_fec!F$8)</f>
        <v>0</v>
      </c>
      <c r="G223" s="130">
        <f>IF(G$8=0,0,G$8/NFM_fec!G$8)</f>
        <v>0</v>
      </c>
      <c r="H223" s="130">
        <f>IF(H$8=0,0,H$8/NFM_fec!H$8)</f>
        <v>0</v>
      </c>
      <c r="I223" s="130">
        <f>IF(I$8=0,0,I$8/NFM_fec!I$8)</f>
        <v>0</v>
      </c>
      <c r="J223" s="130">
        <f>IF(J$8=0,0,J$8/NFM_fec!J$8)</f>
        <v>0</v>
      </c>
      <c r="K223" s="130">
        <f>IF(K$8=0,0,K$8/NFM_fec!K$8)</f>
        <v>0</v>
      </c>
      <c r="L223" s="130">
        <f>IF(L$8=0,0,L$8/NFM_fec!L$8)</f>
        <v>0</v>
      </c>
      <c r="M223" s="130">
        <f>IF(M$8=0,0,M$8/NFM_fec!M$8)</f>
        <v>0</v>
      </c>
      <c r="N223" s="130">
        <f>IF(N$8=0,0,N$8/NFM_fec!N$8)</f>
        <v>0</v>
      </c>
      <c r="O223" s="130">
        <f>IF(O$8=0,0,O$8/NFM_fec!O$8)</f>
        <v>0</v>
      </c>
      <c r="P223" s="130">
        <f>IF(P$8=0,0,P$8/NFM_fec!P$8)</f>
        <v>0</v>
      </c>
      <c r="Q223" s="130">
        <f>IF(Q$8=0,0,Q$8/NFM_fec!Q$8)</f>
        <v>0</v>
      </c>
    </row>
    <row r="224" spans="1:17" x14ac:dyDescent="0.25">
      <c r="A224" s="76" t="s">
        <v>80</v>
      </c>
      <c r="B224" s="130">
        <f>IF(B$9=0,0,B$9/NFM_fec!B$9)</f>
        <v>0</v>
      </c>
      <c r="C224" s="130">
        <f>IF(C$9=0,0,C$9/NFM_fec!C$9)</f>
        <v>0</v>
      </c>
      <c r="D224" s="130">
        <f>IF(D$9=0,0,D$9/NFM_fec!D$9)</f>
        <v>0</v>
      </c>
      <c r="E224" s="130">
        <f>IF(E$9=0,0,E$9/NFM_fec!E$9)</f>
        <v>0</v>
      </c>
      <c r="F224" s="130">
        <f>IF(F$9=0,0,F$9/NFM_fec!F$9)</f>
        <v>0</v>
      </c>
      <c r="G224" s="130">
        <f>IF(G$9=0,0,G$9/NFM_fec!G$9)</f>
        <v>0</v>
      </c>
      <c r="H224" s="130">
        <f>IF(H$9=0,0,H$9/NFM_fec!H$9)</f>
        <v>0</v>
      </c>
      <c r="I224" s="130">
        <f>IF(I$9=0,0,I$9/NFM_fec!I$9)</f>
        <v>0</v>
      </c>
      <c r="J224" s="130">
        <f>IF(J$9=0,0,J$9/NFM_fec!J$9)</f>
        <v>0</v>
      </c>
      <c r="K224" s="130">
        <f>IF(K$9=0,0,K$9/NFM_fec!K$9)</f>
        <v>0</v>
      </c>
      <c r="L224" s="130">
        <f>IF(L$9=0,0,L$9/NFM_fec!L$9)</f>
        <v>0</v>
      </c>
      <c r="M224" s="130">
        <f>IF(M$9=0,0,M$9/NFM_fec!M$9)</f>
        <v>0</v>
      </c>
      <c r="N224" s="130">
        <f>IF(N$9=0,0,N$9/NFM_fec!N$9)</f>
        <v>0</v>
      </c>
      <c r="O224" s="130">
        <f>IF(O$9=0,0,O$9/NFM_fec!O$9)</f>
        <v>0</v>
      </c>
      <c r="P224" s="130">
        <f>IF(P$9=0,0,P$9/NFM_fec!P$9)</f>
        <v>0</v>
      </c>
      <c r="Q224" s="130">
        <f>IF(Q$9=0,0,Q$9/NFM_fec!Q$9)</f>
        <v>0</v>
      </c>
    </row>
    <row r="225" spans="1:17" x14ac:dyDescent="0.25">
      <c r="A225" s="129" t="s">
        <v>79</v>
      </c>
      <c r="B225" s="128">
        <f>IF(B$10=0,0,B$10/NFM_fec!B$10)</f>
        <v>0</v>
      </c>
      <c r="C225" s="128">
        <f>IF(C$10=0,0,C$10/NFM_fec!C$10)</f>
        <v>0</v>
      </c>
      <c r="D225" s="128">
        <f>IF(D$10=0,0,D$10/NFM_fec!D$10)</f>
        <v>0</v>
      </c>
      <c r="E225" s="128">
        <f>IF(E$10=0,0,E$10/NFM_fec!E$10)</f>
        <v>0</v>
      </c>
      <c r="F225" s="128">
        <f>IF(F$10=0,0,F$10/NFM_fec!F$10)</f>
        <v>0</v>
      </c>
      <c r="G225" s="128">
        <f>IF(G$10=0,0,G$10/NFM_fec!G$10)</f>
        <v>0</v>
      </c>
      <c r="H225" s="128">
        <f>IF(H$10=0,0,H$10/NFM_fec!H$10)</f>
        <v>0</v>
      </c>
      <c r="I225" s="128">
        <f>IF(I$10=0,0,I$10/NFM_fec!I$10)</f>
        <v>0</v>
      </c>
      <c r="J225" s="128">
        <f>IF(J$10=0,0,J$10/NFM_fec!J$10)</f>
        <v>0</v>
      </c>
      <c r="K225" s="128">
        <f>IF(K$10=0,0,K$10/NFM_fec!K$10)</f>
        <v>0</v>
      </c>
      <c r="L225" s="128">
        <f>IF(L$10=0,0,L$10/NFM_fec!L$10)</f>
        <v>0</v>
      </c>
      <c r="M225" s="128">
        <f>IF(M$10=0,0,M$10/NFM_fec!M$10)</f>
        <v>0</v>
      </c>
      <c r="N225" s="128">
        <f>IF(N$10=0,0,N$10/NFM_fec!N$10)</f>
        <v>0</v>
      </c>
      <c r="O225" s="128">
        <f>IF(O$10=0,0,O$10/NFM_fec!O$10)</f>
        <v>0</v>
      </c>
      <c r="P225" s="128">
        <f>IF(P$10=0,0,P$10/NFM_fec!P$10)</f>
        <v>0</v>
      </c>
      <c r="Q225" s="128">
        <f>IF(Q$10=0,0,Q$10/NFM_fec!Q$10)</f>
        <v>0</v>
      </c>
    </row>
    <row r="226" spans="1:17" x14ac:dyDescent="0.25">
      <c r="A226" s="127" t="s">
        <v>152</v>
      </c>
      <c r="B226" s="126">
        <f>IF(B$15=0,0,B$15/NFM_fec!B$15)</f>
        <v>0</v>
      </c>
      <c r="C226" s="126">
        <f>IF(C$15=0,0,C$15/NFM_fec!C$15)</f>
        <v>0</v>
      </c>
      <c r="D226" s="126">
        <f>IF(D$15=0,0,D$15/NFM_fec!D$15)</f>
        <v>0</v>
      </c>
      <c r="E226" s="126">
        <f>IF(E$15=0,0,E$15/NFM_fec!E$15)</f>
        <v>0</v>
      </c>
      <c r="F226" s="126">
        <f>IF(F$15=0,0,F$15/NFM_fec!F$15)</f>
        <v>0</v>
      </c>
      <c r="G226" s="126">
        <f>IF(G$15=0,0,G$15/NFM_fec!G$15)</f>
        <v>0</v>
      </c>
      <c r="H226" s="126">
        <f>IF(H$15=0,0,H$15/NFM_fec!H$15)</f>
        <v>0</v>
      </c>
      <c r="I226" s="126">
        <f>IF(I$15=0,0,I$15/NFM_fec!I$15)</f>
        <v>0</v>
      </c>
      <c r="J226" s="126">
        <f>IF(J$15=0,0,J$15/NFM_fec!J$15)</f>
        <v>0</v>
      </c>
      <c r="K226" s="126">
        <f>IF(K$15=0,0,K$15/NFM_fec!K$15)</f>
        <v>0</v>
      </c>
      <c r="L226" s="126">
        <f>IF(L$15=0,0,L$15/NFM_fec!L$15)</f>
        <v>0</v>
      </c>
      <c r="M226" s="126">
        <f>IF(M$15=0,0,M$15/NFM_fec!M$15)</f>
        <v>0</v>
      </c>
      <c r="N226" s="126">
        <f>IF(N$15=0,0,N$15/NFM_fec!N$15)</f>
        <v>0</v>
      </c>
      <c r="O226" s="126">
        <f>IF(O$15=0,0,O$15/NFM_fec!O$15)</f>
        <v>0</v>
      </c>
      <c r="P226" s="126">
        <f>IF(P$15=0,0,P$15/NFM_fec!P$15)</f>
        <v>0</v>
      </c>
      <c r="Q226" s="126">
        <f>IF(Q$15=0,0,Q$15/NFM_fec!Q$15)</f>
        <v>0</v>
      </c>
    </row>
    <row r="227" spans="1:17" x14ac:dyDescent="0.25">
      <c r="A227" s="72" t="s">
        <v>151</v>
      </c>
      <c r="B227" s="125">
        <f>IF(B$26=0,0,B$26/NFM_fec!B$26)</f>
        <v>0</v>
      </c>
      <c r="C227" s="125">
        <f>IF(C$26=0,0,C$26/NFM_fec!C$26)</f>
        <v>0</v>
      </c>
      <c r="D227" s="125">
        <f>IF(D$26=0,0,D$26/NFM_fec!D$26)</f>
        <v>0</v>
      </c>
      <c r="E227" s="125">
        <f>IF(E$26=0,0,E$26/NFM_fec!E$26)</f>
        <v>0</v>
      </c>
      <c r="F227" s="125">
        <f>IF(F$26=0,0,F$26/NFM_fec!F$26)</f>
        <v>0</v>
      </c>
      <c r="G227" s="125">
        <f>IF(G$26=0,0,G$26/NFM_fec!G$26)</f>
        <v>0</v>
      </c>
      <c r="H227" s="125">
        <f>IF(H$26=0,0,H$26/NFM_fec!H$26)</f>
        <v>0</v>
      </c>
      <c r="I227" s="125">
        <f>IF(I$26=0,0,I$26/NFM_fec!I$26)</f>
        <v>0</v>
      </c>
      <c r="J227" s="125">
        <f>IF(J$26=0,0,J$26/NFM_fec!J$26)</f>
        <v>0</v>
      </c>
      <c r="K227" s="125">
        <f>IF(K$26=0,0,K$26/NFM_fec!K$26)</f>
        <v>0</v>
      </c>
      <c r="L227" s="125">
        <f>IF(L$26=0,0,L$26/NFM_fec!L$26)</f>
        <v>0</v>
      </c>
      <c r="M227" s="125">
        <f>IF(M$26=0,0,M$26/NFM_fec!M$26)</f>
        <v>0</v>
      </c>
      <c r="N227" s="125">
        <f>IF(N$26=0,0,N$26/NFM_fec!N$26)</f>
        <v>0</v>
      </c>
      <c r="O227" s="125">
        <f>IF(O$26=0,0,O$26/NFM_fec!O$26)</f>
        <v>0</v>
      </c>
      <c r="P227" s="125">
        <f>IF(P$26=0,0,P$26/NFM_fec!P$26)</f>
        <v>0</v>
      </c>
      <c r="Q227" s="125">
        <f>IF(Q$26=0,0,Q$26/NFM_fec!Q$26)</f>
        <v>0</v>
      </c>
    </row>
    <row r="228" spans="1:17" x14ac:dyDescent="0.25">
      <c r="A228" s="196"/>
      <c r="B228" s="196"/>
      <c r="C228" s="196"/>
      <c r="D228" s="196"/>
      <c r="E228" s="196"/>
      <c r="F228" s="196"/>
      <c r="G228" s="196"/>
      <c r="H228" s="196"/>
      <c r="I228" s="196"/>
      <c r="J228" s="196"/>
      <c r="K228" s="196"/>
      <c r="L228" s="196"/>
      <c r="M228" s="196"/>
      <c r="N228" s="196"/>
      <c r="O228" s="196"/>
      <c r="P228" s="196"/>
      <c r="Q228" s="196"/>
    </row>
    <row r="229" spans="1:17" x14ac:dyDescent="0.25">
      <c r="A229" s="78" t="s">
        <v>168</v>
      </c>
      <c r="B229" s="133">
        <f>IF(B$33=0,0,(B$33-B$68)/NFM_fec!B$33)</f>
        <v>0</v>
      </c>
      <c r="C229" s="133">
        <f>IF(C$33=0,0,(C$33-C$68)/NFM_fec!C$33)</f>
        <v>0</v>
      </c>
      <c r="D229" s="133">
        <f>IF(D$33=0,0,(D$33-D$68)/NFM_fec!D$33)</f>
        <v>0</v>
      </c>
      <c r="E229" s="133">
        <f>IF(E$33=0,0,(E$33-E$68)/NFM_fec!E$33)</f>
        <v>0</v>
      </c>
      <c r="F229" s="133">
        <f>IF(F$33=0,0,(F$33-F$68)/NFM_fec!F$33)</f>
        <v>0</v>
      </c>
      <c r="G229" s="133">
        <f>IF(G$33=0,0,(G$33-G$68)/NFM_fec!G$33)</f>
        <v>0</v>
      </c>
      <c r="H229" s="133">
        <f>IF(H$33=0,0,(H$33-H$68)/NFM_fec!H$33)</f>
        <v>0</v>
      </c>
      <c r="I229" s="133">
        <f>IF(I$33=0,0,(I$33-I$68)/NFM_fec!I$33)</f>
        <v>0</v>
      </c>
      <c r="J229" s="133">
        <f>IF(J$33=0,0,(J$33-J$68)/NFM_fec!J$33)</f>
        <v>0</v>
      </c>
      <c r="K229" s="133">
        <f>IF(K$33=0,0,(K$33-K$68)/NFM_fec!K$33)</f>
        <v>0</v>
      </c>
      <c r="L229" s="133">
        <f>IF(L$33=0,0,(L$33-L$68)/NFM_fec!L$33)</f>
        <v>0</v>
      </c>
      <c r="M229" s="133">
        <f>IF(M$33=0,0,(M$33-M$68)/NFM_fec!M$33)</f>
        <v>0</v>
      </c>
      <c r="N229" s="133">
        <f>IF(N$33=0,0,(N$33-N$68)/NFM_fec!N$33)</f>
        <v>0</v>
      </c>
      <c r="O229" s="133">
        <f>IF(O$33=0,0,(O$33-O$68)/NFM_fec!O$33)</f>
        <v>0</v>
      </c>
      <c r="P229" s="133">
        <f>IF(P$33=0,0,(P$33-P$68)/NFM_fec!P$33)</f>
        <v>0</v>
      </c>
      <c r="Q229" s="133">
        <f>IF(Q$33=0,0,(Q$33-Q$68)/NFM_fec!Q$33)</f>
        <v>0</v>
      </c>
    </row>
    <row r="230" spans="1:17" x14ac:dyDescent="0.25">
      <c r="A230" s="132" t="s">
        <v>83</v>
      </c>
      <c r="B230" s="131">
        <f>IF(B$34=0,0,B$34/NFM_fec!B$34)</f>
        <v>0</v>
      </c>
      <c r="C230" s="131">
        <f>IF(C$34=0,0,C$34/NFM_fec!C$34)</f>
        <v>0</v>
      </c>
      <c r="D230" s="131">
        <f>IF(D$34=0,0,D$34/NFM_fec!D$34)</f>
        <v>0</v>
      </c>
      <c r="E230" s="131">
        <f>IF(E$34=0,0,E$34/NFM_fec!E$34)</f>
        <v>0</v>
      </c>
      <c r="F230" s="131">
        <f>IF(F$34=0,0,F$34/NFM_fec!F$34)</f>
        <v>0</v>
      </c>
      <c r="G230" s="131">
        <f>IF(G$34=0,0,G$34/NFM_fec!G$34)</f>
        <v>0</v>
      </c>
      <c r="H230" s="131">
        <f>IF(H$34=0,0,H$34/NFM_fec!H$34)</f>
        <v>0</v>
      </c>
      <c r="I230" s="131">
        <f>IF(I$34=0,0,I$34/NFM_fec!I$34)</f>
        <v>0</v>
      </c>
      <c r="J230" s="131">
        <f>IF(J$34=0,0,J$34/NFM_fec!J$34)</f>
        <v>0</v>
      </c>
      <c r="K230" s="131">
        <f>IF(K$34=0,0,K$34/NFM_fec!K$34)</f>
        <v>0</v>
      </c>
      <c r="L230" s="131">
        <f>IF(L$34=0,0,L$34/NFM_fec!L$34)</f>
        <v>0</v>
      </c>
      <c r="M230" s="131">
        <f>IF(M$34=0,0,M$34/NFM_fec!M$34)</f>
        <v>0</v>
      </c>
      <c r="N230" s="131">
        <f>IF(N$34=0,0,N$34/NFM_fec!N$34)</f>
        <v>0</v>
      </c>
      <c r="O230" s="131">
        <f>IF(O$34=0,0,O$34/NFM_fec!O$34)</f>
        <v>0</v>
      </c>
      <c r="P230" s="131">
        <f>IF(P$34=0,0,P$34/NFM_fec!P$34)</f>
        <v>0</v>
      </c>
      <c r="Q230" s="131">
        <f>IF(Q$34=0,0,Q$34/NFM_fec!Q$34)</f>
        <v>0</v>
      </c>
    </row>
    <row r="231" spans="1:17" x14ac:dyDescent="0.25">
      <c r="A231" s="76" t="s">
        <v>82</v>
      </c>
      <c r="B231" s="130">
        <f>IF(B$35=0,0,B$35/NFM_fec!B$35)</f>
        <v>0</v>
      </c>
      <c r="C231" s="130">
        <f>IF(C$35=0,0,C$35/NFM_fec!C$35)</f>
        <v>0</v>
      </c>
      <c r="D231" s="130">
        <f>IF(D$35=0,0,D$35/NFM_fec!D$35)</f>
        <v>0</v>
      </c>
      <c r="E231" s="130">
        <f>IF(E$35=0,0,E$35/NFM_fec!E$35)</f>
        <v>0</v>
      </c>
      <c r="F231" s="130">
        <f>IF(F$35=0,0,F$35/NFM_fec!F$35)</f>
        <v>0</v>
      </c>
      <c r="G231" s="130">
        <f>IF(G$35=0,0,G$35/NFM_fec!G$35)</f>
        <v>0</v>
      </c>
      <c r="H231" s="130">
        <f>IF(H$35=0,0,H$35/NFM_fec!H$35)</f>
        <v>0</v>
      </c>
      <c r="I231" s="130">
        <f>IF(I$35=0,0,I$35/NFM_fec!I$35)</f>
        <v>0</v>
      </c>
      <c r="J231" s="130">
        <f>IF(J$35=0,0,J$35/NFM_fec!J$35)</f>
        <v>0</v>
      </c>
      <c r="K231" s="130">
        <f>IF(K$35=0,0,K$35/NFM_fec!K$35)</f>
        <v>0</v>
      </c>
      <c r="L231" s="130">
        <f>IF(L$35=0,0,L$35/NFM_fec!L$35)</f>
        <v>0</v>
      </c>
      <c r="M231" s="130">
        <f>IF(M$35=0,0,M$35/NFM_fec!M$35)</f>
        <v>0</v>
      </c>
      <c r="N231" s="130">
        <f>IF(N$35=0,0,N$35/NFM_fec!N$35)</f>
        <v>0</v>
      </c>
      <c r="O231" s="130">
        <f>IF(O$35=0,0,O$35/NFM_fec!O$35)</f>
        <v>0</v>
      </c>
      <c r="P231" s="130">
        <f>IF(P$35=0,0,P$35/NFM_fec!P$35)</f>
        <v>0</v>
      </c>
      <c r="Q231" s="130">
        <f>IF(Q$35=0,0,Q$35/NFM_fec!Q$35)</f>
        <v>0</v>
      </c>
    </row>
    <row r="232" spans="1:17" x14ac:dyDescent="0.25">
      <c r="A232" s="76" t="s">
        <v>81</v>
      </c>
      <c r="B232" s="130">
        <f>IF(B$36=0,0,B$36/NFM_fec!B$36)</f>
        <v>0</v>
      </c>
      <c r="C232" s="130">
        <f>IF(C$36=0,0,C$36/NFM_fec!C$36)</f>
        <v>0</v>
      </c>
      <c r="D232" s="130">
        <f>IF(D$36=0,0,D$36/NFM_fec!D$36)</f>
        <v>0</v>
      </c>
      <c r="E232" s="130">
        <f>IF(E$36=0,0,E$36/NFM_fec!E$36)</f>
        <v>0</v>
      </c>
      <c r="F232" s="130">
        <f>IF(F$36=0,0,F$36/NFM_fec!F$36)</f>
        <v>0</v>
      </c>
      <c r="G232" s="130">
        <f>IF(G$36=0,0,G$36/NFM_fec!G$36)</f>
        <v>0</v>
      </c>
      <c r="H232" s="130">
        <f>IF(H$36=0,0,H$36/NFM_fec!H$36)</f>
        <v>0</v>
      </c>
      <c r="I232" s="130">
        <f>IF(I$36=0,0,I$36/NFM_fec!I$36)</f>
        <v>0</v>
      </c>
      <c r="J232" s="130">
        <f>IF(J$36=0,0,J$36/NFM_fec!J$36)</f>
        <v>0</v>
      </c>
      <c r="K232" s="130">
        <f>IF(K$36=0,0,K$36/NFM_fec!K$36)</f>
        <v>0</v>
      </c>
      <c r="L232" s="130">
        <f>IF(L$36=0,0,L$36/NFM_fec!L$36)</f>
        <v>0</v>
      </c>
      <c r="M232" s="130">
        <f>IF(M$36=0,0,M$36/NFM_fec!M$36)</f>
        <v>0</v>
      </c>
      <c r="N232" s="130">
        <f>IF(N$36=0,0,N$36/NFM_fec!N$36)</f>
        <v>0</v>
      </c>
      <c r="O232" s="130">
        <f>IF(O$36=0,0,O$36/NFM_fec!O$36)</f>
        <v>0</v>
      </c>
      <c r="P232" s="130">
        <f>IF(P$36=0,0,P$36/NFM_fec!P$36)</f>
        <v>0</v>
      </c>
      <c r="Q232" s="130">
        <f>IF(Q$36=0,0,Q$36/NFM_fec!Q$36)</f>
        <v>0</v>
      </c>
    </row>
    <row r="233" spans="1:17" x14ac:dyDescent="0.25">
      <c r="A233" s="76" t="s">
        <v>80</v>
      </c>
      <c r="B233" s="130">
        <f>IF(B$37=0,0,B$37/NFM_fec!B$37)</f>
        <v>0</v>
      </c>
      <c r="C233" s="130">
        <f>IF(C$37=0,0,C$37/NFM_fec!C$37)</f>
        <v>0</v>
      </c>
      <c r="D233" s="130">
        <f>IF(D$37=0,0,D$37/NFM_fec!D$37)</f>
        <v>0</v>
      </c>
      <c r="E233" s="130">
        <f>IF(E$37=0,0,E$37/NFM_fec!E$37)</f>
        <v>0</v>
      </c>
      <c r="F233" s="130">
        <f>IF(F$37=0,0,F$37/NFM_fec!F$37)</f>
        <v>0</v>
      </c>
      <c r="G233" s="130">
        <f>IF(G$37=0,0,G$37/NFM_fec!G$37)</f>
        <v>0</v>
      </c>
      <c r="H233" s="130">
        <f>IF(H$37=0,0,H$37/NFM_fec!H$37)</f>
        <v>0</v>
      </c>
      <c r="I233" s="130">
        <f>IF(I$37=0,0,I$37/NFM_fec!I$37)</f>
        <v>0</v>
      </c>
      <c r="J233" s="130">
        <f>IF(J$37=0,0,J$37/NFM_fec!J$37)</f>
        <v>0</v>
      </c>
      <c r="K233" s="130">
        <f>IF(K$37=0,0,K$37/NFM_fec!K$37)</f>
        <v>0</v>
      </c>
      <c r="L233" s="130">
        <f>IF(L$37=0,0,L$37/NFM_fec!L$37)</f>
        <v>0</v>
      </c>
      <c r="M233" s="130">
        <f>IF(M$37=0,0,M$37/NFM_fec!M$37)</f>
        <v>0</v>
      </c>
      <c r="N233" s="130">
        <f>IF(N$37=0,0,N$37/NFM_fec!N$37)</f>
        <v>0</v>
      </c>
      <c r="O233" s="130">
        <f>IF(O$37=0,0,O$37/NFM_fec!O$37)</f>
        <v>0</v>
      </c>
      <c r="P233" s="130">
        <f>IF(P$37=0,0,P$37/NFM_fec!P$37)</f>
        <v>0</v>
      </c>
      <c r="Q233" s="130">
        <f>IF(Q$37=0,0,Q$37/NFM_fec!Q$37)</f>
        <v>0</v>
      </c>
    </row>
    <row r="234" spans="1:17" x14ac:dyDescent="0.25">
      <c r="A234" s="129" t="s">
        <v>79</v>
      </c>
      <c r="B234" s="128">
        <f>IF(B$38=0,0,B$38/NFM_fec!B$38)</f>
        <v>0</v>
      </c>
      <c r="C234" s="128">
        <f>IF(C$38=0,0,C$38/NFM_fec!C$38)</f>
        <v>0</v>
      </c>
      <c r="D234" s="128">
        <f>IF(D$38=0,0,D$38/NFM_fec!D$38)</f>
        <v>0</v>
      </c>
      <c r="E234" s="128">
        <f>IF(E$38=0,0,E$38/NFM_fec!E$38)</f>
        <v>0</v>
      </c>
      <c r="F234" s="128">
        <f>IF(F$38=0,0,F$38/NFM_fec!F$38)</f>
        <v>0</v>
      </c>
      <c r="G234" s="128">
        <f>IF(G$38=0,0,G$38/NFM_fec!G$38)</f>
        <v>0</v>
      </c>
      <c r="H234" s="128">
        <f>IF(H$38=0,0,H$38/NFM_fec!H$38)</f>
        <v>0</v>
      </c>
      <c r="I234" s="128">
        <f>IF(I$38=0,0,I$38/NFM_fec!I$38)</f>
        <v>0</v>
      </c>
      <c r="J234" s="128">
        <f>IF(J$38=0,0,J$38/NFM_fec!J$38)</f>
        <v>0</v>
      </c>
      <c r="K234" s="128">
        <f>IF(K$38=0,0,K$38/NFM_fec!K$38)</f>
        <v>0</v>
      </c>
      <c r="L234" s="128">
        <f>IF(L$38=0,0,L$38/NFM_fec!L$38)</f>
        <v>0</v>
      </c>
      <c r="M234" s="128">
        <f>IF(M$38=0,0,M$38/NFM_fec!M$38)</f>
        <v>0</v>
      </c>
      <c r="N234" s="128">
        <f>IF(N$38=0,0,N$38/NFM_fec!N$38)</f>
        <v>0</v>
      </c>
      <c r="O234" s="128">
        <f>IF(O$38=0,0,O$38/NFM_fec!O$38)</f>
        <v>0</v>
      </c>
      <c r="P234" s="128">
        <f>IF(P$38=0,0,P$38/NFM_fec!P$38)</f>
        <v>0</v>
      </c>
      <c r="Q234" s="128">
        <f>IF(Q$38=0,0,Q$38/NFM_fec!Q$38)</f>
        <v>0</v>
      </c>
    </row>
    <row r="235" spans="1:17" x14ac:dyDescent="0.25">
      <c r="A235" s="127" t="s">
        <v>150</v>
      </c>
      <c r="B235" s="126">
        <f>IF(B$43=0,0,B$43/NFM_fec!B$43)</f>
        <v>0</v>
      </c>
      <c r="C235" s="126">
        <f>IF(C$43=0,0,C$43/NFM_fec!C$43)</f>
        <v>0</v>
      </c>
      <c r="D235" s="126">
        <f>IF(D$43=0,0,D$43/NFM_fec!D$43)</f>
        <v>0</v>
      </c>
      <c r="E235" s="126">
        <f>IF(E$43=0,0,E$43/NFM_fec!E$43)</f>
        <v>0</v>
      </c>
      <c r="F235" s="126">
        <f>IF(F$43=0,0,F$43/NFM_fec!F$43)</f>
        <v>0</v>
      </c>
      <c r="G235" s="126">
        <f>IF(G$43=0,0,G$43/NFM_fec!G$43)</f>
        <v>0</v>
      </c>
      <c r="H235" s="126">
        <f>IF(H$43=0,0,H$43/NFM_fec!H$43)</f>
        <v>0</v>
      </c>
      <c r="I235" s="126">
        <f>IF(I$43=0,0,I$43/NFM_fec!I$43)</f>
        <v>0</v>
      </c>
      <c r="J235" s="126">
        <f>IF(J$43=0,0,J$43/NFM_fec!J$43)</f>
        <v>0</v>
      </c>
      <c r="K235" s="126">
        <f>IF(K$43=0,0,K$43/NFM_fec!K$43)</f>
        <v>0</v>
      </c>
      <c r="L235" s="126">
        <f>IF(L$43=0,0,L$43/NFM_fec!L$43)</f>
        <v>0</v>
      </c>
      <c r="M235" s="126">
        <f>IF(M$43=0,0,M$43/NFM_fec!M$43)</f>
        <v>0</v>
      </c>
      <c r="N235" s="126">
        <f>IF(N$43=0,0,N$43/NFM_fec!N$43)</f>
        <v>0</v>
      </c>
      <c r="O235" s="126">
        <f>IF(O$43=0,0,O$43/NFM_fec!O$43)</f>
        <v>0</v>
      </c>
      <c r="P235" s="126">
        <f>IF(P$43=0,0,P$43/NFM_fec!P$43)</f>
        <v>0</v>
      </c>
      <c r="Q235" s="126">
        <f>IF(Q$43=0,0,Q$43/NFM_fec!Q$43)</f>
        <v>0</v>
      </c>
    </row>
    <row r="236" spans="1:17" x14ac:dyDescent="0.25">
      <c r="A236" s="127" t="s">
        <v>148</v>
      </c>
      <c r="B236" s="126">
        <f>IF(B$44=0,0,B$44/NFM_fec!B$44)</f>
        <v>0</v>
      </c>
      <c r="C236" s="126">
        <f>IF(C$44=0,0,C$44/NFM_fec!C$44)</f>
        <v>0</v>
      </c>
      <c r="D236" s="126">
        <f>IF(D$44=0,0,D$44/NFM_fec!D$44)</f>
        <v>0</v>
      </c>
      <c r="E236" s="126">
        <f>IF(E$44=0,0,E$44/NFM_fec!E$44)</f>
        <v>0</v>
      </c>
      <c r="F236" s="126">
        <f>IF(F$44=0,0,F$44/NFM_fec!F$44)</f>
        <v>0</v>
      </c>
      <c r="G236" s="126">
        <f>IF(G$44=0,0,G$44/NFM_fec!G$44)</f>
        <v>0</v>
      </c>
      <c r="H236" s="126">
        <f>IF(H$44=0,0,H$44/NFM_fec!H$44)</f>
        <v>0</v>
      </c>
      <c r="I236" s="126">
        <f>IF(I$44=0,0,I$44/NFM_fec!I$44)</f>
        <v>0</v>
      </c>
      <c r="J236" s="126">
        <f>IF(J$44=0,0,J$44/NFM_fec!J$44)</f>
        <v>0</v>
      </c>
      <c r="K236" s="126">
        <f>IF(K$44=0,0,K$44/NFM_fec!K$44)</f>
        <v>0</v>
      </c>
      <c r="L236" s="126">
        <f>IF(L$44=0,0,L$44/NFM_fec!L$44)</f>
        <v>0</v>
      </c>
      <c r="M236" s="126">
        <f>IF(M$44=0,0,M$44/NFM_fec!M$44)</f>
        <v>0</v>
      </c>
      <c r="N236" s="126">
        <f>IF(N$44=0,0,N$44/NFM_fec!N$44)</f>
        <v>0</v>
      </c>
      <c r="O236" s="126">
        <f>IF(O$44=0,0,O$44/NFM_fec!O$44)</f>
        <v>0</v>
      </c>
      <c r="P236" s="126">
        <f>IF(P$44=0,0,P$44/NFM_fec!P$44)</f>
        <v>0</v>
      </c>
      <c r="Q236" s="126">
        <f>IF(Q$44=0,0,Q$44/NFM_fec!Q$44)</f>
        <v>0</v>
      </c>
    </row>
    <row r="237" spans="1:17" x14ac:dyDescent="0.25">
      <c r="A237" s="72" t="s">
        <v>147</v>
      </c>
      <c r="B237" s="125">
        <f>IF(B$51=0,0,B$51/NFM_fec!B$51)</f>
        <v>0</v>
      </c>
      <c r="C237" s="125">
        <f>IF(C$51=0,0,C$51/NFM_fec!C$51)</f>
        <v>0</v>
      </c>
      <c r="D237" s="125">
        <f>IF(D$51=0,0,D$51/NFM_fec!D$51)</f>
        <v>0</v>
      </c>
      <c r="E237" s="125">
        <f>IF(E$51=0,0,E$51/NFM_fec!E$51)</f>
        <v>0</v>
      </c>
      <c r="F237" s="125">
        <f>IF(F$51=0,0,F$51/NFM_fec!F$51)</f>
        <v>0</v>
      </c>
      <c r="G237" s="125">
        <f>IF(G$51=0,0,G$51/NFM_fec!G$51)</f>
        <v>0</v>
      </c>
      <c r="H237" s="125">
        <f>IF(H$51=0,0,H$51/NFM_fec!H$51)</f>
        <v>0</v>
      </c>
      <c r="I237" s="125">
        <f>IF(I$51=0,0,I$51/NFM_fec!I$51)</f>
        <v>0</v>
      </c>
      <c r="J237" s="125">
        <f>IF(J$51=0,0,J$51/NFM_fec!J$51)</f>
        <v>0</v>
      </c>
      <c r="K237" s="125">
        <f>IF(K$51=0,0,K$51/NFM_fec!K$51)</f>
        <v>0</v>
      </c>
      <c r="L237" s="125">
        <f>IF(L$51=0,0,L$51/NFM_fec!L$51)</f>
        <v>0</v>
      </c>
      <c r="M237" s="125">
        <f>IF(M$51=0,0,M$51/NFM_fec!M$51)</f>
        <v>0</v>
      </c>
      <c r="N237" s="125">
        <f>IF(N$51=0,0,N$51/NFM_fec!N$51)</f>
        <v>0</v>
      </c>
      <c r="O237" s="125">
        <f>IF(O$51=0,0,O$51/NFM_fec!O$51)</f>
        <v>0</v>
      </c>
      <c r="P237" s="125">
        <f>IF(P$51=0,0,P$51/NFM_fec!P$51)</f>
        <v>0</v>
      </c>
      <c r="Q237" s="125">
        <f>IF(Q$51=0,0,Q$51/NFM_fec!Q$51)</f>
        <v>0</v>
      </c>
    </row>
    <row r="238" spans="1:17" x14ac:dyDescent="0.25">
      <c r="A238" s="196"/>
      <c r="B238" s="196"/>
      <c r="C238" s="196"/>
      <c r="D238" s="196"/>
      <c r="E238" s="196"/>
      <c r="F238" s="196"/>
      <c r="G238" s="196"/>
      <c r="H238" s="196"/>
      <c r="I238" s="196"/>
      <c r="J238" s="196"/>
      <c r="K238" s="196"/>
      <c r="L238" s="196"/>
      <c r="M238" s="196"/>
      <c r="N238" s="196"/>
      <c r="O238" s="196"/>
      <c r="P238" s="196"/>
      <c r="Q238" s="196"/>
    </row>
    <row r="239" spans="1:17" x14ac:dyDescent="0.25">
      <c r="A239" s="78" t="s">
        <v>344</v>
      </c>
      <c r="B239" s="133">
        <f>IF(B$70=0,0,B$70/NFM_fec!B$70)</f>
        <v>1.5366000494878649</v>
      </c>
      <c r="C239" s="133">
        <f>IF(C$70=0,0,C$70/NFM_fec!C$70)</f>
        <v>1.5079789334118869</v>
      </c>
      <c r="D239" s="133">
        <f>IF(D$70=0,0,D$70/NFM_fec!D$70)</f>
        <v>1.5272211785165397</v>
      </c>
      <c r="E239" s="133">
        <f>IF(E$70=0,0,E$70/NFM_fec!E$70)</f>
        <v>1.4618215868226767</v>
      </c>
      <c r="F239" s="133">
        <f>IF(F$70=0,0,F$70/NFM_fec!F$70)</f>
        <v>1.4240907522425628</v>
      </c>
      <c r="G239" s="133">
        <f>IF(G$70=0,0,G$70/NFM_fec!G$70)</f>
        <v>1.3582375597542979</v>
      </c>
      <c r="H239" s="133">
        <f>IF(H$70=0,0,H$70/NFM_fec!H$70)</f>
        <v>1.3407157690730129</v>
      </c>
      <c r="I239" s="133">
        <f>IF(I$70=0,0,I$70/NFM_fec!I$70)</f>
        <v>1.4098906168970278</v>
      </c>
      <c r="J239" s="133">
        <f>IF(J$70=0,0,J$70/NFM_fec!J$70)</f>
        <v>1.4391817929905308</v>
      </c>
      <c r="K239" s="133">
        <f>IF(K$70=0,0,K$70/NFM_fec!K$70)</f>
        <v>1.4520708091194243</v>
      </c>
      <c r="L239" s="133">
        <f>IF(L$70=0,0,L$70/NFM_fec!L$70)</f>
        <v>1.3945888684940695</v>
      </c>
      <c r="M239" s="133">
        <f>IF(M$70=0,0,M$70/NFM_fec!M$70)</f>
        <v>1.3373452562191028</v>
      </c>
      <c r="N239" s="133">
        <f>IF(N$70=0,0,N$70/NFM_fec!N$70)</f>
        <v>1.3141516499333081</v>
      </c>
      <c r="O239" s="133">
        <f>IF(O$70=0,0,O$70/NFM_fec!O$70)</f>
        <v>1.4547136605221931</v>
      </c>
      <c r="P239" s="133">
        <f>IF(P$70=0,0,P$70/NFM_fec!P$70)</f>
        <v>1.4481195211252544</v>
      </c>
      <c r="Q239" s="133">
        <f>IF(Q$70=0,0,Q$70/NFM_fec!Q$70)</f>
        <v>1.451835931400655</v>
      </c>
    </row>
    <row r="240" spans="1:17" x14ac:dyDescent="0.25">
      <c r="A240" s="132" t="s">
        <v>83</v>
      </c>
      <c r="B240" s="131">
        <f>IF(B$71=0,0,B$71/NFM_fec!B$71)</f>
        <v>0</v>
      </c>
      <c r="C240" s="131">
        <f>IF(C$71=0,0,C$71/NFM_fec!C$71)</f>
        <v>0</v>
      </c>
      <c r="D240" s="131">
        <f>IF(D$71=0,0,D$71/NFM_fec!D$71)</f>
        <v>0</v>
      </c>
      <c r="E240" s="131">
        <f>IF(E$71=0,0,E$71/NFM_fec!E$71)</f>
        <v>0</v>
      </c>
      <c r="F240" s="131">
        <f>IF(F$71=0,0,F$71/NFM_fec!F$71)</f>
        <v>0</v>
      </c>
      <c r="G240" s="131">
        <f>IF(G$71=0,0,G$71/NFM_fec!G$71)</f>
        <v>0</v>
      </c>
      <c r="H240" s="131">
        <f>IF(H$71=0,0,H$71/NFM_fec!H$71)</f>
        <v>0</v>
      </c>
      <c r="I240" s="131">
        <f>IF(I$71=0,0,I$71/NFM_fec!I$71)</f>
        <v>0</v>
      </c>
      <c r="J240" s="131">
        <f>IF(J$71=0,0,J$71/NFM_fec!J$71)</f>
        <v>0</v>
      </c>
      <c r="K240" s="131">
        <f>IF(K$71=0,0,K$71/NFM_fec!K$71)</f>
        <v>0</v>
      </c>
      <c r="L240" s="131">
        <f>IF(L$71=0,0,L$71/NFM_fec!L$71)</f>
        <v>0</v>
      </c>
      <c r="M240" s="131">
        <f>IF(M$71=0,0,M$71/NFM_fec!M$71)</f>
        <v>0</v>
      </c>
      <c r="N240" s="131">
        <f>IF(N$71=0,0,N$71/NFM_fec!N$71)</f>
        <v>0</v>
      </c>
      <c r="O240" s="131">
        <f>IF(O$71=0,0,O$71/NFM_fec!O$71)</f>
        <v>0</v>
      </c>
      <c r="P240" s="131">
        <f>IF(P$71=0,0,P$71/NFM_fec!P$71)</f>
        <v>0</v>
      </c>
      <c r="Q240" s="131">
        <f>IF(Q$71=0,0,Q$71/NFM_fec!Q$71)</f>
        <v>0</v>
      </c>
    </row>
    <row r="241" spans="1:17" x14ac:dyDescent="0.25">
      <c r="A241" s="76" t="s">
        <v>82</v>
      </c>
      <c r="B241" s="130">
        <f>IF(B$72=0,0,B$72/NFM_fec!B$72)</f>
        <v>0</v>
      </c>
      <c r="C241" s="130">
        <f>IF(C$72=0,0,C$72/NFM_fec!C$72)</f>
        <v>0</v>
      </c>
      <c r="D241" s="130">
        <f>IF(D$72=0,0,D$72/NFM_fec!D$72)</f>
        <v>0</v>
      </c>
      <c r="E241" s="130">
        <f>IF(E$72=0,0,E$72/NFM_fec!E$72)</f>
        <v>0</v>
      </c>
      <c r="F241" s="130">
        <f>IF(F$72=0,0,F$72/NFM_fec!F$72)</f>
        <v>0</v>
      </c>
      <c r="G241" s="130">
        <f>IF(G$72=0,0,G$72/NFM_fec!G$72)</f>
        <v>0</v>
      </c>
      <c r="H241" s="130">
        <f>IF(H$72=0,0,H$72/NFM_fec!H$72)</f>
        <v>0</v>
      </c>
      <c r="I241" s="130">
        <f>IF(I$72=0,0,I$72/NFM_fec!I$72)</f>
        <v>0</v>
      </c>
      <c r="J241" s="130">
        <f>IF(J$72=0,0,J$72/NFM_fec!J$72)</f>
        <v>0</v>
      </c>
      <c r="K241" s="130">
        <f>IF(K$72=0,0,K$72/NFM_fec!K$72)</f>
        <v>0</v>
      </c>
      <c r="L241" s="130">
        <f>IF(L$72=0,0,L$72/NFM_fec!L$72)</f>
        <v>0</v>
      </c>
      <c r="M241" s="130">
        <f>IF(M$72=0,0,M$72/NFM_fec!M$72)</f>
        <v>0</v>
      </c>
      <c r="N241" s="130">
        <f>IF(N$72=0,0,N$72/NFM_fec!N$72)</f>
        <v>0</v>
      </c>
      <c r="O241" s="130">
        <f>IF(O$72=0,0,O$72/NFM_fec!O$72)</f>
        <v>0</v>
      </c>
      <c r="P241" s="130">
        <f>IF(P$72=0,0,P$72/NFM_fec!P$72)</f>
        <v>0</v>
      </c>
      <c r="Q241" s="130">
        <f>IF(Q$72=0,0,Q$72/NFM_fec!Q$72)</f>
        <v>0</v>
      </c>
    </row>
    <row r="242" spans="1:17" x14ac:dyDescent="0.25">
      <c r="A242" s="76" t="s">
        <v>81</v>
      </c>
      <c r="B242" s="130">
        <f>IF(B$73=0,0,B$73/NFM_fec!B$73)</f>
        <v>0</v>
      </c>
      <c r="C242" s="130">
        <f>IF(C$73=0,0,C$73/NFM_fec!C$73)</f>
        <v>0</v>
      </c>
      <c r="D242" s="130">
        <f>IF(D$73=0,0,D$73/NFM_fec!D$73)</f>
        <v>0</v>
      </c>
      <c r="E242" s="130">
        <f>IF(E$73=0,0,E$73/NFM_fec!E$73)</f>
        <v>0</v>
      </c>
      <c r="F242" s="130">
        <f>IF(F$73=0,0,F$73/NFM_fec!F$73)</f>
        <v>0</v>
      </c>
      <c r="G242" s="130">
        <f>IF(G$73=0,0,G$73/NFM_fec!G$73)</f>
        <v>0</v>
      </c>
      <c r="H242" s="130">
        <f>IF(H$73=0,0,H$73/NFM_fec!H$73)</f>
        <v>0</v>
      </c>
      <c r="I242" s="130">
        <f>IF(I$73=0,0,I$73/NFM_fec!I$73)</f>
        <v>0</v>
      </c>
      <c r="J242" s="130">
        <f>IF(J$73=0,0,J$73/NFM_fec!J$73)</f>
        <v>0</v>
      </c>
      <c r="K242" s="130">
        <f>IF(K$73=0,0,K$73/NFM_fec!K$73)</f>
        <v>0</v>
      </c>
      <c r="L242" s="130">
        <f>IF(L$73=0,0,L$73/NFM_fec!L$73)</f>
        <v>0</v>
      </c>
      <c r="M242" s="130">
        <f>IF(M$73=0,0,M$73/NFM_fec!M$73)</f>
        <v>0</v>
      </c>
      <c r="N242" s="130">
        <f>IF(N$73=0,0,N$73/NFM_fec!N$73)</f>
        <v>0</v>
      </c>
      <c r="O242" s="130">
        <f>IF(O$73=0,0,O$73/NFM_fec!O$73)</f>
        <v>0</v>
      </c>
      <c r="P242" s="130">
        <f>IF(P$73=0,0,P$73/NFM_fec!P$73)</f>
        <v>0</v>
      </c>
      <c r="Q242" s="130">
        <f>IF(Q$73=0,0,Q$73/NFM_fec!Q$73)</f>
        <v>0</v>
      </c>
    </row>
    <row r="243" spans="1:17" x14ac:dyDescent="0.25">
      <c r="A243" s="76" t="s">
        <v>80</v>
      </c>
      <c r="B243" s="130">
        <f>IF(B$74=0,0,B$74/NFM_fec!B$74)</f>
        <v>0</v>
      </c>
      <c r="C243" s="130">
        <f>IF(C$74=0,0,C$74/NFM_fec!C$74)</f>
        <v>0</v>
      </c>
      <c r="D243" s="130">
        <f>IF(D$74=0,0,D$74/NFM_fec!D$74)</f>
        <v>0</v>
      </c>
      <c r="E243" s="130">
        <f>IF(E$74=0,0,E$74/NFM_fec!E$74)</f>
        <v>0</v>
      </c>
      <c r="F243" s="130">
        <f>IF(F$74=0,0,F$74/NFM_fec!F$74)</f>
        <v>0</v>
      </c>
      <c r="G243" s="130">
        <f>IF(G$74=0,0,G$74/NFM_fec!G$74)</f>
        <v>0</v>
      </c>
      <c r="H243" s="130">
        <f>IF(H$74=0,0,H$74/NFM_fec!H$74)</f>
        <v>0</v>
      </c>
      <c r="I243" s="130">
        <f>IF(I$74=0,0,I$74/NFM_fec!I$74)</f>
        <v>0</v>
      </c>
      <c r="J243" s="130">
        <f>IF(J$74=0,0,J$74/NFM_fec!J$74)</f>
        <v>0</v>
      </c>
      <c r="K243" s="130">
        <f>IF(K$74=0,0,K$74/NFM_fec!K$74)</f>
        <v>0</v>
      </c>
      <c r="L243" s="130">
        <f>IF(L$74=0,0,L$74/NFM_fec!L$74)</f>
        <v>0</v>
      </c>
      <c r="M243" s="130">
        <f>IF(M$74=0,0,M$74/NFM_fec!M$74)</f>
        <v>0</v>
      </c>
      <c r="N243" s="130">
        <f>IF(N$74=0,0,N$74/NFM_fec!N$74)</f>
        <v>0</v>
      </c>
      <c r="O243" s="130">
        <f>IF(O$74=0,0,O$74/NFM_fec!O$74)</f>
        <v>0</v>
      </c>
      <c r="P243" s="130">
        <f>IF(P$74=0,0,P$74/NFM_fec!P$74)</f>
        <v>0</v>
      </c>
      <c r="Q243" s="130">
        <f>IF(Q$74=0,0,Q$74/NFM_fec!Q$74)</f>
        <v>0</v>
      </c>
    </row>
    <row r="244" spans="1:17" x14ac:dyDescent="0.25">
      <c r="A244" s="129" t="s">
        <v>79</v>
      </c>
      <c r="B244" s="128">
        <f>IF(B$75=0,0,B$75/NFM_fec!B$75)</f>
        <v>1.3251221999999998</v>
      </c>
      <c r="C244" s="128">
        <f>IF(C$75=0,0,C$75/NFM_fec!C$75)</f>
        <v>1.3251222</v>
      </c>
      <c r="D244" s="128">
        <f>IF(D$75=0,0,D$75/NFM_fec!D$75)</f>
        <v>1.3251221999999998</v>
      </c>
      <c r="E244" s="128">
        <f>IF(E$75=0,0,E$75/NFM_fec!E$75)</f>
        <v>1.3251222</v>
      </c>
      <c r="F244" s="128">
        <f>IF(F$75=0,0,F$75/NFM_fec!F$75)</f>
        <v>1.3251222</v>
      </c>
      <c r="G244" s="128">
        <f>IF(G$75=0,0,G$75/NFM_fec!G$75)</f>
        <v>1.3251222</v>
      </c>
      <c r="H244" s="128">
        <f>IF(H$75=0,0,H$75/NFM_fec!H$75)</f>
        <v>1.3251222000000002</v>
      </c>
      <c r="I244" s="128">
        <f>IF(I$75=0,0,I$75/NFM_fec!I$75)</f>
        <v>1.3251222</v>
      </c>
      <c r="J244" s="128">
        <f>IF(J$75=0,0,J$75/NFM_fec!J$75)</f>
        <v>0.70463843999999987</v>
      </c>
      <c r="K244" s="128">
        <f>IF(K$75=0,0,K$75/NFM_fec!K$75)</f>
        <v>0.70463844000000009</v>
      </c>
      <c r="L244" s="128">
        <f>IF(L$75=0,0,L$75/NFM_fec!L$75)</f>
        <v>0.70463843999999998</v>
      </c>
      <c r="M244" s="128">
        <f>IF(M$75=0,0,M$75/NFM_fec!M$75)</f>
        <v>0.70410204761956952</v>
      </c>
      <c r="N244" s="128">
        <f>IF(N$75=0,0,N$75/NFM_fec!N$75)</f>
        <v>0.70391182750292447</v>
      </c>
      <c r="O244" s="128">
        <f>IF(O$75=0,0,O$75/NFM_fec!O$75)</f>
        <v>1.3242496844515412</v>
      </c>
      <c r="P244" s="128">
        <f>IF(P$75=0,0,P$75/NFM_fec!P$75)</f>
        <v>1.3234295677768642</v>
      </c>
      <c r="Q244" s="128">
        <f>IF(Q$75=0,0,Q$75/NFM_fec!Q$75)</f>
        <v>0.70290756199013582</v>
      </c>
    </row>
    <row r="245" spans="1:17" x14ac:dyDescent="0.25">
      <c r="A245" s="127" t="s">
        <v>149</v>
      </c>
      <c r="B245" s="126">
        <f>IF(B$80=0,0,B$80/NFM_fec!B$80)</f>
        <v>1.2775046653820317</v>
      </c>
      <c r="C245" s="126">
        <f>IF(C$80=0,0,C$80/NFM_fec!C$80)</f>
        <v>0.79145275884980892</v>
      </c>
      <c r="D245" s="126">
        <f>IF(D$80=0,0,D$80/NFM_fec!D$80)</f>
        <v>0.78275286701327595</v>
      </c>
      <c r="E245" s="126">
        <f>IF(E$80=0,0,E$80/NFM_fec!E$80)</f>
        <v>0.78985758799615247</v>
      </c>
      <c r="F245" s="126">
        <f>IF(F$80=0,0,F$80/NFM_fec!F$80)</f>
        <v>0.76875502527340467</v>
      </c>
      <c r="G245" s="126">
        <f>IF(G$80=0,0,G$80/NFM_fec!G$80)</f>
        <v>0.76792193926457897</v>
      </c>
      <c r="H245" s="126">
        <f>IF(H$80=0,0,H$80/NFM_fec!H$80)</f>
        <v>0.7659953233320862</v>
      </c>
      <c r="I245" s="126">
        <f>IF(I$80=0,0,I$80/NFM_fec!I$80)</f>
        <v>0.7601230094036483</v>
      </c>
      <c r="J245" s="126">
        <f>IF(J$80=0,0,J$80/NFM_fec!J$80)</f>
        <v>0.73145466118120372</v>
      </c>
      <c r="K245" s="126">
        <f>IF(K$80=0,0,K$80/NFM_fec!K$80)</f>
        <v>0.71929642150528572</v>
      </c>
      <c r="L245" s="126">
        <f>IF(L$80=0,0,L$80/NFM_fec!L$80)</f>
        <v>0.71849943633691915</v>
      </c>
      <c r="M245" s="126">
        <f>IF(M$80=0,0,M$80/NFM_fec!M$80)</f>
        <v>0.71691673284014612</v>
      </c>
      <c r="N245" s="126">
        <f>IF(N$80=0,0,N$80/NFM_fec!N$80)</f>
        <v>0.71674250219960312</v>
      </c>
      <c r="O245" s="126">
        <f>IF(O$80=0,0,O$80/NFM_fec!O$80)</f>
        <v>0.71837427718096925</v>
      </c>
      <c r="P245" s="126">
        <f>IF(P$80=0,0,P$80/NFM_fec!P$80)</f>
        <v>0.71720373401210602</v>
      </c>
      <c r="Q245" s="126">
        <f>IF(Q$80=0,0,Q$80/NFM_fec!Q$80)</f>
        <v>0.71449614331276667</v>
      </c>
    </row>
    <row r="246" spans="1:17" x14ac:dyDescent="0.25">
      <c r="A246" s="127" t="s">
        <v>148</v>
      </c>
      <c r="B246" s="126">
        <f>IF(B$87=0,0,B$87/NFM_fec!B$87)</f>
        <v>1.1837777005055898</v>
      </c>
      <c r="C246" s="126">
        <f>IF(C$87=0,0,C$87/NFM_fec!C$87)</f>
        <v>1.4537565127694083</v>
      </c>
      <c r="D246" s="126">
        <f>IF(D$87=0,0,D$87/NFM_fec!D$87)</f>
        <v>1.4295758228489779</v>
      </c>
      <c r="E246" s="126">
        <f>IF(E$87=0,0,E$87/NFM_fec!E$87)</f>
        <v>1.3511089481100251</v>
      </c>
      <c r="F246" s="126">
        <f>IF(F$87=0,0,F$87/NFM_fec!F$87)</f>
        <v>1.2910227726722963</v>
      </c>
      <c r="G246" s="126">
        <f>IF(G$87=0,0,G$87/NFM_fec!G$87)</f>
        <v>1.2416463697317317</v>
      </c>
      <c r="H246" s="126">
        <f>IF(H$87=0,0,H$87/NFM_fec!H$87)</f>
        <v>1.2137587551160161</v>
      </c>
      <c r="I246" s="126">
        <f>IF(I$87=0,0,I$87/NFM_fec!I$87)</f>
        <v>1.3285457917053967</v>
      </c>
      <c r="J246" s="126">
        <f>IF(J$87=0,0,J$87/NFM_fec!J$87)</f>
        <v>1.391232784571953</v>
      </c>
      <c r="K246" s="126">
        <f>IF(K$87=0,0,K$87/NFM_fec!K$87)</f>
        <v>1.4312409302776765</v>
      </c>
      <c r="L246" s="126">
        <f>IF(L$87=0,0,L$87/NFM_fec!L$87)</f>
        <v>1.3514477460845902</v>
      </c>
      <c r="M246" s="126">
        <f>IF(M$87=0,0,M$87/NFM_fec!M$87)</f>
        <v>1.2140871286555959</v>
      </c>
      <c r="N246" s="126">
        <f>IF(N$87=0,0,N$87/NFM_fec!N$87)</f>
        <v>1.1716029731872704</v>
      </c>
      <c r="O246" s="126">
        <f>IF(O$87=0,0,O$87/NFM_fec!O$87)</f>
        <v>1.3222032919711233</v>
      </c>
      <c r="P246" s="126">
        <f>IF(P$87=0,0,P$87/NFM_fec!P$87)</f>
        <v>1.2819813726000309</v>
      </c>
      <c r="Q246" s="126">
        <f>IF(Q$87=0,0,Q$87/NFM_fec!Q$87)</f>
        <v>1.5273537027418205</v>
      </c>
    </row>
    <row r="247" spans="1:17" x14ac:dyDescent="0.25">
      <c r="A247" s="72" t="s">
        <v>147</v>
      </c>
      <c r="B247" s="125">
        <f>IF(B$94=0,0,B$94/NFM_fec!B$94)</f>
        <v>2.6947567501834682</v>
      </c>
      <c r="C247" s="125">
        <f>IF(C$94=0,0,C$94/NFM_fec!C$94)</f>
        <v>2.6186161930052521</v>
      </c>
      <c r="D247" s="125">
        <f>IF(D$94=0,0,D$94/NFM_fec!D$94)</f>
        <v>2.7606395640533146</v>
      </c>
      <c r="E247" s="125">
        <f>IF(E$94=0,0,E$94/NFM_fec!E$94)</f>
        <v>2.6275679092396653</v>
      </c>
      <c r="F247" s="125">
        <f>IF(F$94=0,0,F$94/NFM_fec!F$94)</f>
        <v>2.6110720773288723</v>
      </c>
      <c r="G247" s="125">
        <f>IF(G$94=0,0,G$94/NFM_fec!G$94)</f>
        <v>2.4272841562866163</v>
      </c>
      <c r="H247" s="125">
        <f>IF(H$94=0,0,H$94/NFM_fec!H$94)</f>
        <v>2.4100503836467051</v>
      </c>
      <c r="I247" s="125">
        <f>IF(I$94=0,0,I$94/NFM_fec!I$94)</f>
        <v>2.4850135325646687</v>
      </c>
      <c r="J247" s="125">
        <f>IF(J$94=0,0,J$94/NFM_fec!J$94)</f>
        <v>2.5228110457585102</v>
      </c>
      <c r="K247" s="125">
        <f>IF(K$94=0,0,K$94/NFM_fec!K$94)</f>
        <v>2.5128185586506646</v>
      </c>
      <c r="L247" s="125">
        <f>IF(L$94=0,0,L$94/NFM_fec!L$94)</f>
        <v>2.4261174407106787</v>
      </c>
      <c r="M247" s="125">
        <f>IF(M$94=0,0,M$94/NFM_fec!M$94)</f>
        <v>2.4569285792173075</v>
      </c>
      <c r="N247" s="125">
        <f>IF(N$94=0,0,N$94/NFM_fec!N$94)</f>
        <v>2.4424143192433467</v>
      </c>
      <c r="O247" s="125">
        <f>IF(O$94=0,0,O$94/NFM_fec!O$94)</f>
        <v>2.7415716093048834</v>
      </c>
      <c r="P247" s="125">
        <f>IF(P$94=0,0,P$94/NFM_fec!P$94)</f>
        <v>2.7952868250812819</v>
      </c>
      <c r="Q247" s="125">
        <f>IF(Q$94=0,0,Q$94/NFM_fec!Q$94)</f>
        <v>2.3247449098369315</v>
      </c>
    </row>
    <row r="248" spans="1:17" x14ac:dyDescent="0.25">
      <c r="A248" s="195"/>
      <c r="B248" s="194"/>
      <c r="C248" s="194"/>
      <c r="D248" s="194"/>
      <c r="E248" s="194"/>
      <c r="F248" s="194"/>
      <c r="G248" s="194"/>
      <c r="H248" s="194"/>
      <c r="I248" s="194"/>
      <c r="J248" s="194"/>
      <c r="K248" s="194"/>
      <c r="L248" s="194"/>
      <c r="M248" s="194"/>
      <c r="N248" s="194"/>
      <c r="O248" s="194"/>
      <c r="P248" s="194"/>
      <c r="Q248" s="194"/>
    </row>
    <row r="249" spans="1:17" x14ac:dyDescent="0.25">
      <c r="A249" s="78" t="s">
        <v>167</v>
      </c>
      <c r="B249" s="133">
        <f>IF(B$112=0,0,(B$112-B$154)/NFM_fec!B$112)</f>
        <v>1.4517057926487722</v>
      </c>
      <c r="C249" s="133">
        <f>IF(C$112=0,0,(C$112-C$154)/NFM_fec!C$112)</f>
        <v>1.4871417350123852</v>
      </c>
      <c r="D249" s="133">
        <f>IF(D$112=0,0,(D$112-D$154)/NFM_fec!D$112)</f>
        <v>1.4952223057016041</v>
      </c>
      <c r="E249" s="133">
        <f>IF(E$112=0,0,(E$112-E$154)/NFM_fec!E$112)</f>
        <v>1.4530435595531292</v>
      </c>
      <c r="F249" s="133">
        <f>IF(F$112=0,0,(F$112-F$154)/NFM_fec!F$112)</f>
        <v>1.4252213357313079</v>
      </c>
      <c r="G249" s="133">
        <f>IF(G$112=0,0,(G$112-G$154)/NFM_fec!G$112)</f>
        <v>1.3845624667060883</v>
      </c>
      <c r="H249" s="133">
        <f>IF(H$112=0,0,(H$112-H$154)/NFM_fec!H$112)</f>
        <v>1.3735727324274369</v>
      </c>
      <c r="I249" s="133">
        <f>IF(I$112=0,0,(I$112-I$154)/NFM_fec!I$112)</f>
        <v>1.4129645201412528</v>
      </c>
      <c r="J249" s="133">
        <f>IF(J$112=0,0,(J$112-J$154)/NFM_fec!J$112)</f>
        <v>1.4215461508802083</v>
      </c>
      <c r="K249" s="133">
        <f>IF(K$112=0,0,(K$112-K$154)/NFM_fec!K$112)</f>
        <v>1.4257374677789094</v>
      </c>
      <c r="L249" s="133">
        <f>IF(L$112=0,0,(L$112-L$154)/NFM_fec!L$112)</f>
        <v>1.3910583912038958</v>
      </c>
      <c r="M249" s="133">
        <f>IF(M$112=0,0,(M$112-M$154)/NFM_fec!M$112)</f>
        <v>1.3573607485696582</v>
      </c>
      <c r="N249" s="133">
        <f>IF(N$112=0,0,(N$112-N$154)/NFM_fec!N$112)</f>
        <v>1.343540316153812</v>
      </c>
      <c r="O249" s="133">
        <f>IF(O$112=0,0,(O$112-O$154)/NFM_fec!O$112)</f>
        <v>1.4304849084128282</v>
      </c>
      <c r="P249" s="133">
        <f>IF(P$112=0,0,(P$112-P$154)/NFM_fec!P$112)</f>
        <v>1.4264663570127087</v>
      </c>
      <c r="Q249" s="133">
        <f>IF(Q$112=0,0,(Q$112-Q$154)/NFM_fec!Q$112)</f>
        <v>1.4213337721907313</v>
      </c>
    </row>
    <row r="250" spans="1:17" x14ac:dyDescent="0.25">
      <c r="A250" s="132" t="s">
        <v>83</v>
      </c>
      <c r="B250" s="131">
        <f>IF(B$113=0,0,B$113/NFM_fec!B$113)</f>
        <v>0</v>
      </c>
      <c r="C250" s="131">
        <f>IF(C$113=0,0,C$113/NFM_fec!C$113)</f>
        <v>0</v>
      </c>
      <c r="D250" s="131">
        <f>IF(D$113=0,0,D$113/NFM_fec!D$113)</f>
        <v>0</v>
      </c>
      <c r="E250" s="131">
        <f>IF(E$113=0,0,E$113/NFM_fec!E$113)</f>
        <v>0</v>
      </c>
      <c r="F250" s="131">
        <f>IF(F$113=0,0,F$113/NFM_fec!F$113)</f>
        <v>0</v>
      </c>
      <c r="G250" s="131">
        <f>IF(G$113=0,0,G$113/NFM_fec!G$113)</f>
        <v>0</v>
      </c>
      <c r="H250" s="131">
        <f>IF(H$113=0,0,H$113/NFM_fec!H$113)</f>
        <v>0</v>
      </c>
      <c r="I250" s="131">
        <f>IF(I$113=0,0,I$113/NFM_fec!I$113)</f>
        <v>0</v>
      </c>
      <c r="J250" s="131">
        <f>IF(J$113=0,0,J$113/NFM_fec!J$113)</f>
        <v>0</v>
      </c>
      <c r="K250" s="131">
        <f>IF(K$113=0,0,K$113/NFM_fec!K$113)</f>
        <v>0</v>
      </c>
      <c r="L250" s="131">
        <f>IF(L$113=0,0,L$113/NFM_fec!L$113)</f>
        <v>0</v>
      </c>
      <c r="M250" s="131">
        <f>IF(M$113=0,0,M$113/NFM_fec!M$113)</f>
        <v>0</v>
      </c>
      <c r="N250" s="131">
        <f>IF(N$113=0,0,N$113/NFM_fec!N$113)</f>
        <v>0</v>
      </c>
      <c r="O250" s="131">
        <f>IF(O$113=0,0,O$113/NFM_fec!O$113)</f>
        <v>0</v>
      </c>
      <c r="P250" s="131">
        <f>IF(P$113=0,0,P$113/NFM_fec!P$113)</f>
        <v>0</v>
      </c>
      <c r="Q250" s="131">
        <f>IF(Q$113=0,0,Q$113/NFM_fec!Q$113)</f>
        <v>0</v>
      </c>
    </row>
    <row r="251" spans="1:17" x14ac:dyDescent="0.25">
      <c r="A251" s="76" t="s">
        <v>82</v>
      </c>
      <c r="B251" s="130">
        <f>IF(B$114=0,0,B$114/NFM_fec!B$114)</f>
        <v>0</v>
      </c>
      <c r="C251" s="130">
        <f>IF(C$114=0,0,C$114/NFM_fec!C$114)</f>
        <v>0</v>
      </c>
      <c r="D251" s="130">
        <f>IF(D$114=0,0,D$114/NFM_fec!D$114)</f>
        <v>0</v>
      </c>
      <c r="E251" s="130">
        <f>IF(E$114=0,0,E$114/NFM_fec!E$114)</f>
        <v>0</v>
      </c>
      <c r="F251" s="130">
        <f>IF(F$114=0,0,F$114/NFM_fec!F$114)</f>
        <v>0</v>
      </c>
      <c r="G251" s="130">
        <f>IF(G$114=0,0,G$114/NFM_fec!G$114)</f>
        <v>0</v>
      </c>
      <c r="H251" s="130">
        <f>IF(H$114=0,0,H$114/NFM_fec!H$114)</f>
        <v>0</v>
      </c>
      <c r="I251" s="130">
        <f>IF(I$114=0,0,I$114/NFM_fec!I$114)</f>
        <v>0</v>
      </c>
      <c r="J251" s="130">
        <f>IF(J$114=0,0,J$114/NFM_fec!J$114)</f>
        <v>0</v>
      </c>
      <c r="K251" s="130">
        <f>IF(K$114=0,0,K$114/NFM_fec!K$114)</f>
        <v>0</v>
      </c>
      <c r="L251" s="130">
        <f>IF(L$114=0,0,L$114/NFM_fec!L$114)</f>
        <v>0</v>
      </c>
      <c r="M251" s="130">
        <f>IF(M$114=0,0,M$114/NFM_fec!M$114)</f>
        <v>0</v>
      </c>
      <c r="N251" s="130">
        <f>IF(N$114=0,0,N$114/NFM_fec!N$114)</f>
        <v>0</v>
      </c>
      <c r="O251" s="130">
        <f>IF(O$114=0,0,O$114/NFM_fec!O$114)</f>
        <v>0</v>
      </c>
      <c r="P251" s="130">
        <f>IF(P$114=0,0,P$114/NFM_fec!P$114)</f>
        <v>0</v>
      </c>
      <c r="Q251" s="130">
        <f>IF(Q$114=0,0,Q$114/NFM_fec!Q$114)</f>
        <v>0</v>
      </c>
    </row>
    <row r="252" spans="1:17" x14ac:dyDescent="0.25">
      <c r="A252" s="76" t="s">
        <v>81</v>
      </c>
      <c r="B252" s="130">
        <f>IF(B$115=0,0,B$115/NFM_fec!B$115)</f>
        <v>0</v>
      </c>
      <c r="C252" s="130">
        <f>IF(C$115=0,0,C$115/NFM_fec!C$115)</f>
        <v>0</v>
      </c>
      <c r="D252" s="130">
        <f>IF(D$115=0,0,D$115/NFM_fec!D$115)</f>
        <v>0</v>
      </c>
      <c r="E252" s="130">
        <f>IF(E$115=0,0,E$115/NFM_fec!E$115)</f>
        <v>0</v>
      </c>
      <c r="F252" s="130">
        <f>IF(F$115=0,0,F$115/NFM_fec!F$115)</f>
        <v>0</v>
      </c>
      <c r="G252" s="130">
        <f>IF(G$115=0,0,G$115/NFM_fec!G$115)</f>
        <v>0</v>
      </c>
      <c r="H252" s="130">
        <f>IF(H$115=0,0,H$115/NFM_fec!H$115)</f>
        <v>0</v>
      </c>
      <c r="I252" s="130">
        <f>IF(I$115=0,0,I$115/NFM_fec!I$115)</f>
        <v>0</v>
      </c>
      <c r="J252" s="130">
        <f>IF(J$115=0,0,J$115/NFM_fec!J$115)</f>
        <v>0</v>
      </c>
      <c r="K252" s="130">
        <f>IF(K$115=0,0,K$115/NFM_fec!K$115)</f>
        <v>0</v>
      </c>
      <c r="L252" s="130">
        <f>IF(L$115=0,0,L$115/NFM_fec!L$115)</f>
        <v>0</v>
      </c>
      <c r="M252" s="130">
        <f>IF(M$115=0,0,M$115/NFM_fec!M$115)</f>
        <v>0</v>
      </c>
      <c r="N252" s="130">
        <f>IF(N$115=0,0,N$115/NFM_fec!N$115)</f>
        <v>0</v>
      </c>
      <c r="O252" s="130">
        <f>IF(O$115=0,0,O$115/NFM_fec!O$115)</f>
        <v>0</v>
      </c>
      <c r="P252" s="130">
        <f>IF(P$115=0,0,P$115/NFM_fec!P$115)</f>
        <v>0</v>
      </c>
      <c r="Q252" s="130">
        <f>IF(Q$115=0,0,Q$115/NFM_fec!Q$115)</f>
        <v>0</v>
      </c>
    </row>
    <row r="253" spans="1:17" x14ac:dyDescent="0.25">
      <c r="A253" s="76" t="s">
        <v>80</v>
      </c>
      <c r="B253" s="130">
        <f>IF(B$116=0,0,B$116/NFM_fec!B$116)</f>
        <v>0</v>
      </c>
      <c r="C253" s="130">
        <f>IF(C$116=0,0,C$116/NFM_fec!C$116)</f>
        <v>0</v>
      </c>
      <c r="D253" s="130">
        <f>IF(D$116=0,0,D$116/NFM_fec!D$116)</f>
        <v>0</v>
      </c>
      <c r="E253" s="130">
        <f>IF(E$116=0,0,E$116/NFM_fec!E$116)</f>
        <v>0</v>
      </c>
      <c r="F253" s="130">
        <f>IF(F$116=0,0,F$116/NFM_fec!F$116)</f>
        <v>0</v>
      </c>
      <c r="G253" s="130">
        <f>IF(G$116=0,0,G$116/NFM_fec!G$116)</f>
        <v>0</v>
      </c>
      <c r="H253" s="130">
        <f>IF(H$116=0,0,H$116/NFM_fec!H$116)</f>
        <v>0</v>
      </c>
      <c r="I253" s="130">
        <f>IF(I$116=0,0,I$116/NFM_fec!I$116)</f>
        <v>0</v>
      </c>
      <c r="J253" s="130">
        <f>IF(J$116=0,0,J$116/NFM_fec!J$116)</f>
        <v>0</v>
      </c>
      <c r="K253" s="130">
        <f>IF(K$116=0,0,K$116/NFM_fec!K$116)</f>
        <v>0</v>
      </c>
      <c r="L253" s="130">
        <f>IF(L$116=0,0,L$116/NFM_fec!L$116)</f>
        <v>0</v>
      </c>
      <c r="M253" s="130">
        <f>IF(M$116=0,0,M$116/NFM_fec!M$116)</f>
        <v>0</v>
      </c>
      <c r="N253" s="130">
        <f>IF(N$116=0,0,N$116/NFM_fec!N$116)</f>
        <v>0</v>
      </c>
      <c r="O253" s="130">
        <f>IF(O$116=0,0,O$116/NFM_fec!O$116)</f>
        <v>0</v>
      </c>
      <c r="P253" s="130">
        <f>IF(P$116=0,0,P$116/NFM_fec!P$116)</f>
        <v>0</v>
      </c>
      <c r="Q253" s="130">
        <f>IF(Q$116=0,0,Q$116/NFM_fec!Q$116)</f>
        <v>0</v>
      </c>
    </row>
    <row r="254" spans="1:17" x14ac:dyDescent="0.25">
      <c r="A254" s="129" t="s">
        <v>79</v>
      </c>
      <c r="B254" s="128">
        <f>IF(B$117=0,0,B$117/NFM_fec!B$117)</f>
        <v>1.3251222000000002</v>
      </c>
      <c r="C254" s="128">
        <f>IF(C$117=0,0,C$117/NFM_fec!C$117)</f>
        <v>1.3251222</v>
      </c>
      <c r="D254" s="128">
        <f>IF(D$117=0,0,D$117/NFM_fec!D$117)</f>
        <v>1.3251221999999998</v>
      </c>
      <c r="E254" s="128">
        <f>IF(E$117=0,0,E$117/NFM_fec!E$117)</f>
        <v>1.3251222</v>
      </c>
      <c r="F254" s="128">
        <f>IF(F$117=0,0,F$117/NFM_fec!F$117)</f>
        <v>1.3251222000000002</v>
      </c>
      <c r="G254" s="128">
        <f>IF(G$117=0,0,G$117/NFM_fec!G$117)</f>
        <v>1.3251222</v>
      </c>
      <c r="H254" s="128">
        <f>IF(H$117=0,0,H$117/NFM_fec!H$117)</f>
        <v>1.3251222</v>
      </c>
      <c r="I254" s="128">
        <f>IF(I$117=0,0,I$117/NFM_fec!I$117)</f>
        <v>1.3251221999999998</v>
      </c>
      <c r="J254" s="128">
        <f>IF(J$117=0,0,J$117/NFM_fec!J$117)</f>
        <v>0.70463844000000009</v>
      </c>
      <c r="K254" s="128">
        <f>IF(K$117=0,0,K$117/NFM_fec!K$117)</f>
        <v>0.70463843999999998</v>
      </c>
      <c r="L254" s="128">
        <f>IF(L$117=0,0,L$117/NFM_fec!L$117)</f>
        <v>0.70463844000000009</v>
      </c>
      <c r="M254" s="128">
        <f>IF(M$117=0,0,M$117/NFM_fec!M$117)</f>
        <v>0.70410204761956952</v>
      </c>
      <c r="N254" s="128">
        <f>IF(N$117=0,0,N$117/NFM_fec!N$117)</f>
        <v>0.70391182750292447</v>
      </c>
      <c r="O254" s="128">
        <f>IF(O$117=0,0,O$117/NFM_fec!O$117)</f>
        <v>1.324249684451541</v>
      </c>
      <c r="P254" s="128">
        <f>IF(P$117=0,0,P$117/NFM_fec!P$117)</f>
        <v>1.3234295677768642</v>
      </c>
      <c r="Q254" s="128">
        <f>IF(Q$117=0,0,Q$117/NFM_fec!Q$117)</f>
        <v>0.70290756199013582</v>
      </c>
    </row>
    <row r="255" spans="1:17" x14ac:dyDescent="0.25">
      <c r="A255" s="127" t="s">
        <v>146</v>
      </c>
      <c r="B255" s="126">
        <f>IF(B$122=0,0,B$122/NFM_fec!B$122)</f>
        <v>1.3023846053188752</v>
      </c>
      <c r="C255" s="126">
        <f>IF(C$122=0,0,C$122/NFM_fec!C$122)</f>
        <v>1.2551685170560736</v>
      </c>
      <c r="D255" s="126">
        <f>IF(D$122=0,0,D$122/NFM_fec!D$122)</f>
        <v>1.2442612341322952</v>
      </c>
      <c r="E255" s="126">
        <f>IF(E$122=0,0,E$122/NFM_fec!E$122)</f>
        <v>1.2417617556479188</v>
      </c>
      <c r="F255" s="126">
        <f>IF(F$122=0,0,F$122/NFM_fec!F$122)</f>
        <v>1.2256214898291318</v>
      </c>
      <c r="G255" s="126">
        <f>IF(G$122=0,0,G$122/NFM_fec!G$122)</f>
        <v>1.2249915083192835</v>
      </c>
      <c r="H255" s="126">
        <f>IF(H$122=0,0,H$122/NFM_fec!H$122)</f>
        <v>1.2233932870818811</v>
      </c>
      <c r="I255" s="126">
        <f>IF(I$122=0,0,I$122/NFM_fec!I$122)</f>
        <v>1.2185738166027067</v>
      </c>
      <c r="J255" s="126">
        <f>IF(J$122=0,0,J$122/NFM_fec!J$122)</f>
        <v>1.1947109628355563</v>
      </c>
      <c r="K255" s="126">
        <f>IF(K$122=0,0,K$122/NFM_fec!K$122)</f>
        <v>1.1855009714666149</v>
      </c>
      <c r="L255" s="126">
        <f>IF(L$122=0,0,L$122/NFM_fec!L$122)</f>
        <v>1.1848972470198622</v>
      </c>
      <c r="M255" s="126">
        <f>IF(M$122=0,0,M$122/NFM_fec!M$122)</f>
        <v>1.183213893288519</v>
      </c>
      <c r="N255" s="126">
        <f>IF(N$122=0,0,N$122/NFM_fec!N$122)</f>
        <v>1.1829101206455146</v>
      </c>
      <c r="O255" s="126">
        <f>IF(O$122=0,0,O$122/NFM_fec!O$122)</f>
        <v>1.1861051152655662</v>
      </c>
      <c r="P255" s="126">
        <f>IF(P$122=0,0,P$122/NFM_fec!P$122)</f>
        <v>1.1843813305719209</v>
      </c>
      <c r="Q255" s="126">
        <f>IF(Q$122=0,0,Q$122/NFM_fec!Q$122)</f>
        <v>1.180300477785905</v>
      </c>
    </row>
    <row r="256" spans="1:17" x14ac:dyDescent="0.25">
      <c r="A256" s="127" t="s">
        <v>145</v>
      </c>
      <c r="B256" s="126">
        <f>IF(B$130=0,0,B$130/NFM_fec!B$130)</f>
        <v>1.1837777005055898</v>
      </c>
      <c r="C256" s="126">
        <f>IF(C$130=0,0,C$130/NFM_fec!C$130)</f>
        <v>1.4537565127694081</v>
      </c>
      <c r="D256" s="126">
        <f>IF(D$130=0,0,D$130/NFM_fec!D$130)</f>
        <v>1.4295758228489777</v>
      </c>
      <c r="E256" s="126">
        <f>IF(E$130=0,0,E$130/NFM_fec!E$130)</f>
        <v>1.3511089481100254</v>
      </c>
      <c r="F256" s="126">
        <f>IF(F$130=0,0,F$130/NFM_fec!F$130)</f>
        <v>1.2910227726722965</v>
      </c>
      <c r="G256" s="126">
        <f>IF(G$130=0,0,G$130/NFM_fec!G$130)</f>
        <v>1.2416463697317317</v>
      </c>
      <c r="H256" s="126">
        <f>IF(H$130=0,0,H$130/NFM_fec!H$130)</f>
        <v>1.2137587551160163</v>
      </c>
      <c r="I256" s="126">
        <f>IF(I$130=0,0,I$130/NFM_fec!I$130)</f>
        <v>1.3285457917053969</v>
      </c>
      <c r="J256" s="126">
        <f>IF(J$130=0,0,J$130/NFM_fec!J$130)</f>
        <v>1.391232784571953</v>
      </c>
      <c r="K256" s="126">
        <f>IF(K$130=0,0,K$130/NFM_fec!K$130)</f>
        <v>1.4312409302776765</v>
      </c>
      <c r="L256" s="126">
        <f>IF(L$130=0,0,L$130/NFM_fec!L$130)</f>
        <v>1.3514477460845902</v>
      </c>
      <c r="M256" s="126">
        <f>IF(M$130=0,0,M$130/NFM_fec!M$130)</f>
        <v>1.2140871286555956</v>
      </c>
      <c r="N256" s="126">
        <f>IF(N$130=0,0,N$130/NFM_fec!N$130)</f>
        <v>1.1716029731872704</v>
      </c>
      <c r="O256" s="126">
        <f>IF(O$130=0,0,O$130/NFM_fec!O$130)</f>
        <v>1.3222032919711233</v>
      </c>
      <c r="P256" s="126">
        <f>IF(P$130=0,0,P$130/NFM_fec!P$130)</f>
        <v>1.2819813726000306</v>
      </c>
      <c r="Q256" s="126">
        <f>IF(Q$130=0,0,Q$130/NFM_fec!Q$130)</f>
        <v>1.5273537027418205</v>
      </c>
    </row>
    <row r="257" spans="1:17" x14ac:dyDescent="0.25">
      <c r="A257" s="72" t="s">
        <v>144</v>
      </c>
      <c r="B257" s="125">
        <f>IF(B$137=0,0,B$137/NFM_fec!B$137)</f>
        <v>2.6947567501834686</v>
      </c>
      <c r="C257" s="125">
        <f>IF(C$137=0,0,C$137/NFM_fec!C$137)</f>
        <v>2.6186161930052521</v>
      </c>
      <c r="D257" s="125">
        <f>IF(D$137=0,0,D$137/NFM_fec!D$137)</f>
        <v>2.7606395640533141</v>
      </c>
      <c r="E257" s="125">
        <f>IF(E$137=0,0,E$137/NFM_fec!E$137)</f>
        <v>2.6275679092396644</v>
      </c>
      <c r="F257" s="125">
        <f>IF(F$137=0,0,F$137/NFM_fec!F$137)</f>
        <v>2.6110720773288723</v>
      </c>
      <c r="G257" s="125">
        <f>IF(G$137=0,0,G$137/NFM_fec!G$137)</f>
        <v>2.4272841562866159</v>
      </c>
      <c r="H257" s="125">
        <f>IF(H$137=0,0,H$137/NFM_fec!H$137)</f>
        <v>2.4100503836467047</v>
      </c>
      <c r="I257" s="125">
        <f>IF(I$137=0,0,I$137/NFM_fec!I$137)</f>
        <v>2.4850135325646692</v>
      </c>
      <c r="J257" s="125">
        <f>IF(J$137=0,0,J$137/NFM_fec!J$137)</f>
        <v>2.5228110457585107</v>
      </c>
      <c r="K257" s="125">
        <f>IF(K$137=0,0,K$137/NFM_fec!K$137)</f>
        <v>2.5128185586506646</v>
      </c>
      <c r="L257" s="125">
        <f>IF(L$137=0,0,L$137/NFM_fec!L$137)</f>
        <v>2.4261174407106787</v>
      </c>
      <c r="M257" s="125">
        <f>IF(M$137=0,0,M$137/NFM_fec!M$137)</f>
        <v>2.4569285792173066</v>
      </c>
      <c r="N257" s="125">
        <f>IF(N$137=0,0,N$137/NFM_fec!N$137)</f>
        <v>2.4424143192433463</v>
      </c>
      <c r="O257" s="125">
        <f>IF(O$137=0,0,O$137/NFM_fec!O$137)</f>
        <v>2.7415716093048834</v>
      </c>
      <c r="P257" s="125">
        <f>IF(P$137=0,0,P$137/NFM_fec!P$137)</f>
        <v>2.7952868250812815</v>
      </c>
      <c r="Q257" s="125">
        <f>IF(Q$137=0,0,Q$137/NFM_fec!Q$137)</f>
        <v>2.3247449098369311</v>
      </c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4" tint="0.39997558519241921"/>
    <pageSetUpPr fitToPage="1"/>
  </sheetPr>
  <dimension ref="A1:Q10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B2" s="13"/>
    </row>
    <row r="3" spans="1:17" x14ac:dyDescent="0.25">
      <c r="A3" s="31" t="s">
        <v>78</v>
      </c>
      <c r="B3" s="46">
        <f>SUM(B4,B7)</f>
        <v>3104.2489245093993</v>
      </c>
      <c r="C3" s="46">
        <f t="shared" ref="C3:Q3" si="0">SUM(C4,C7)</f>
        <v>3251.4536059831926</v>
      </c>
      <c r="D3" s="46">
        <f t="shared" si="0"/>
        <v>3068.1337283114681</v>
      </c>
      <c r="E3" s="46">
        <f t="shared" si="0"/>
        <v>3178.0713640469739</v>
      </c>
      <c r="F3" s="46">
        <f t="shared" si="0"/>
        <v>3038.6420124608508</v>
      </c>
      <c r="G3" s="46">
        <f t="shared" si="0"/>
        <v>3401.350894230874</v>
      </c>
      <c r="H3" s="46">
        <f t="shared" si="0"/>
        <v>3680.6350496934947</v>
      </c>
      <c r="I3" s="46">
        <f t="shared" si="0"/>
        <v>4051.9986591804245</v>
      </c>
      <c r="J3" s="46">
        <f t="shared" si="0"/>
        <v>3569.5986336464562</v>
      </c>
      <c r="K3" s="46">
        <f t="shared" si="0"/>
        <v>3666.653229057486</v>
      </c>
      <c r="L3" s="46">
        <f t="shared" si="0"/>
        <v>3739.8</v>
      </c>
      <c r="M3" s="46">
        <f t="shared" si="0"/>
        <v>3948.3300337834507</v>
      </c>
      <c r="N3" s="46">
        <f t="shared" si="0"/>
        <v>3689.7476980097676</v>
      </c>
      <c r="O3" s="46">
        <f t="shared" si="0"/>
        <v>3934.858987750451</v>
      </c>
      <c r="P3" s="46">
        <f t="shared" si="0"/>
        <v>4242.3424764598603</v>
      </c>
      <c r="Q3" s="46">
        <f t="shared" si="0"/>
        <v>4454.1111938536424</v>
      </c>
    </row>
    <row r="4" spans="1:17" x14ac:dyDescent="0.25">
      <c r="A4" s="110" t="s">
        <v>178</v>
      </c>
      <c r="B4" s="120">
        <f>SUM(B5:B6)</f>
        <v>1725.6173021391951</v>
      </c>
      <c r="C4" s="120">
        <f t="shared" ref="C4:Q4" si="1">SUM(C5:C6)</f>
        <v>2002.7973968026447</v>
      </c>
      <c r="D4" s="120">
        <f t="shared" si="1"/>
        <v>1789.0679507268587</v>
      </c>
      <c r="E4" s="120">
        <f t="shared" si="1"/>
        <v>1816.9602529358626</v>
      </c>
      <c r="F4" s="120">
        <f t="shared" si="1"/>
        <v>1796.4579084049442</v>
      </c>
      <c r="G4" s="120">
        <f t="shared" si="1"/>
        <v>1779.0775072836987</v>
      </c>
      <c r="H4" s="120">
        <f t="shared" si="1"/>
        <v>2070.5444352914747</v>
      </c>
      <c r="I4" s="120">
        <f t="shared" si="1"/>
        <v>2156.1007290706448</v>
      </c>
      <c r="J4" s="120">
        <f t="shared" si="1"/>
        <v>2056.4238165299971</v>
      </c>
      <c r="K4" s="120">
        <f t="shared" si="1"/>
        <v>1930.1781826977344</v>
      </c>
      <c r="L4" s="120">
        <f t="shared" si="1"/>
        <v>1944.4</v>
      </c>
      <c r="M4" s="120">
        <f t="shared" si="1"/>
        <v>2102.0595100907126</v>
      </c>
      <c r="N4" s="120">
        <f t="shared" si="1"/>
        <v>1784.8387159044842</v>
      </c>
      <c r="O4" s="120">
        <f t="shared" si="1"/>
        <v>2057.6393504890325</v>
      </c>
      <c r="P4" s="120">
        <f t="shared" si="1"/>
        <v>2248.1298150284711</v>
      </c>
      <c r="Q4" s="120">
        <f t="shared" si="1"/>
        <v>2533.9193926294565</v>
      </c>
    </row>
    <row r="5" spans="1:17" x14ac:dyDescent="0.25">
      <c r="A5" s="179" t="s">
        <v>61</v>
      </c>
      <c r="B5" s="189">
        <v>435.66906675367272</v>
      </c>
      <c r="C5" s="189">
        <v>459.54093662986196</v>
      </c>
      <c r="D5" s="189">
        <v>472.4197996271447</v>
      </c>
      <c r="E5" s="189">
        <v>476.46842255965254</v>
      </c>
      <c r="F5" s="189">
        <v>509.76526127115233</v>
      </c>
      <c r="G5" s="189">
        <v>497.53925539350672</v>
      </c>
      <c r="H5" s="189">
        <v>565.61148091031112</v>
      </c>
      <c r="I5" s="189">
        <v>641.1313808555492</v>
      </c>
      <c r="J5" s="189">
        <v>736.096444939604</v>
      </c>
      <c r="K5" s="189">
        <v>584.32121164797957</v>
      </c>
      <c r="L5" s="189">
        <v>801.64423842781844</v>
      </c>
      <c r="M5" s="189">
        <v>890.08633714351686</v>
      </c>
      <c r="N5" s="189">
        <v>579.25840791288476</v>
      </c>
      <c r="O5" s="189">
        <v>793.9789041363872</v>
      </c>
      <c r="P5" s="189">
        <v>834.33531729311358</v>
      </c>
      <c r="Q5" s="189">
        <v>1200.3206447292175</v>
      </c>
    </row>
    <row r="6" spans="1:17" x14ac:dyDescent="0.25">
      <c r="A6" s="179" t="s">
        <v>40</v>
      </c>
      <c r="B6" s="189">
        <v>1289.9482353855224</v>
      </c>
      <c r="C6" s="189">
        <v>1543.2564601727827</v>
      </c>
      <c r="D6" s="189">
        <v>1316.6481510997141</v>
      </c>
      <c r="E6" s="189">
        <v>1340.4918303762101</v>
      </c>
      <c r="F6" s="189">
        <v>1286.692647133792</v>
      </c>
      <c r="G6" s="189">
        <v>1281.538251890192</v>
      </c>
      <c r="H6" s="189">
        <v>1504.9329543811637</v>
      </c>
      <c r="I6" s="189">
        <v>1514.9693482150956</v>
      </c>
      <c r="J6" s="189">
        <v>1320.3273715903931</v>
      </c>
      <c r="K6" s="189">
        <v>1345.856971049755</v>
      </c>
      <c r="L6" s="189">
        <v>1142.7557615721817</v>
      </c>
      <c r="M6" s="189">
        <v>1211.9731729471957</v>
      </c>
      <c r="N6" s="189">
        <v>1205.5803079915995</v>
      </c>
      <c r="O6" s="189">
        <v>1263.6604463526453</v>
      </c>
      <c r="P6" s="189">
        <v>1413.7944977353575</v>
      </c>
      <c r="Q6" s="189">
        <v>1333.598747900239</v>
      </c>
    </row>
    <row r="7" spans="1:17" x14ac:dyDescent="0.25">
      <c r="A7" s="223" t="s">
        <v>39</v>
      </c>
      <c r="B7" s="118">
        <v>1378.6316223702045</v>
      </c>
      <c r="C7" s="118">
        <v>1248.6562091805476</v>
      </c>
      <c r="D7" s="118">
        <v>1279.0657775846096</v>
      </c>
      <c r="E7" s="118">
        <v>1361.1111111111113</v>
      </c>
      <c r="F7" s="118">
        <v>1242.1841040559066</v>
      </c>
      <c r="G7" s="118">
        <v>1622.2733869471754</v>
      </c>
      <c r="H7" s="118">
        <v>1610.0906144020198</v>
      </c>
      <c r="I7" s="118">
        <v>1895.8979301097797</v>
      </c>
      <c r="J7" s="118">
        <v>1513.1748171164591</v>
      </c>
      <c r="K7" s="118">
        <v>1736.4750463597516</v>
      </c>
      <c r="L7" s="118">
        <v>1795.4</v>
      </c>
      <c r="M7" s="118">
        <v>1846.2705236927382</v>
      </c>
      <c r="N7" s="118">
        <v>1904.9089821052835</v>
      </c>
      <c r="O7" s="118">
        <v>1877.2196372614187</v>
      </c>
      <c r="P7" s="118">
        <v>1994.2126614313897</v>
      </c>
      <c r="Q7" s="118">
        <v>1920.1918012241858</v>
      </c>
    </row>
    <row r="8" spans="1:17" x14ac:dyDescent="0.25">
      <c r="B8" s="13"/>
    </row>
    <row r="9" spans="1:17" x14ac:dyDescent="0.25">
      <c r="A9" s="31" t="s">
        <v>143</v>
      </c>
      <c r="B9" s="46"/>
      <c r="C9" s="46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</row>
    <row r="10" spans="1:17" x14ac:dyDescent="0.25">
      <c r="A10" s="110" t="s">
        <v>177</v>
      </c>
      <c r="B10" s="215">
        <v>762.46624091872479</v>
      </c>
      <c r="C10" s="215">
        <v>723.12794815946597</v>
      </c>
      <c r="D10" s="215">
        <v>820.9416782848806</v>
      </c>
      <c r="E10" s="215">
        <v>887.48699004161165</v>
      </c>
      <c r="F10" s="215">
        <v>930.34143126861454</v>
      </c>
      <c r="G10" s="215">
        <v>984.41370110088189</v>
      </c>
      <c r="H10" s="215">
        <v>963.69437796182763</v>
      </c>
      <c r="I10" s="215">
        <v>987.23456808507842</v>
      </c>
      <c r="J10" s="215">
        <v>1199.2214545107047</v>
      </c>
      <c r="K10" s="215">
        <v>1147.7142001181287</v>
      </c>
      <c r="L10" s="215">
        <v>1427.8680169504005</v>
      </c>
      <c r="M10" s="215">
        <v>1537.7121884760841</v>
      </c>
      <c r="N10" s="215">
        <v>1342.0358615530192</v>
      </c>
      <c r="O10" s="215">
        <v>1422.3374405898169</v>
      </c>
      <c r="P10" s="215">
        <v>1371.5096624421349</v>
      </c>
      <c r="Q10" s="215">
        <v>1566.0984732975899</v>
      </c>
    </row>
    <row r="11" spans="1:17" x14ac:dyDescent="0.25">
      <c r="A11" s="222" t="s">
        <v>176</v>
      </c>
      <c r="B11" s="214">
        <v>502.74655293289334</v>
      </c>
      <c r="C11" s="214">
        <v>540.80658379243073</v>
      </c>
      <c r="D11" s="214">
        <v>509.52661246312977</v>
      </c>
      <c r="E11" s="214">
        <v>556.0386342448594</v>
      </c>
      <c r="F11" s="214">
        <v>522.94964114650975</v>
      </c>
      <c r="G11" s="214">
        <v>564.67010542713342</v>
      </c>
      <c r="H11" s="214">
        <v>571.0198242512995</v>
      </c>
      <c r="I11" s="214">
        <v>519.50542853524848</v>
      </c>
      <c r="J11" s="214">
        <v>479.02614834516817</v>
      </c>
      <c r="K11" s="214">
        <v>697.78292939178164</v>
      </c>
      <c r="L11" s="214">
        <v>596.71871084667634</v>
      </c>
      <c r="M11" s="214">
        <v>519.46047186747239</v>
      </c>
      <c r="N11" s="214">
        <v>642.99194135814218</v>
      </c>
      <c r="O11" s="214">
        <v>572.96520413248516</v>
      </c>
      <c r="P11" s="214">
        <v>571.79397451300338</v>
      </c>
      <c r="Q11" s="214">
        <v>472.20083072288821</v>
      </c>
    </row>
    <row r="12" spans="1:17" x14ac:dyDescent="0.25">
      <c r="A12" s="221" t="s">
        <v>175</v>
      </c>
      <c r="B12" s="213">
        <v>44.955442038514391</v>
      </c>
      <c r="C12" s="213">
        <v>37.034640288769282</v>
      </c>
      <c r="D12" s="213">
        <v>41.227551004206447</v>
      </c>
      <c r="E12" s="213">
        <v>46.6445853460473</v>
      </c>
      <c r="F12" s="213">
        <v>41.395257297225847</v>
      </c>
      <c r="G12" s="213">
        <v>59.279825401903437</v>
      </c>
      <c r="H12" s="213">
        <v>51.773489917371315</v>
      </c>
      <c r="I12" s="213">
        <v>56.462147185925495</v>
      </c>
      <c r="J12" s="213">
        <v>45.82326215314459</v>
      </c>
      <c r="K12" s="213">
        <v>77.999005911284669</v>
      </c>
      <c r="L12" s="213">
        <v>72.992639498045492</v>
      </c>
      <c r="M12" s="213">
        <v>71.35995468917541</v>
      </c>
      <c r="N12" s="213">
        <v>89.256758076072131</v>
      </c>
      <c r="O12" s="213">
        <v>75.555588351468259</v>
      </c>
      <c r="P12" s="213">
        <v>73.532031717592858</v>
      </c>
      <c r="Q12" s="213">
        <v>68.67582845263945</v>
      </c>
    </row>
    <row r="13" spans="1:17" x14ac:dyDescent="0.25">
      <c r="B13" s="13"/>
    </row>
    <row r="14" spans="1:17" x14ac:dyDescent="0.25">
      <c r="A14" s="31" t="s">
        <v>142</v>
      </c>
      <c r="B14" s="70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</row>
    <row r="15" spans="1:17" x14ac:dyDescent="0.25">
      <c r="A15" s="110" t="s">
        <v>177</v>
      </c>
      <c r="B15" s="120">
        <v>847.1847121319164</v>
      </c>
      <c r="C15" s="120">
        <v>785.52518482864502</v>
      </c>
      <c r="D15" s="120">
        <v>908.84423943518789</v>
      </c>
      <c r="E15" s="120">
        <v>970.50376673845915</v>
      </c>
      <c r="F15" s="120">
        <v>1032.1632940417305</v>
      </c>
      <c r="G15" s="120">
        <v>1093.822821345002</v>
      </c>
      <c r="H15" s="120">
        <v>1032.1632940417305</v>
      </c>
      <c r="I15" s="120">
        <v>1093.8228213450018</v>
      </c>
      <c r="J15" s="120">
        <v>1278.8014032548163</v>
      </c>
      <c r="K15" s="120">
        <v>1217.1418759515448</v>
      </c>
      <c r="L15" s="120">
        <v>1525.4395124679017</v>
      </c>
      <c r="M15" s="120">
        <v>1648.7585670744445</v>
      </c>
      <c r="N15" s="120">
        <v>1587.099039771173</v>
      </c>
      <c r="O15" s="120">
        <v>1587.0990397711732</v>
      </c>
      <c r="P15" s="120">
        <v>1525.4395124679015</v>
      </c>
      <c r="Q15" s="120">
        <v>1648.7585670744443</v>
      </c>
    </row>
    <row r="16" spans="1:17" x14ac:dyDescent="0.25">
      <c r="A16" s="180" t="s">
        <v>176</v>
      </c>
      <c r="B16" s="189">
        <v>580.82950325877039</v>
      </c>
      <c r="C16" s="189">
        <v>580.82950325877039</v>
      </c>
      <c r="D16" s="189">
        <v>580.82950325877039</v>
      </c>
      <c r="E16" s="189">
        <v>625.99648109984355</v>
      </c>
      <c r="F16" s="189">
        <v>625.99648109984355</v>
      </c>
      <c r="G16" s="189">
        <v>625.99648109984355</v>
      </c>
      <c r="H16" s="189">
        <v>625.99648109984355</v>
      </c>
      <c r="I16" s="189">
        <v>625.99648109984355</v>
      </c>
      <c r="J16" s="189">
        <v>580.82950325877039</v>
      </c>
      <c r="K16" s="189">
        <v>761.49741462306281</v>
      </c>
      <c r="L16" s="189">
        <v>761.49741462306292</v>
      </c>
      <c r="M16" s="189">
        <v>716.33043678198976</v>
      </c>
      <c r="N16" s="189">
        <v>716.33043678198976</v>
      </c>
      <c r="O16" s="189">
        <v>671.1634589409166</v>
      </c>
      <c r="P16" s="189">
        <v>625.99648109984344</v>
      </c>
      <c r="Q16" s="189">
        <v>625.99648109984332</v>
      </c>
    </row>
    <row r="17" spans="1:17" x14ac:dyDescent="0.25">
      <c r="A17" s="108" t="s">
        <v>175</v>
      </c>
      <c r="B17" s="118">
        <v>49.950491153904878</v>
      </c>
      <c r="C17" s="118">
        <v>49.950491153904878</v>
      </c>
      <c r="D17" s="118">
        <v>46.112796541357028</v>
      </c>
      <c r="E17" s="118">
        <v>49.950491153904878</v>
      </c>
      <c r="F17" s="118">
        <v>49.950491153904878</v>
      </c>
      <c r="G17" s="118">
        <v>65.301269604096277</v>
      </c>
      <c r="H17" s="118">
        <v>61.463574991548427</v>
      </c>
      <c r="I17" s="118">
        <v>61.463574991548427</v>
      </c>
      <c r="J17" s="118">
        <v>57.625880379000577</v>
      </c>
      <c r="K17" s="118">
        <v>84.489742666835525</v>
      </c>
      <c r="L17" s="118">
        <v>84.489742666835525</v>
      </c>
      <c r="M17" s="118">
        <v>80.652048054287675</v>
      </c>
      <c r="N17" s="118">
        <v>96.002826504479074</v>
      </c>
      <c r="O17" s="118">
        <v>96.002826504479074</v>
      </c>
      <c r="P17" s="118">
        <v>92.165131891931225</v>
      </c>
      <c r="Q17" s="118">
        <v>88.327437279383375</v>
      </c>
    </row>
    <row r="18" spans="1:17" x14ac:dyDescent="0.25">
      <c r="A18" s="124" t="s">
        <v>141</v>
      </c>
      <c r="B18" s="193"/>
      <c r="C18" s="193"/>
      <c r="D18" s="193"/>
      <c r="E18" s="193"/>
      <c r="F18" s="193"/>
      <c r="G18" s="193"/>
      <c r="H18" s="193"/>
      <c r="I18" s="193"/>
      <c r="J18" s="193"/>
      <c r="K18" s="193"/>
      <c r="L18" s="193"/>
      <c r="M18" s="193"/>
      <c r="N18" s="193"/>
      <c r="O18" s="193"/>
      <c r="P18" s="193"/>
      <c r="Q18" s="193"/>
    </row>
    <row r="19" spans="1:17" x14ac:dyDescent="0.25">
      <c r="A19" s="121" t="s">
        <v>177</v>
      </c>
      <c r="B19" s="120"/>
      <c r="C19" s="120">
        <v>0</v>
      </c>
      <c r="D19" s="120">
        <v>184.97858190981418</v>
      </c>
      <c r="E19" s="120">
        <v>123.31905460654276</v>
      </c>
      <c r="F19" s="120">
        <v>61.659527303271382</v>
      </c>
      <c r="G19" s="120">
        <v>123.31905460654276</v>
      </c>
      <c r="H19" s="120">
        <v>0</v>
      </c>
      <c r="I19" s="120">
        <v>61.659527303271368</v>
      </c>
      <c r="J19" s="120">
        <v>246.63810921308553</v>
      </c>
      <c r="K19" s="120">
        <v>0</v>
      </c>
      <c r="L19" s="120">
        <v>308.29763651635699</v>
      </c>
      <c r="M19" s="120">
        <v>184.97858190981415</v>
      </c>
      <c r="N19" s="120">
        <v>0</v>
      </c>
      <c r="O19" s="120">
        <v>2.2737367544323206E-13</v>
      </c>
      <c r="P19" s="120">
        <v>0</v>
      </c>
      <c r="Q19" s="120">
        <v>184.97858190981415</v>
      </c>
    </row>
    <row r="20" spans="1:17" x14ac:dyDescent="0.25">
      <c r="A20" s="179" t="s">
        <v>176</v>
      </c>
      <c r="B20" s="189"/>
      <c r="C20" s="189">
        <v>0</v>
      </c>
      <c r="D20" s="189">
        <v>45.166977841073134</v>
      </c>
      <c r="E20" s="189">
        <v>90.333955682146268</v>
      </c>
      <c r="F20" s="189">
        <v>0</v>
      </c>
      <c r="G20" s="189">
        <v>45.166977841073134</v>
      </c>
      <c r="H20" s="189">
        <v>45.166977841073134</v>
      </c>
      <c r="I20" s="189">
        <v>0</v>
      </c>
      <c r="J20" s="189">
        <v>0</v>
      </c>
      <c r="K20" s="189">
        <v>225.83488920536561</v>
      </c>
      <c r="L20" s="189">
        <v>1.1368683772161603E-13</v>
      </c>
      <c r="M20" s="189">
        <v>0</v>
      </c>
      <c r="N20" s="189">
        <v>0</v>
      </c>
      <c r="O20" s="189">
        <v>0</v>
      </c>
      <c r="P20" s="189">
        <v>0</v>
      </c>
      <c r="Q20" s="189">
        <v>0</v>
      </c>
    </row>
    <row r="21" spans="1:17" x14ac:dyDescent="0.25">
      <c r="A21" s="119" t="s">
        <v>175</v>
      </c>
      <c r="B21" s="118"/>
      <c r="C21" s="118">
        <v>0</v>
      </c>
      <c r="D21" s="118">
        <v>0</v>
      </c>
      <c r="E21" s="118">
        <v>7.6753892250956977</v>
      </c>
      <c r="F21" s="118">
        <v>0</v>
      </c>
      <c r="G21" s="118">
        <v>19.188473062739245</v>
      </c>
      <c r="H21" s="118">
        <v>0</v>
      </c>
      <c r="I21" s="118">
        <v>0</v>
      </c>
      <c r="J21" s="118">
        <v>0</v>
      </c>
      <c r="K21" s="118">
        <v>30.701556900382791</v>
      </c>
      <c r="L21" s="118">
        <v>0</v>
      </c>
      <c r="M21" s="118">
        <v>0</v>
      </c>
      <c r="N21" s="118">
        <v>19.188473062739245</v>
      </c>
      <c r="O21" s="118">
        <v>0</v>
      </c>
      <c r="P21" s="118">
        <v>0</v>
      </c>
      <c r="Q21" s="118">
        <v>0</v>
      </c>
    </row>
    <row r="22" spans="1:17" x14ac:dyDescent="0.25">
      <c r="A22" s="124" t="s">
        <v>140</v>
      </c>
      <c r="B22" s="193"/>
      <c r="C22" s="193"/>
      <c r="D22" s="193"/>
      <c r="E22" s="193"/>
      <c r="F22" s="193"/>
      <c r="G22" s="193"/>
      <c r="H22" s="193"/>
      <c r="I22" s="193"/>
      <c r="J22" s="193"/>
      <c r="K22" s="193"/>
      <c r="L22" s="193"/>
      <c r="M22" s="193"/>
      <c r="N22" s="193"/>
      <c r="O22" s="193"/>
      <c r="P22" s="193"/>
      <c r="Q22" s="193"/>
    </row>
    <row r="23" spans="1:17" x14ac:dyDescent="0.25">
      <c r="A23" s="121" t="s">
        <v>177</v>
      </c>
      <c r="B23" s="120"/>
      <c r="C23" s="120">
        <f>B15+C19-C15</f>
        <v>61.659527303271375</v>
      </c>
      <c r="D23" s="120">
        <f t="shared" ref="D23:Q23" si="2">C15+D19-D15</f>
        <v>61.659527303271375</v>
      </c>
      <c r="E23" s="120">
        <f t="shared" si="2"/>
        <v>61.659527303271602</v>
      </c>
      <c r="F23" s="120">
        <f t="shared" si="2"/>
        <v>0</v>
      </c>
      <c r="G23" s="120">
        <f t="shared" si="2"/>
        <v>61.659527303271261</v>
      </c>
      <c r="H23" s="120">
        <f t="shared" si="2"/>
        <v>61.659527303271489</v>
      </c>
      <c r="I23" s="120">
        <f t="shared" si="2"/>
        <v>0</v>
      </c>
      <c r="J23" s="120">
        <f t="shared" si="2"/>
        <v>61.659527303271034</v>
      </c>
      <c r="K23" s="120">
        <f t="shared" si="2"/>
        <v>61.659527303271489</v>
      </c>
      <c r="L23" s="120">
        <f t="shared" si="2"/>
        <v>0</v>
      </c>
      <c r="M23" s="120">
        <f t="shared" si="2"/>
        <v>61.659527303271489</v>
      </c>
      <c r="N23" s="120">
        <f t="shared" si="2"/>
        <v>61.659527303271489</v>
      </c>
      <c r="O23" s="120">
        <f t="shared" si="2"/>
        <v>0</v>
      </c>
      <c r="P23" s="120">
        <f t="shared" si="2"/>
        <v>61.659527303271716</v>
      </c>
      <c r="Q23" s="120">
        <f t="shared" si="2"/>
        <v>61.659527303271489</v>
      </c>
    </row>
    <row r="24" spans="1:17" x14ac:dyDescent="0.25">
      <c r="A24" s="179" t="s">
        <v>176</v>
      </c>
      <c r="B24" s="189"/>
      <c r="C24" s="189">
        <f t="shared" ref="C24:Q24" si="3">B16+C20-C16</f>
        <v>0</v>
      </c>
      <c r="D24" s="189">
        <f t="shared" si="3"/>
        <v>45.166977841073162</v>
      </c>
      <c r="E24" s="189">
        <f t="shared" si="3"/>
        <v>45.166977841073049</v>
      </c>
      <c r="F24" s="189">
        <f t="shared" si="3"/>
        <v>0</v>
      </c>
      <c r="G24" s="189">
        <f t="shared" si="3"/>
        <v>45.166977841073162</v>
      </c>
      <c r="H24" s="189">
        <f t="shared" si="3"/>
        <v>45.166977841073162</v>
      </c>
      <c r="I24" s="189">
        <f t="shared" si="3"/>
        <v>0</v>
      </c>
      <c r="J24" s="189">
        <f t="shared" si="3"/>
        <v>45.166977841073162</v>
      </c>
      <c r="K24" s="189">
        <f t="shared" si="3"/>
        <v>45.166977841073162</v>
      </c>
      <c r="L24" s="189">
        <f t="shared" si="3"/>
        <v>0</v>
      </c>
      <c r="M24" s="189">
        <f t="shared" si="3"/>
        <v>45.166977841073162</v>
      </c>
      <c r="N24" s="189">
        <f t="shared" si="3"/>
        <v>0</v>
      </c>
      <c r="O24" s="189">
        <f t="shared" si="3"/>
        <v>45.166977841073162</v>
      </c>
      <c r="P24" s="189">
        <f t="shared" si="3"/>
        <v>45.166977841073162</v>
      </c>
      <c r="Q24" s="189">
        <f t="shared" si="3"/>
        <v>0</v>
      </c>
    </row>
    <row r="25" spans="1:17" x14ac:dyDescent="0.25">
      <c r="A25" s="119" t="s">
        <v>175</v>
      </c>
      <c r="B25" s="118"/>
      <c r="C25" s="118">
        <f t="shared" ref="C25:Q25" si="4">B17+C21-C17</f>
        <v>0</v>
      </c>
      <c r="D25" s="118">
        <f t="shared" si="4"/>
        <v>3.8376946125478497</v>
      </c>
      <c r="E25" s="118">
        <f t="shared" si="4"/>
        <v>3.8376946125478497</v>
      </c>
      <c r="F25" s="118">
        <f t="shared" si="4"/>
        <v>0</v>
      </c>
      <c r="G25" s="118">
        <f t="shared" si="4"/>
        <v>3.8376946125478497</v>
      </c>
      <c r="H25" s="118">
        <f t="shared" si="4"/>
        <v>3.8376946125478497</v>
      </c>
      <c r="I25" s="118">
        <f t="shared" si="4"/>
        <v>0</v>
      </c>
      <c r="J25" s="118">
        <f t="shared" si="4"/>
        <v>3.8376946125478497</v>
      </c>
      <c r="K25" s="118">
        <f t="shared" si="4"/>
        <v>3.8376946125478355</v>
      </c>
      <c r="L25" s="118">
        <f t="shared" si="4"/>
        <v>0</v>
      </c>
      <c r="M25" s="118">
        <f t="shared" si="4"/>
        <v>3.8376946125478497</v>
      </c>
      <c r="N25" s="118">
        <f t="shared" si="4"/>
        <v>3.8376946125478497</v>
      </c>
      <c r="O25" s="118">
        <f t="shared" si="4"/>
        <v>0</v>
      </c>
      <c r="P25" s="118">
        <f t="shared" si="4"/>
        <v>3.8376946125478497</v>
      </c>
      <c r="Q25" s="118">
        <f t="shared" si="4"/>
        <v>3.8376946125478497</v>
      </c>
    </row>
    <row r="26" spans="1:17" x14ac:dyDescent="0.25">
      <c r="A26" s="31" t="s">
        <v>138</v>
      </c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</row>
    <row r="27" spans="1:17" x14ac:dyDescent="0.25">
      <c r="A27" s="110" t="s">
        <v>177</v>
      </c>
      <c r="B27" s="120">
        <f>B15-B10</f>
        <v>84.718471213191606</v>
      </c>
      <c r="C27" s="120">
        <f t="shared" ref="C27:Q27" si="5">C15-C10</f>
        <v>62.397236669179051</v>
      </c>
      <c r="D27" s="120">
        <f t="shared" si="5"/>
        <v>87.902561150307292</v>
      </c>
      <c r="E27" s="120">
        <f t="shared" si="5"/>
        <v>83.016776696847501</v>
      </c>
      <c r="F27" s="120">
        <f t="shared" si="5"/>
        <v>101.82186277311598</v>
      </c>
      <c r="G27" s="120">
        <f t="shared" si="5"/>
        <v>109.40912024412012</v>
      </c>
      <c r="H27" s="120">
        <f t="shared" si="5"/>
        <v>68.468916079902897</v>
      </c>
      <c r="I27" s="120">
        <f t="shared" si="5"/>
        <v>106.58825325992336</v>
      </c>
      <c r="J27" s="120">
        <f t="shared" si="5"/>
        <v>79.579948744111562</v>
      </c>
      <c r="K27" s="120">
        <f t="shared" si="5"/>
        <v>69.42767583341606</v>
      </c>
      <c r="L27" s="120">
        <f t="shared" si="5"/>
        <v>97.571495517501262</v>
      </c>
      <c r="M27" s="120">
        <f t="shared" si="5"/>
        <v>111.04637859836043</v>
      </c>
      <c r="N27" s="120">
        <f t="shared" si="5"/>
        <v>245.06317821815378</v>
      </c>
      <c r="O27" s="120">
        <f t="shared" si="5"/>
        <v>164.76159918135636</v>
      </c>
      <c r="P27" s="120">
        <f t="shared" si="5"/>
        <v>153.92985002576665</v>
      </c>
      <c r="Q27" s="120">
        <f t="shared" si="5"/>
        <v>82.66009377685441</v>
      </c>
    </row>
    <row r="28" spans="1:17" x14ac:dyDescent="0.25">
      <c r="A28" s="180" t="s">
        <v>176</v>
      </c>
      <c r="B28" s="189">
        <f t="shared" ref="B28:Q28" si="6">B16-B11</f>
        <v>78.08295032587705</v>
      </c>
      <c r="C28" s="189">
        <f t="shared" si="6"/>
        <v>40.022919466339658</v>
      </c>
      <c r="D28" s="189">
        <f t="shared" si="6"/>
        <v>71.302890795640621</v>
      </c>
      <c r="E28" s="189">
        <f t="shared" si="6"/>
        <v>69.957846854984155</v>
      </c>
      <c r="F28" s="189">
        <f t="shared" si="6"/>
        <v>103.0468399533338</v>
      </c>
      <c r="G28" s="189">
        <f t="shared" si="6"/>
        <v>61.326375672710128</v>
      </c>
      <c r="H28" s="189">
        <f t="shared" si="6"/>
        <v>54.976656848544053</v>
      </c>
      <c r="I28" s="189">
        <f t="shared" si="6"/>
        <v>106.49105256459507</v>
      </c>
      <c r="J28" s="189">
        <f t="shared" si="6"/>
        <v>101.80335491360222</v>
      </c>
      <c r="K28" s="189">
        <f t="shared" si="6"/>
        <v>63.714485231281174</v>
      </c>
      <c r="L28" s="189">
        <f t="shared" si="6"/>
        <v>164.77870377638658</v>
      </c>
      <c r="M28" s="189">
        <f t="shared" si="6"/>
        <v>196.86996491451737</v>
      </c>
      <c r="N28" s="189">
        <f t="shared" si="6"/>
        <v>73.338495423847576</v>
      </c>
      <c r="O28" s="189">
        <f t="shared" si="6"/>
        <v>98.198254808431443</v>
      </c>
      <c r="P28" s="189">
        <f t="shared" si="6"/>
        <v>54.202506586840059</v>
      </c>
      <c r="Q28" s="189">
        <f t="shared" si="6"/>
        <v>153.79565037695511</v>
      </c>
    </row>
    <row r="29" spans="1:17" x14ac:dyDescent="0.25">
      <c r="A29" s="108" t="s">
        <v>175</v>
      </c>
      <c r="B29" s="118">
        <f t="shared" ref="B29:Q29" si="7">B17-B12</f>
        <v>4.9950491153904863</v>
      </c>
      <c r="C29" s="118">
        <f t="shared" si="7"/>
        <v>12.915850865135596</v>
      </c>
      <c r="D29" s="118">
        <f t="shared" si="7"/>
        <v>4.8852455371505812</v>
      </c>
      <c r="E29" s="118">
        <f t="shared" si="7"/>
        <v>3.3059058078575774</v>
      </c>
      <c r="F29" s="118">
        <f t="shared" si="7"/>
        <v>8.5552338566790311</v>
      </c>
      <c r="G29" s="118">
        <f t="shared" si="7"/>
        <v>6.0214442021928392</v>
      </c>
      <c r="H29" s="118">
        <f t="shared" si="7"/>
        <v>9.6900850741771123</v>
      </c>
      <c r="I29" s="118">
        <f t="shared" si="7"/>
        <v>5.0014278056229315</v>
      </c>
      <c r="J29" s="118">
        <f t="shared" si="7"/>
        <v>11.802618225855987</v>
      </c>
      <c r="K29" s="118">
        <f t="shared" si="7"/>
        <v>6.4907367555508557</v>
      </c>
      <c r="L29" s="118">
        <f t="shared" si="7"/>
        <v>11.497103168790034</v>
      </c>
      <c r="M29" s="118">
        <f t="shared" si="7"/>
        <v>9.2920933651122652</v>
      </c>
      <c r="N29" s="118">
        <f t="shared" si="7"/>
        <v>6.746068428406943</v>
      </c>
      <c r="O29" s="118">
        <f t="shared" si="7"/>
        <v>20.447238153010815</v>
      </c>
      <c r="P29" s="118">
        <f t="shared" si="7"/>
        <v>18.633100174338367</v>
      </c>
      <c r="Q29" s="118">
        <f t="shared" si="7"/>
        <v>19.651608826743924</v>
      </c>
    </row>
    <row r="30" spans="1:17" x14ac:dyDescent="0.25">
      <c r="A30" s="123"/>
      <c r="B30" s="122"/>
      <c r="C30" s="122"/>
      <c r="D30" s="122"/>
      <c r="E30" s="122"/>
      <c r="F30" s="122"/>
      <c r="G30" s="122"/>
      <c r="H30" s="122"/>
      <c r="I30" s="122"/>
      <c r="J30" s="122"/>
      <c r="K30" s="122"/>
      <c r="L30" s="122"/>
      <c r="M30" s="122"/>
      <c r="N30" s="122"/>
      <c r="O30" s="122"/>
      <c r="P30" s="122"/>
      <c r="Q30" s="122"/>
    </row>
    <row r="31" spans="1:17" x14ac:dyDescent="0.25">
      <c r="A31" s="31" t="s">
        <v>77</v>
      </c>
      <c r="B31" s="217"/>
      <c r="C31" s="217"/>
      <c r="D31" s="217"/>
      <c r="E31" s="217"/>
      <c r="F31" s="217"/>
      <c r="G31" s="217"/>
      <c r="H31" s="217"/>
      <c r="I31" s="217"/>
      <c r="J31" s="217"/>
      <c r="K31" s="217"/>
      <c r="L31" s="217"/>
      <c r="M31" s="217"/>
      <c r="N31" s="217"/>
      <c r="O31" s="217"/>
      <c r="P31" s="217"/>
      <c r="Q31" s="217"/>
    </row>
    <row r="32" spans="1:17" x14ac:dyDescent="0.25">
      <c r="A32" s="50" t="s">
        <v>69</v>
      </c>
      <c r="B32" s="38">
        <v>817.14692186341699</v>
      </c>
      <c r="C32" s="38">
        <v>804.82308000000012</v>
      </c>
      <c r="D32" s="38">
        <v>823.47478000000001</v>
      </c>
      <c r="E32" s="38">
        <v>889.79686000000015</v>
      </c>
      <c r="F32" s="38">
        <v>885.86385000000007</v>
      </c>
      <c r="G32" s="38">
        <v>935.6040998628979</v>
      </c>
      <c r="H32" s="38">
        <v>910.01006000000007</v>
      </c>
      <c r="I32" s="38">
        <v>883.18006999999989</v>
      </c>
      <c r="J32" s="38">
        <v>947.38554999999951</v>
      </c>
      <c r="K32" s="38">
        <v>1007.7573199999999</v>
      </c>
      <c r="L32" s="38">
        <v>1061.6788823961256</v>
      </c>
      <c r="M32" s="38">
        <v>1061.2294867316932</v>
      </c>
      <c r="N32" s="38">
        <v>1024.7518117347336</v>
      </c>
      <c r="O32" s="38">
        <v>1023.0306817173608</v>
      </c>
      <c r="P32" s="38">
        <v>987.69643750475211</v>
      </c>
      <c r="Q32" s="38">
        <v>1001.210835422782</v>
      </c>
    </row>
    <row r="33" spans="1:17" x14ac:dyDescent="0.25">
      <c r="A33" s="55" t="s">
        <v>33</v>
      </c>
      <c r="B33" s="54">
        <v>47.865453792229992</v>
      </c>
      <c r="C33" s="54">
        <v>56.120090000000005</v>
      </c>
      <c r="D33" s="54">
        <v>53.992899999999999</v>
      </c>
      <c r="E33" s="54">
        <v>56.064109999999999</v>
      </c>
      <c r="F33" s="54">
        <v>48.900529999999996</v>
      </c>
      <c r="G33" s="54">
        <v>30.859257192440975</v>
      </c>
      <c r="H33" s="54">
        <v>20.496230000000001</v>
      </c>
      <c r="I33" s="54">
        <v>15.20926</v>
      </c>
      <c r="J33" s="54">
        <v>13.801019999999999</v>
      </c>
      <c r="K33" s="54">
        <v>12.20149</v>
      </c>
      <c r="L33" s="54">
        <v>13.039411671053738</v>
      </c>
      <c r="M33" s="54">
        <v>12.516490225992488</v>
      </c>
      <c r="N33" s="54">
        <v>11.847412687025033</v>
      </c>
      <c r="O33" s="54">
        <v>15.979921511159356</v>
      </c>
      <c r="P33" s="54">
        <v>21.928024153398468</v>
      </c>
      <c r="Q33" s="54">
        <v>18.343035067719626</v>
      </c>
    </row>
    <row r="34" spans="1:17" x14ac:dyDescent="0.25">
      <c r="A34" s="52" t="s">
        <v>32</v>
      </c>
      <c r="B34" s="51">
        <v>15.354109649082405</v>
      </c>
      <c r="C34" s="51">
        <v>17.30545</v>
      </c>
      <c r="D34" s="51">
        <v>14.40372</v>
      </c>
      <c r="E34" s="51">
        <v>15.30031</v>
      </c>
      <c r="F34" s="51">
        <v>18.30452</v>
      </c>
      <c r="G34" s="51">
        <v>21.018421439390881</v>
      </c>
      <c r="H34" s="51">
        <v>19.09686</v>
      </c>
      <c r="I34" s="51">
        <v>21.002689999999998</v>
      </c>
      <c r="J34" s="51">
        <v>24.931769999999588</v>
      </c>
      <c r="K34" s="51">
        <v>35.289339999999974</v>
      </c>
      <c r="L34" s="51">
        <v>43.597242949884588</v>
      </c>
      <c r="M34" s="51">
        <v>38.359474962501913</v>
      </c>
      <c r="N34" s="51">
        <v>41.129717709123618</v>
      </c>
      <c r="O34" s="51">
        <v>34.108112549380856</v>
      </c>
      <c r="P34" s="51">
        <v>21.920047813957478</v>
      </c>
      <c r="Q34" s="51">
        <v>22.155654659393381</v>
      </c>
    </row>
    <row r="35" spans="1:17" x14ac:dyDescent="0.25">
      <c r="A35" s="53" t="s">
        <v>31</v>
      </c>
      <c r="B35" s="51">
        <v>1.7675358153647935</v>
      </c>
      <c r="C35" s="51">
        <v>0.60014999999999996</v>
      </c>
      <c r="D35" s="51">
        <v>1.7</v>
      </c>
      <c r="E35" s="51">
        <v>1.7003900000000001</v>
      </c>
      <c r="F35" s="51">
        <v>2</v>
      </c>
      <c r="G35" s="51">
        <v>1.45695996942773</v>
      </c>
      <c r="H35" s="51">
        <v>1.5</v>
      </c>
      <c r="I35" s="51">
        <v>1.5</v>
      </c>
      <c r="J35" s="51">
        <v>1.5</v>
      </c>
      <c r="K35" s="51">
        <v>1.4997400000000001</v>
      </c>
      <c r="L35" s="51">
        <v>2.9379200354981649</v>
      </c>
      <c r="M35" s="51">
        <v>1.5286137384159699</v>
      </c>
      <c r="N35" s="51">
        <v>2.2690360179612101</v>
      </c>
      <c r="O35" s="51">
        <v>2.2929206076239601</v>
      </c>
      <c r="P35" s="51">
        <v>0.71653768988249</v>
      </c>
      <c r="Q35" s="51">
        <v>0</v>
      </c>
    </row>
    <row r="36" spans="1:17" x14ac:dyDescent="0.25">
      <c r="A36" s="53" t="s">
        <v>30</v>
      </c>
      <c r="B36" s="51">
        <v>0</v>
      </c>
      <c r="C36" s="51">
        <v>0</v>
      </c>
      <c r="D36" s="51">
        <v>0</v>
      </c>
      <c r="E36" s="51">
        <v>0</v>
      </c>
      <c r="F36" s="51">
        <v>0</v>
      </c>
      <c r="G36" s="51">
        <v>1.0987009722743846</v>
      </c>
      <c r="H36" s="51">
        <v>1.0981399999999999</v>
      </c>
      <c r="I36" s="51">
        <v>1.09948</v>
      </c>
      <c r="J36" s="51">
        <v>1.09521</v>
      </c>
      <c r="K36" s="51">
        <v>0</v>
      </c>
      <c r="L36" s="51">
        <v>0</v>
      </c>
      <c r="M36" s="51">
        <v>0</v>
      </c>
      <c r="N36" s="51">
        <v>0</v>
      </c>
      <c r="O36" s="51">
        <v>0</v>
      </c>
      <c r="P36" s="51">
        <v>0</v>
      </c>
      <c r="Q36" s="51">
        <v>0</v>
      </c>
    </row>
    <row r="37" spans="1:17" x14ac:dyDescent="0.25">
      <c r="A37" s="53" t="s">
        <v>76</v>
      </c>
      <c r="B37" s="51">
        <v>3.0615785718651085</v>
      </c>
      <c r="C37" s="51">
        <v>7.1559499999999998</v>
      </c>
      <c r="D37" s="51">
        <v>4.1019899999999998</v>
      </c>
      <c r="E37" s="51">
        <v>3.0999099999999999</v>
      </c>
      <c r="F37" s="51">
        <v>2.00047</v>
      </c>
      <c r="G37" s="51">
        <v>2.0540297042886149</v>
      </c>
      <c r="H37" s="51">
        <v>1.0000100000000001</v>
      </c>
      <c r="I37" s="51">
        <v>1.0000500000000001</v>
      </c>
      <c r="J37" s="51">
        <v>0.99646999999959007</v>
      </c>
      <c r="K37" s="51">
        <v>1.0002799999999752</v>
      </c>
      <c r="L37" s="51">
        <v>1.0263821323161437</v>
      </c>
      <c r="M37" s="51">
        <v>1.0033076000233336</v>
      </c>
      <c r="N37" s="51">
        <v>2.029816439567071</v>
      </c>
      <c r="O37" s="51">
        <v>1.0267879151270565</v>
      </c>
      <c r="P37" s="51">
        <v>1.0043864755537182</v>
      </c>
      <c r="Q37" s="51">
        <v>1.0043689000377185</v>
      </c>
    </row>
    <row r="38" spans="1:17" x14ac:dyDescent="0.25">
      <c r="A38" s="53" t="s">
        <v>29</v>
      </c>
      <c r="B38" s="51">
        <v>10.524995261852503</v>
      </c>
      <c r="C38" s="51">
        <v>9.5493500000000004</v>
      </c>
      <c r="D38" s="51">
        <v>8.6017299999999999</v>
      </c>
      <c r="E38" s="51">
        <v>10.50001</v>
      </c>
      <c r="F38" s="51">
        <v>14.30405</v>
      </c>
      <c r="G38" s="51">
        <v>12.420034644081062</v>
      </c>
      <c r="H38" s="51">
        <v>10.503909999999999</v>
      </c>
      <c r="I38" s="51">
        <v>12.403409999999999</v>
      </c>
      <c r="J38" s="51">
        <v>13.34015</v>
      </c>
      <c r="K38" s="51">
        <v>24.789429999999999</v>
      </c>
      <c r="L38" s="51">
        <v>28.646007744311905</v>
      </c>
      <c r="M38" s="51">
        <v>24.840599927190933</v>
      </c>
      <c r="N38" s="51">
        <v>24.840556762072538</v>
      </c>
      <c r="O38" s="51">
        <v>25.79659801901785</v>
      </c>
      <c r="P38" s="51">
        <v>17.212429228445547</v>
      </c>
      <c r="Q38" s="51">
        <v>18.165706424564775</v>
      </c>
    </row>
    <row r="39" spans="1:17" x14ac:dyDescent="0.25">
      <c r="A39" s="53" t="s">
        <v>28</v>
      </c>
      <c r="B39" s="51">
        <v>0</v>
      </c>
      <c r="C39" s="51">
        <v>0</v>
      </c>
      <c r="D39" s="51">
        <v>0</v>
      </c>
      <c r="E39" s="51">
        <v>0</v>
      </c>
      <c r="F39" s="51">
        <v>0</v>
      </c>
      <c r="G39" s="51">
        <v>3.9886961493190904</v>
      </c>
      <c r="H39" s="51">
        <v>4.9947999999999997</v>
      </c>
      <c r="I39" s="51">
        <v>4.9997499999999997</v>
      </c>
      <c r="J39" s="51">
        <v>7.9999399999999996</v>
      </c>
      <c r="K39" s="51">
        <v>7.9998899999999997</v>
      </c>
      <c r="L39" s="51">
        <v>10.986933037758376</v>
      </c>
      <c r="M39" s="51">
        <v>10.986953696871677</v>
      </c>
      <c r="N39" s="51">
        <v>11.990308489522798</v>
      </c>
      <c r="O39" s="51">
        <v>4.9918060076119906</v>
      </c>
      <c r="P39" s="51">
        <v>2.9866944200757226</v>
      </c>
      <c r="Q39" s="51">
        <v>2.9855793347908892</v>
      </c>
    </row>
    <row r="40" spans="1:17" x14ac:dyDescent="0.25">
      <c r="A40" s="52" t="s">
        <v>27</v>
      </c>
      <c r="B40" s="51">
        <v>343.96019509274214</v>
      </c>
      <c r="C40" s="51">
        <v>330.56517000000002</v>
      </c>
      <c r="D40" s="51">
        <v>323.63438000000002</v>
      </c>
      <c r="E40" s="51">
        <v>326.94215000000003</v>
      </c>
      <c r="F40" s="51">
        <v>304.71850999999998</v>
      </c>
      <c r="G40" s="51">
        <v>392.20858232665341</v>
      </c>
      <c r="H40" s="51">
        <v>348.89861000000002</v>
      </c>
      <c r="I40" s="51">
        <v>346.84784999999999</v>
      </c>
      <c r="J40" s="51">
        <v>372.73833999999999</v>
      </c>
      <c r="K40" s="51">
        <v>390.70531</v>
      </c>
      <c r="L40" s="51">
        <v>394.32601166142217</v>
      </c>
      <c r="M40" s="51">
        <v>396.41810369043139</v>
      </c>
      <c r="N40" s="51">
        <v>403.19988168299642</v>
      </c>
      <c r="O40" s="51">
        <v>393.61621611458736</v>
      </c>
      <c r="P40" s="51">
        <v>405.48420129786876</v>
      </c>
      <c r="Q40" s="51">
        <v>423.57380591471087</v>
      </c>
    </row>
    <row r="41" spans="1:17" x14ac:dyDescent="0.25">
      <c r="A41" s="53" t="s">
        <v>66</v>
      </c>
      <c r="B41" s="51">
        <v>343.96019509274214</v>
      </c>
      <c r="C41" s="51">
        <v>330.56517000000002</v>
      </c>
      <c r="D41" s="51">
        <v>323.63438000000002</v>
      </c>
      <c r="E41" s="51">
        <v>326.94215000000003</v>
      </c>
      <c r="F41" s="51">
        <v>304.71850999999998</v>
      </c>
      <c r="G41" s="51">
        <v>392.20858232665341</v>
      </c>
      <c r="H41" s="51">
        <v>348.89861000000002</v>
      </c>
      <c r="I41" s="51">
        <v>346.84784999999999</v>
      </c>
      <c r="J41" s="51">
        <v>372.73833999999999</v>
      </c>
      <c r="K41" s="51">
        <v>390.70531</v>
      </c>
      <c r="L41" s="51">
        <v>394.32601166142217</v>
      </c>
      <c r="M41" s="51">
        <v>396.41810369043139</v>
      </c>
      <c r="N41" s="51">
        <v>403.19988168299642</v>
      </c>
      <c r="O41" s="51">
        <v>393.61621611458736</v>
      </c>
      <c r="P41" s="51">
        <v>405.48420129786876</v>
      </c>
      <c r="Q41" s="51">
        <v>423.57380591471087</v>
      </c>
    </row>
    <row r="42" spans="1:17" x14ac:dyDescent="0.25">
      <c r="A42" s="53" t="s">
        <v>25</v>
      </c>
      <c r="B42" s="51">
        <v>0</v>
      </c>
      <c r="C42" s="51">
        <v>0</v>
      </c>
      <c r="D42" s="51">
        <v>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</row>
    <row r="43" spans="1:17" x14ac:dyDescent="0.25">
      <c r="A43" s="52" t="s">
        <v>24</v>
      </c>
      <c r="B43" s="51">
        <v>99.476087499858835</v>
      </c>
      <c r="C43" s="51">
        <v>78.835639999999955</v>
      </c>
      <c r="D43" s="51">
        <v>101.54324000000011</v>
      </c>
      <c r="E43" s="51">
        <v>153.8017700000002</v>
      </c>
      <c r="F43" s="51">
        <v>171.81957000000008</v>
      </c>
      <c r="G43" s="51">
        <v>148.20516969002998</v>
      </c>
      <c r="H43" s="51">
        <v>156.76469999999992</v>
      </c>
      <c r="I43" s="51">
        <v>124.7345</v>
      </c>
      <c r="J43" s="51">
        <v>159.10622999999998</v>
      </c>
      <c r="K43" s="51">
        <v>170.15392</v>
      </c>
      <c r="L43" s="51">
        <v>170.7727591869114</v>
      </c>
      <c r="M43" s="51">
        <v>172.85564624422074</v>
      </c>
      <c r="N43" s="51">
        <v>120.47491254610487</v>
      </c>
      <c r="O43" s="51">
        <v>117.36842872046297</v>
      </c>
      <c r="P43" s="51">
        <v>86.271843172289721</v>
      </c>
      <c r="Q43" s="51">
        <v>94.391341435795454</v>
      </c>
    </row>
    <row r="44" spans="1:17" x14ac:dyDescent="0.25">
      <c r="A44" s="53" t="s">
        <v>23</v>
      </c>
      <c r="B44" s="51">
        <v>99.476087499858835</v>
      </c>
      <c r="C44" s="51">
        <v>78.835639999999955</v>
      </c>
      <c r="D44" s="51">
        <v>101.54324000000011</v>
      </c>
      <c r="E44" s="51">
        <v>153.8017700000002</v>
      </c>
      <c r="F44" s="51">
        <v>171.81957000000008</v>
      </c>
      <c r="G44" s="51">
        <v>148.20516969002998</v>
      </c>
      <c r="H44" s="51">
        <v>156.76469999999992</v>
      </c>
      <c r="I44" s="51">
        <v>124.7345</v>
      </c>
      <c r="J44" s="51">
        <v>159.10622999999998</v>
      </c>
      <c r="K44" s="51">
        <v>170.15392</v>
      </c>
      <c r="L44" s="51">
        <v>170.7727591869114</v>
      </c>
      <c r="M44" s="51">
        <v>172.85564624422074</v>
      </c>
      <c r="N44" s="51">
        <v>120.47491254610487</v>
      </c>
      <c r="O44" s="51">
        <v>117.36842872046297</v>
      </c>
      <c r="P44" s="51">
        <v>86.271843172289721</v>
      </c>
      <c r="Q44" s="51">
        <v>94.391341435795454</v>
      </c>
    </row>
    <row r="45" spans="1:17" x14ac:dyDescent="0.25">
      <c r="A45" s="53" t="s">
        <v>74</v>
      </c>
      <c r="B45" s="51">
        <v>8.5506106988603126</v>
      </c>
      <c r="C45" s="51">
        <v>7.1006900000000002</v>
      </c>
      <c r="D45" s="51">
        <v>4.0514000000000001</v>
      </c>
      <c r="E45" s="51">
        <v>4.4999099999999999</v>
      </c>
      <c r="F45" s="51">
        <v>3.6929800000000004</v>
      </c>
      <c r="G45" s="51">
        <v>6.9026464125346303</v>
      </c>
      <c r="H45" s="51">
        <v>6.4076200000000005</v>
      </c>
      <c r="I45" s="51">
        <v>7.7670499999999976</v>
      </c>
      <c r="J45" s="51">
        <v>5.8720300000000005</v>
      </c>
      <c r="K45" s="51">
        <v>6.2910599999999999</v>
      </c>
      <c r="L45" s="51">
        <v>8.239986968379986</v>
      </c>
      <c r="M45" s="51">
        <v>7.8820516305931401</v>
      </c>
      <c r="N45" s="51">
        <v>9.0045060123433185</v>
      </c>
      <c r="O45" s="51">
        <v>12.324480840793305</v>
      </c>
      <c r="P45" s="51">
        <v>7.3803024300672782</v>
      </c>
      <c r="Q45" s="51">
        <v>7.4041566249688593</v>
      </c>
    </row>
    <row r="46" spans="1:17" x14ac:dyDescent="0.25">
      <c r="A46" s="53" t="s">
        <v>73</v>
      </c>
      <c r="B46" s="51">
        <v>0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</row>
    <row r="47" spans="1:17" x14ac:dyDescent="0.25">
      <c r="A47" s="53" t="s">
        <v>72</v>
      </c>
      <c r="B47" s="51">
        <v>0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</row>
    <row r="48" spans="1:17" x14ac:dyDescent="0.25">
      <c r="A48" s="53" t="s">
        <v>71</v>
      </c>
      <c r="B48" s="51">
        <v>0</v>
      </c>
      <c r="C48" s="51">
        <v>0</v>
      </c>
      <c r="D48" s="51">
        <v>0</v>
      </c>
      <c r="E48" s="51">
        <v>0</v>
      </c>
      <c r="F48" s="51">
        <v>0</v>
      </c>
      <c r="G48" s="51">
        <v>0</v>
      </c>
      <c r="H48" s="51">
        <v>0</v>
      </c>
      <c r="I48" s="51">
        <v>0</v>
      </c>
      <c r="J48" s="51">
        <v>0</v>
      </c>
      <c r="K48" s="51">
        <v>0</v>
      </c>
      <c r="L48" s="51">
        <v>0</v>
      </c>
      <c r="M48" s="51">
        <v>0</v>
      </c>
      <c r="N48" s="51">
        <v>0</v>
      </c>
      <c r="O48" s="51">
        <v>0</v>
      </c>
      <c r="P48" s="51">
        <v>0</v>
      </c>
      <c r="Q48" s="51">
        <v>0</v>
      </c>
    </row>
    <row r="49" spans="1:17" x14ac:dyDescent="0.25">
      <c r="A49" s="52" t="s">
        <v>22</v>
      </c>
      <c r="B49" s="51">
        <v>36.852797766546672</v>
      </c>
      <c r="C49" s="51">
        <v>35.275480000000002</v>
      </c>
      <c r="D49" s="51">
        <v>38.90549</v>
      </c>
      <c r="E49" s="51">
        <v>44.267789999999998</v>
      </c>
      <c r="F49" s="51">
        <v>33.963160000000002</v>
      </c>
      <c r="G49" s="51">
        <v>34.513305313009624</v>
      </c>
      <c r="H49" s="51">
        <v>46.324910000000003</v>
      </c>
      <c r="I49" s="51">
        <v>40.264029999999998</v>
      </c>
      <c r="J49" s="51">
        <v>39.486600000000003</v>
      </c>
      <c r="K49" s="51">
        <v>53.92221</v>
      </c>
      <c r="L49" s="51">
        <v>64.462563205374991</v>
      </c>
      <c r="M49" s="51">
        <v>66.304893177005098</v>
      </c>
      <c r="N49" s="51">
        <v>66.352358283651057</v>
      </c>
      <c r="O49" s="51">
        <v>69.839758102412304</v>
      </c>
      <c r="P49" s="51">
        <v>67.330973627731069</v>
      </c>
      <c r="Q49" s="51">
        <v>58.397487060137031</v>
      </c>
    </row>
    <row r="50" spans="1:17" x14ac:dyDescent="0.25">
      <c r="A50" s="63" t="s">
        <v>21</v>
      </c>
      <c r="B50" s="62">
        <v>265.0876673640966</v>
      </c>
      <c r="C50" s="62">
        <v>279.62056000000001</v>
      </c>
      <c r="D50" s="62">
        <v>286.94364999999999</v>
      </c>
      <c r="E50" s="62">
        <v>288.92081999999999</v>
      </c>
      <c r="F50" s="62">
        <v>304.46458000000001</v>
      </c>
      <c r="G50" s="62">
        <v>301.89671748883848</v>
      </c>
      <c r="H50" s="62">
        <v>312.02113000000003</v>
      </c>
      <c r="I50" s="62">
        <v>327.35469000000001</v>
      </c>
      <c r="J50" s="62">
        <v>331.44956000000002</v>
      </c>
      <c r="K50" s="62">
        <v>339.19398999999999</v>
      </c>
      <c r="L50" s="62">
        <v>367.24090675309873</v>
      </c>
      <c r="M50" s="62">
        <v>366.8928268009484</v>
      </c>
      <c r="N50" s="62">
        <v>372.74302281348935</v>
      </c>
      <c r="O50" s="62">
        <v>379.79376387856456</v>
      </c>
      <c r="P50" s="62">
        <v>377.38104500943916</v>
      </c>
      <c r="Q50" s="62">
        <v>376.94535466005675</v>
      </c>
    </row>
    <row r="51" spans="1:17" x14ac:dyDescent="0.25">
      <c r="A51" s="191" t="s">
        <v>105</v>
      </c>
      <c r="B51" s="190">
        <f t="shared" ref="B51:Q51" si="8">SUM(B52:B54)</f>
        <v>817.14692186341699</v>
      </c>
      <c r="C51" s="190">
        <f t="shared" si="8"/>
        <v>804.82308000000012</v>
      </c>
      <c r="D51" s="190">
        <f t="shared" si="8"/>
        <v>823.47478000000001</v>
      </c>
      <c r="E51" s="190">
        <f t="shared" si="8"/>
        <v>889.79686000000015</v>
      </c>
      <c r="F51" s="190">
        <f t="shared" si="8"/>
        <v>885.86385000000007</v>
      </c>
      <c r="G51" s="190">
        <f t="shared" si="8"/>
        <v>935.6040998628979</v>
      </c>
      <c r="H51" s="190">
        <f t="shared" si="8"/>
        <v>910.01006000000007</v>
      </c>
      <c r="I51" s="190">
        <f t="shared" si="8"/>
        <v>883.18006999999977</v>
      </c>
      <c r="J51" s="190">
        <f t="shared" si="8"/>
        <v>947.38554999999951</v>
      </c>
      <c r="K51" s="190">
        <f t="shared" si="8"/>
        <v>1007.7573200000002</v>
      </c>
      <c r="L51" s="190">
        <f t="shared" si="8"/>
        <v>1061.6788823961258</v>
      </c>
      <c r="M51" s="190">
        <f t="shared" si="8"/>
        <v>1061.2294867316932</v>
      </c>
      <c r="N51" s="190">
        <f t="shared" si="8"/>
        <v>1024.7518117347336</v>
      </c>
      <c r="O51" s="190">
        <f t="shared" si="8"/>
        <v>1023.0306817173608</v>
      </c>
      <c r="P51" s="190">
        <f t="shared" si="8"/>
        <v>987.69643750475223</v>
      </c>
      <c r="Q51" s="190">
        <f t="shared" si="8"/>
        <v>1001.210835422782</v>
      </c>
    </row>
    <row r="52" spans="1:17" x14ac:dyDescent="0.25">
      <c r="A52" s="216" t="s">
        <v>41</v>
      </c>
      <c r="B52" s="220">
        <v>497.7416353457013</v>
      </c>
      <c r="C52" s="220">
        <v>468.17316129398745</v>
      </c>
      <c r="D52" s="220">
        <v>508.28100515160696</v>
      </c>
      <c r="E52" s="220">
        <v>548.69191996848781</v>
      </c>
      <c r="F52" s="220">
        <v>566.39466896956662</v>
      </c>
      <c r="G52" s="220">
        <v>589.68455578013709</v>
      </c>
      <c r="H52" s="220">
        <v>572.31259991378488</v>
      </c>
      <c r="I52" s="220">
        <v>574.67228235279151</v>
      </c>
      <c r="J52" s="220">
        <v>665.21090588812206</v>
      </c>
      <c r="K52" s="220">
        <v>631.78506463712563</v>
      </c>
      <c r="L52" s="220">
        <v>741.75710871354318</v>
      </c>
      <c r="M52" s="220">
        <v>780.59987892688434</v>
      </c>
      <c r="N52" s="220">
        <v>679.26262810502567</v>
      </c>
      <c r="O52" s="220">
        <v>717.35934954931611</v>
      </c>
      <c r="P52" s="220">
        <v>685.78303716644416</v>
      </c>
      <c r="Q52" s="220">
        <v>752.99665786385401</v>
      </c>
    </row>
    <row r="53" spans="1:17" x14ac:dyDescent="0.25">
      <c r="A53" s="179" t="s">
        <v>40</v>
      </c>
      <c r="B53" s="219">
        <v>302.97089419872299</v>
      </c>
      <c r="C53" s="219">
        <v>323.22265481352247</v>
      </c>
      <c r="D53" s="219">
        <v>300.1750227911096</v>
      </c>
      <c r="E53" s="219">
        <v>324.32907377590072</v>
      </c>
      <c r="F53" s="219">
        <v>304.60207694937793</v>
      </c>
      <c r="G53" s="219">
        <v>326.14288203413406</v>
      </c>
      <c r="H53" s="219">
        <v>320.57345314929944</v>
      </c>
      <c r="I53" s="219">
        <v>289.94253689570377</v>
      </c>
      <c r="J53" s="219">
        <v>267.12051583019291</v>
      </c>
      <c r="K53" s="219">
        <v>352.99426059689767</v>
      </c>
      <c r="L53" s="219">
        <v>298.64798886488705</v>
      </c>
      <c r="M53" s="219">
        <v>259.84276890075284</v>
      </c>
      <c r="N53" s="219">
        <v>320.68883273006071</v>
      </c>
      <c r="O53" s="219">
        <v>284.75219201698491</v>
      </c>
      <c r="P53" s="219">
        <v>281.72938581718546</v>
      </c>
      <c r="Q53" s="219">
        <v>229.61016273670157</v>
      </c>
    </row>
    <row r="54" spans="1:17" x14ac:dyDescent="0.25">
      <c r="A54" s="119" t="s">
        <v>39</v>
      </c>
      <c r="B54" s="218">
        <v>16.434392318992614</v>
      </c>
      <c r="C54" s="218">
        <v>13.427263892490197</v>
      </c>
      <c r="D54" s="218">
        <v>15.018752057283418</v>
      </c>
      <c r="E54" s="218">
        <v>16.775866255611657</v>
      </c>
      <c r="F54" s="218">
        <v>14.867104081055539</v>
      </c>
      <c r="G54" s="218">
        <v>19.776662048626672</v>
      </c>
      <c r="H54" s="218">
        <v>17.124006936915706</v>
      </c>
      <c r="I54" s="218">
        <v>18.565250751504571</v>
      </c>
      <c r="J54" s="218">
        <v>15.054128281684605</v>
      </c>
      <c r="K54" s="218">
        <v>22.977994765976803</v>
      </c>
      <c r="L54" s="218">
        <v>21.273784817695422</v>
      </c>
      <c r="M54" s="218">
        <v>20.786838904055905</v>
      </c>
      <c r="N54" s="218">
        <v>24.800350899647132</v>
      </c>
      <c r="O54" s="218">
        <v>20.919140151059828</v>
      </c>
      <c r="P54" s="218">
        <v>20.184014521122506</v>
      </c>
      <c r="Q54" s="218">
        <v>18.604014822226443</v>
      </c>
    </row>
    <row r="55" spans="1:17" x14ac:dyDescent="0.25">
      <c r="B55" s="13"/>
    </row>
    <row r="56" spans="1:17" x14ac:dyDescent="0.25">
      <c r="A56" s="31" t="s">
        <v>174</v>
      </c>
      <c r="B56" s="217"/>
      <c r="C56" s="217"/>
      <c r="D56" s="217"/>
      <c r="E56" s="217"/>
      <c r="F56" s="217"/>
      <c r="G56" s="217"/>
      <c r="H56" s="217"/>
      <c r="I56" s="217"/>
      <c r="J56" s="217"/>
      <c r="K56" s="217"/>
      <c r="L56" s="217"/>
      <c r="M56" s="217"/>
      <c r="N56" s="217"/>
      <c r="O56" s="217"/>
      <c r="P56" s="217"/>
      <c r="Q56" s="217"/>
    </row>
    <row r="57" spans="1:17" x14ac:dyDescent="0.25">
      <c r="A57" s="50" t="s">
        <v>69</v>
      </c>
      <c r="B57" s="38">
        <v>1014.8804053616792</v>
      </c>
      <c r="C57" s="38">
        <v>1003.2269500000003</v>
      </c>
      <c r="D57" s="38">
        <v>1007.3827000000026</v>
      </c>
      <c r="E57" s="38">
        <v>1038.8997600000002</v>
      </c>
      <c r="F57" s="38">
        <v>1154.8880699999995</v>
      </c>
      <c r="G57" s="38">
        <v>969.71539798810977</v>
      </c>
      <c r="H57" s="38">
        <v>1223.6012400000013</v>
      </c>
      <c r="I57" s="38">
        <v>1253.0138999999972</v>
      </c>
      <c r="J57" s="38">
        <v>1215.086600000004</v>
      </c>
      <c r="K57" s="38">
        <v>1220.2869700000065</v>
      </c>
      <c r="L57" s="38">
        <v>1301.9716075421984</v>
      </c>
      <c r="M57" s="38">
        <v>1154.8999341836043</v>
      </c>
      <c r="N57" s="38">
        <v>1296.0229367566003</v>
      </c>
      <c r="O57" s="38">
        <v>1300.1875008577758</v>
      </c>
      <c r="P57" s="38">
        <v>1499.1675635903339</v>
      </c>
      <c r="Q57" s="38">
        <v>1443.9651730982623</v>
      </c>
    </row>
    <row r="58" spans="1:17" x14ac:dyDescent="0.25">
      <c r="A58" s="55" t="s">
        <v>33</v>
      </c>
      <c r="B58" s="54">
        <v>10.174845143647355</v>
      </c>
      <c r="C58" s="54">
        <v>11.45652000000125</v>
      </c>
      <c r="D58" s="54">
        <v>15.598000000003292</v>
      </c>
      <c r="E58" s="54">
        <v>14.393220000000383</v>
      </c>
      <c r="F58" s="54">
        <v>14.285419999998833</v>
      </c>
      <c r="G58" s="54">
        <v>11.560151109409874</v>
      </c>
      <c r="H58" s="54">
        <v>12.906150000000935</v>
      </c>
      <c r="I58" s="54">
        <v>12.2180699999968</v>
      </c>
      <c r="J58" s="54">
        <v>15.698790000003305</v>
      </c>
      <c r="K58" s="54">
        <v>14.301140000005926</v>
      </c>
      <c r="L58" s="54">
        <v>14.351167500501271</v>
      </c>
      <c r="M58" s="54">
        <v>15.651834491354748</v>
      </c>
      <c r="N58" s="54">
        <v>14.975421263721955</v>
      </c>
      <c r="O58" s="54">
        <v>16.33698391660289</v>
      </c>
      <c r="P58" s="54">
        <v>14.292162288893564</v>
      </c>
      <c r="Q58" s="54">
        <v>14.282809378638262</v>
      </c>
    </row>
    <row r="59" spans="1:17" x14ac:dyDescent="0.25">
      <c r="A59" s="52" t="s">
        <v>32</v>
      </c>
      <c r="B59" s="51">
        <v>687.637336260452</v>
      </c>
      <c r="C59" s="51">
        <v>754.25801000000001</v>
      </c>
      <c r="D59" s="51">
        <v>744.89945</v>
      </c>
      <c r="E59" s="51">
        <v>747.39954</v>
      </c>
      <c r="F59" s="51">
        <v>841.49935000000005</v>
      </c>
      <c r="G59" s="51">
        <v>642.06785104420351</v>
      </c>
      <c r="H59" s="51">
        <v>889.79525999999998</v>
      </c>
      <c r="I59" s="51">
        <v>953.37702999999999</v>
      </c>
      <c r="J59" s="51">
        <v>875.90317000000005</v>
      </c>
      <c r="K59" s="51">
        <v>865.89094999999998</v>
      </c>
      <c r="L59" s="51">
        <v>910.74504474802688</v>
      </c>
      <c r="M59" s="51">
        <v>807.94637196746964</v>
      </c>
      <c r="N59" s="51">
        <v>965.6316099254484</v>
      </c>
      <c r="O59" s="51">
        <v>987.06064997320482</v>
      </c>
      <c r="P59" s="51">
        <v>1150.92556615185</v>
      </c>
      <c r="Q59" s="51">
        <v>1109.1071219035014</v>
      </c>
    </row>
    <row r="60" spans="1:17" x14ac:dyDescent="0.25">
      <c r="A60" s="53" t="s">
        <v>31</v>
      </c>
      <c r="B60" s="51">
        <v>0</v>
      </c>
      <c r="C60" s="51">
        <v>0</v>
      </c>
      <c r="D60" s="51">
        <v>0</v>
      </c>
      <c r="E60" s="51">
        <v>0</v>
      </c>
      <c r="F60" s="51">
        <v>0</v>
      </c>
      <c r="G60" s="51">
        <v>0</v>
      </c>
      <c r="H60" s="51">
        <v>0</v>
      </c>
      <c r="I60" s="51">
        <v>0</v>
      </c>
      <c r="J60" s="51">
        <v>0</v>
      </c>
      <c r="K60" s="51">
        <v>0</v>
      </c>
      <c r="L60" s="51">
        <v>0</v>
      </c>
      <c r="M60" s="51">
        <v>0</v>
      </c>
      <c r="N60" s="51">
        <v>0</v>
      </c>
      <c r="O60" s="51">
        <v>0</v>
      </c>
      <c r="P60" s="51">
        <v>0</v>
      </c>
      <c r="Q60" s="51">
        <v>0</v>
      </c>
    </row>
    <row r="61" spans="1:17" x14ac:dyDescent="0.25">
      <c r="A61" s="53" t="s">
        <v>30</v>
      </c>
      <c r="B61" s="51">
        <v>0</v>
      </c>
      <c r="C61" s="51">
        <v>0</v>
      </c>
      <c r="D61" s="51">
        <v>0</v>
      </c>
      <c r="E61" s="51">
        <v>0</v>
      </c>
      <c r="F61" s="51">
        <v>0</v>
      </c>
      <c r="G61" s="51">
        <v>0</v>
      </c>
      <c r="H61" s="51">
        <v>0</v>
      </c>
      <c r="I61" s="51">
        <v>0</v>
      </c>
      <c r="J61" s="51">
        <v>0</v>
      </c>
      <c r="K61" s="51">
        <v>0</v>
      </c>
      <c r="L61" s="51">
        <v>0</v>
      </c>
      <c r="M61" s="51">
        <v>0</v>
      </c>
      <c r="N61" s="51">
        <v>0</v>
      </c>
      <c r="O61" s="51">
        <v>0</v>
      </c>
      <c r="P61" s="51">
        <v>0</v>
      </c>
      <c r="Q61" s="51">
        <v>0</v>
      </c>
    </row>
    <row r="62" spans="1:17" x14ac:dyDescent="0.25">
      <c r="A62" s="53" t="s">
        <v>76</v>
      </c>
      <c r="B62" s="51">
        <v>0</v>
      </c>
      <c r="C62" s="51">
        <v>0</v>
      </c>
      <c r="D62" s="51">
        <v>0</v>
      </c>
      <c r="E62" s="51">
        <v>0</v>
      </c>
      <c r="F62" s="51">
        <v>0</v>
      </c>
      <c r="G62" s="51">
        <v>0</v>
      </c>
      <c r="H62" s="51">
        <v>0</v>
      </c>
      <c r="I62" s="51">
        <v>0</v>
      </c>
      <c r="J62" s="51">
        <v>0</v>
      </c>
      <c r="K62" s="51">
        <v>0</v>
      </c>
      <c r="L62" s="51">
        <v>0</v>
      </c>
      <c r="M62" s="51">
        <v>0</v>
      </c>
      <c r="N62" s="51">
        <v>0</v>
      </c>
      <c r="O62" s="51">
        <v>0</v>
      </c>
      <c r="P62" s="51">
        <v>0</v>
      </c>
      <c r="Q62" s="51">
        <v>0</v>
      </c>
    </row>
    <row r="63" spans="1:17" x14ac:dyDescent="0.25">
      <c r="A63" s="53" t="s">
        <v>29</v>
      </c>
      <c r="B63" s="51">
        <v>0</v>
      </c>
      <c r="C63" s="51">
        <v>0</v>
      </c>
      <c r="D63" s="51">
        <v>0</v>
      </c>
      <c r="E63" s="51">
        <v>0</v>
      </c>
      <c r="F63" s="51">
        <v>0</v>
      </c>
      <c r="G63" s="51">
        <v>0</v>
      </c>
      <c r="H63" s="51">
        <v>0</v>
      </c>
      <c r="I63" s="51">
        <v>0</v>
      </c>
      <c r="J63" s="51">
        <v>0</v>
      </c>
      <c r="K63" s="51">
        <v>0</v>
      </c>
      <c r="L63" s="51">
        <v>0</v>
      </c>
      <c r="M63" s="51">
        <v>0</v>
      </c>
      <c r="N63" s="51">
        <v>0</v>
      </c>
      <c r="O63" s="51">
        <v>0</v>
      </c>
      <c r="P63" s="51">
        <v>0</v>
      </c>
      <c r="Q63" s="51">
        <v>0</v>
      </c>
    </row>
    <row r="64" spans="1:17" x14ac:dyDescent="0.25">
      <c r="A64" s="53" t="s">
        <v>28</v>
      </c>
      <c r="B64" s="51">
        <v>41.535301293412545</v>
      </c>
      <c r="C64" s="51">
        <v>45.000279999999975</v>
      </c>
      <c r="D64" s="51">
        <v>43.399450000000002</v>
      </c>
      <c r="E64" s="51">
        <v>46.999540000000025</v>
      </c>
      <c r="F64" s="51">
        <v>46.899350000000027</v>
      </c>
      <c r="G64" s="51">
        <v>29.210987637075846</v>
      </c>
      <c r="H64" s="51">
        <v>104.10397999999998</v>
      </c>
      <c r="I64" s="51">
        <v>52.37528999999995</v>
      </c>
      <c r="J64" s="51">
        <v>78.000340000000051</v>
      </c>
      <c r="K64" s="51">
        <v>26.999879999999962</v>
      </c>
      <c r="L64" s="51">
        <v>57.394732632737373</v>
      </c>
      <c r="M64" s="51">
        <v>32.172583077321406</v>
      </c>
      <c r="N64" s="51">
        <v>52.430944675097294</v>
      </c>
      <c r="O64" s="51">
        <v>70.536168869725657</v>
      </c>
      <c r="P64" s="51">
        <v>71.485420933543082</v>
      </c>
      <c r="Q64" s="51">
        <v>61.813444818630387</v>
      </c>
    </row>
    <row r="65" spans="1:17" x14ac:dyDescent="0.25">
      <c r="A65" s="53" t="s">
        <v>67</v>
      </c>
      <c r="B65" s="51">
        <v>646.10203496703946</v>
      </c>
      <c r="C65" s="51">
        <v>709.25773000000004</v>
      </c>
      <c r="D65" s="51">
        <v>701.5</v>
      </c>
      <c r="E65" s="51">
        <v>700.4</v>
      </c>
      <c r="F65" s="51">
        <v>794.6</v>
      </c>
      <c r="G65" s="51">
        <v>612.85686340712766</v>
      </c>
      <c r="H65" s="51">
        <v>785.69128000000001</v>
      </c>
      <c r="I65" s="51">
        <v>901.00174000000004</v>
      </c>
      <c r="J65" s="51">
        <v>797.90282999999999</v>
      </c>
      <c r="K65" s="51">
        <v>838.89107000000001</v>
      </c>
      <c r="L65" s="51">
        <v>853.35031211528951</v>
      </c>
      <c r="M65" s="51">
        <v>775.77378889014824</v>
      </c>
      <c r="N65" s="51">
        <v>913.20066525035111</v>
      </c>
      <c r="O65" s="51">
        <v>916.52448110347916</v>
      </c>
      <c r="P65" s="51">
        <v>1079.440145218307</v>
      </c>
      <c r="Q65" s="51">
        <v>1047.293677084871</v>
      </c>
    </row>
    <row r="66" spans="1:17" x14ac:dyDescent="0.25">
      <c r="A66" s="52" t="s">
        <v>27</v>
      </c>
      <c r="B66" s="51">
        <v>317.0682239575799</v>
      </c>
      <c r="C66" s="51">
        <v>237.51241999999911</v>
      </c>
      <c r="D66" s="51">
        <v>246.88524999999936</v>
      </c>
      <c r="E66" s="51">
        <v>277.10699999999997</v>
      </c>
      <c r="F66" s="51">
        <v>299.10330000000067</v>
      </c>
      <c r="G66" s="51">
        <v>316.08739583449642</v>
      </c>
      <c r="H66" s="51">
        <v>320.89983000000029</v>
      </c>
      <c r="I66" s="51">
        <v>287.41880000000037</v>
      </c>
      <c r="J66" s="51">
        <v>323.48464000000058</v>
      </c>
      <c r="K66" s="51">
        <v>340.09488000000056</v>
      </c>
      <c r="L66" s="51">
        <v>376.87539529367041</v>
      </c>
      <c r="M66" s="51">
        <v>331.30172772477999</v>
      </c>
      <c r="N66" s="51">
        <v>315.41590556742995</v>
      </c>
      <c r="O66" s="51">
        <v>296.78986696796801</v>
      </c>
      <c r="P66" s="51">
        <v>333.9498351495904</v>
      </c>
      <c r="Q66" s="51">
        <v>320.5752418161228</v>
      </c>
    </row>
    <row r="67" spans="1:17" x14ac:dyDescent="0.25">
      <c r="A67" s="53" t="s">
        <v>66</v>
      </c>
      <c r="B67" s="51">
        <v>317.0682239575799</v>
      </c>
      <c r="C67" s="51">
        <v>237.51241999999911</v>
      </c>
      <c r="D67" s="51">
        <v>246.88524999999936</v>
      </c>
      <c r="E67" s="51">
        <v>277.10699999999997</v>
      </c>
      <c r="F67" s="51">
        <v>299.10330000000067</v>
      </c>
      <c r="G67" s="51">
        <v>316.08739583449642</v>
      </c>
      <c r="H67" s="51">
        <v>320.89983000000029</v>
      </c>
      <c r="I67" s="51">
        <v>287.41880000000037</v>
      </c>
      <c r="J67" s="51">
        <v>323.48464000000058</v>
      </c>
      <c r="K67" s="51">
        <v>340.09488000000056</v>
      </c>
      <c r="L67" s="51">
        <v>376.87539529367041</v>
      </c>
      <c r="M67" s="51">
        <v>331.30172772477999</v>
      </c>
      <c r="N67" s="51">
        <v>315.41590556742995</v>
      </c>
      <c r="O67" s="51">
        <v>296.78986696796801</v>
      </c>
      <c r="P67" s="51">
        <v>333.9498351495904</v>
      </c>
      <c r="Q67" s="51">
        <v>320.5752418161228</v>
      </c>
    </row>
    <row r="68" spans="1:17" x14ac:dyDescent="0.25">
      <c r="A68" s="53" t="s">
        <v>25</v>
      </c>
      <c r="B68" s="51">
        <v>0</v>
      </c>
      <c r="C68" s="51">
        <v>0</v>
      </c>
      <c r="D68" s="51">
        <v>0</v>
      </c>
      <c r="E68" s="51">
        <v>0</v>
      </c>
      <c r="F68" s="51">
        <v>0</v>
      </c>
      <c r="G68" s="51">
        <v>0</v>
      </c>
      <c r="H68" s="51">
        <v>0</v>
      </c>
      <c r="I68" s="51">
        <v>0</v>
      </c>
      <c r="J68" s="51">
        <v>0</v>
      </c>
      <c r="K68" s="51">
        <v>0</v>
      </c>
      <c r="L68" s="51">
        <v>0</v>
      </c>
      <c r="M68" s="51">
        <v>0</v>
      </c>
      <c r="N68" s="51">
        <v>0</v>
      </c>
      <c r="O68" s="51">
        <v>0</v>
      </c>
      <c r="P68" s="51">
        <v>0</v>
      </c>
      <c r="Q68" s="51">
        <v>0</v>
      </c>
    </row>
    <row r="69" spans="1:17" x14ac:dyDescent="0.25">
      <c r="A69" s="52" t="s">
        <v>24</v>
      </c>
      <c r="B69" s="51">
        <v>0</v>
      </c>
      <c r="C69" s="51">
        <v>0</v>
      </c>
      <c r="D69" s="51">
        <v>0</v>
      </c>
      <c r="E69" s="51">
        <v>0</v>
      </c>
      <c r="F69" s="51">
        <v>0</v>
      </c>
      <c r="G69" s="51">
        <v>0</v>
      </c>
      <c r="H69" s="51">
        <v>0</v>
      </c>
      <c r="I69" s="51">
        <v>0</v>
      </c>
      <c r="J69" s="51">
        <v>0</v>
      </c>
      <c r="K69" s="51">
        <v>0</v>
      </c>
      <c r="L69" s="51">
        <v>0</v>
      </c>
      <c r="M69" s="51">
        <v>0</v>
      </c>
      <c r="N69" s="51">
        <v>0</v>
      </c>
      <c r="O69" s="51">
        <v>0</v>
      </c>
      <c r="P69" s="51">
        <v>0</v>
      </c>
      <c r="Q69" s="51">
        <v>0</v>
      </c>
    </row>
    <row r="70" spans="1:17" x14ac:dyDescent="0.25">
      <c r="A70" s="191" t="s">
        <v>105</v>
      </c>
      <c r="B70" s="190">
        <f t="shared" ref="B70:Q70" si="9">SUM(B71:B73)</f>
        <v>1014.8804053616792</v>
      </c>
      <c r="C70" s="190">
        <f t="shared" si="9"/>
        <v>1003.2269500000003</v>
      </c>
      <c r="D70" s="190">
        <f t="shared" si="9"/>
        <v>1007.3827000000026</v>
      </c>
      <c r="E70" s="190">
        <f t="shared" si="9"/>
        <v>1038.8997600000002</v>
      </c>
      <c r="F70" s="190">
        <f t="shared" si="9"/>
        <v>1154.8880699999995</v>
      </c>
      <c r="G70" s="190">
        <f t="shared" si="9"/>
        <v>969.71539798810977</v>
      </c>
      <c r="H70" s="190">
        <f t="shared" si="9"/>
        <v>1223.6012400000013</v>
      </c>
      <c r="I70" s="190">
        <f t="shared" si="9"/>
        <v>1253.0138999999972</v>
      </c>
      <c r="J70" s="190">
        <f t="shared" si="9"/>
        <v>1215.086600000004</v>
      </c>
      <c r="K70" s="190">
        <f t="shared" si="9"/>
        <v>1220.2869700000065</v>
      </c>
      <c r="L70" s="190">
        <f t="shared" si="9"/>
        <v>1301.9716075421984</v>
      </c>
      <c r="M70" s="190">
        <f t="shared" si="9"/>
        <v>1154.8999341836043</v>
      </c>
      <c r="N70" s="190">
        <f t="shared" si="9"/>
        <v>1296.0229367566003</v>
      </c>
      <c r="O70" s="190">
        <f t="shared" si="9"/>
        <v>1300.1875008577758</v>
      </c>
      <c r="P70" s="190">
        <f t="shared" si="9"/>
        <v>1499.1675635903339</v>
      </c>
      <c r="Q70" s="190">
        <f t="shared" si="9"/>
        <v>1443.9651730982623</v>
      </c>
    </row>
    <row r="71" spans="1:17" x14ac:dyDescent="0.25">
      <c r="A71" s="216" t="str">
        <f>A52</f>
        <v>Basic chemicals</v>
      </c>
      <c r="B71" s="215">
        <v>1014.8804053616792</v>
      </c>
      <c r="C71" s="215">
        <v>1003.2269500000003</v>
      </c>
      <c r="D71" s="215">
        <v>1007.3827000000026</v>
      </c>
      <c r="E71" s="215">
        <v>1038.8997600000002</v>
      </c>
      <c r="F71" s="215">
        <v>1154.8880699999995</v>
      </c>
      <c r="G71" s="215">
        <v>969.71539798810977</v>
      </c>
      <c r="H71" s="215">
        <v>1223.6012400000013</v>
      </c>
      <c r="I71" s="215">
        <v>1253.0138999999972</v>
      </c>
      <c r="J71" s="215">
        <v>1215.086600000004</v>
      </c>
      <c r="K71" s="215">
        <v>1220.2869700000065</v>
      </c>
      <c r="L71" s="215">
        <v>1301.9716075421984</v>
      </c>
      <c r="M71" s="215">
        <v>1154.8999341836043</v>
      </c>
      <c r="N71" s="215">
        <v>1296.0229367566003</v>
      </c>
      <c r="O71" s="215">
        <v>1300.1875008577758</v>
      </c>
      <c r="P71" s="215">
        <v>1499.1675635903339</v>
      </c>
      <c r="Q71" s="215">
        <v>1443.9651730982623</v>
      </c>
    </row>
    <row r="72" spans="1:17" x14ac:dyDescent="0.25">
      <c r="A72" s="179" t="str">
        <f>A53</f>
        <v>Other chemicals</v>
      </c>
      <c r="B72" s="214">
        <v>0</v>
      </c>
      <c r="C72" s="214">
        <v>0</v>
      </c>
      <c r="D72" s="214">
        <v>0</v>
      </c>
      <c r="E72" s="214">
        <v>0</v>
      </c>
      <c r="F72" s="214">
        <v>0</v>
      </c>
      <c r="G72" s="214">
        <v>0</v>
      </c>
      <c r="H72" s="214">
        <v>0</v>
      </c>
      <c r="I72" s="214">
        <v>0</v>
      </c>
      <c r="J72" s="214">
        <v>0</v>
      </c>
      <c r="K72" s="214">
        <v>0</v>
      </c>
      <c r="L72" s="214">
        <v>0</v>
      </c>
      <c r="M72" s="214">
        <v>0</v>
      </c>
      <c r="N72" s="214">
        <v>0</v>
      </c>
      <c r="O72" s="214">
        <v>0</v>
      </c>
      <c r="P72" s="214">
        <v>0</v>
      </c>
      <c r="Q72" s="214">
        <v>0</v>
      </c>
    </row>
    <row r="73" spans="1:17" x14ac:dyDescent="0.25">
      <c r="A73" s="119" t="str">
        <f>A54</f>
        <v>Pharmaceutical products etc.</v>
      </c>
      <c r="B73" s="213">
        <v>0</v>
      </c>
      <c r="C73" s="213">
        <v>0</v>
      </c>
      <c r="D73" s="213">
        <v>0</v>
      </c>
      <c r="E73" s="213">
        <v>0</v>
      </c>
      <c r="F73" s="213">
        <v>0</v>
      </c>
      <c r="G73" s="213">
        <v>0</v>
      </c>
      <c r="H73" s="213">
        <v>0</v>
      </c>
      <c r="I73" s="213">
        <v>0</v>
      </c>
      <c r="J73" s="213">
        <v>0</v>
      </c>
      <c r="K73" s="213">
        <v>0</v>
      </c>
      <c r="L73" s="213">
        <v>0</v>
      </c>
      <c r="M73" s="213">
        <v>0</v>
      </c>
      <c r="N73" s="213">
        <v>0</v>
      </c>
      <c r="O73" s="213">
        <v>0</v>
      </c>
      <c r="P73" s="213">
        <v>0</v>
      </c>
      <c r="Q73" s="213">
        <v>0</v>
      </c>
    </row>
    <row r="74" spans="1:17" x14ac:dyDescent="0.25">
      <c r="B74" s="13"/>
    </row>
    <row r="75" spans="1:17" x14ac:dyDescent="0.25">
      <c r="A75" s="31" t="s">
        <v>63</v>
      </c>
      <c r="B75" s="70">
        <f t="shared" ref="B75:Q75" si="10">SUM(B76:B77)</f>
        <v>1959.377888086743</v>
      </c>
      <c r="C75" s="70">
        <f t="shared" si="10"/>
        <v>2004.8811679790961</v>
      </c>
      <c r="D75" s="70">
        <f t="shared" si="10"/>
        <v>2129.5958308369723</v>
      </c>
      <c r="E75" s="70">
        <f t="shared" si="10"/>
        <v>2445.6316623496241</v>
      </c>
      <c r="F75" s="70">
        <f t="shared" si="10"/>
        <v>2505.2680431949998</v>
      </c>
      <c r="G75" s="70">
        <f t="shared" si="10"/>
        <v>2434.4408665356991</v>
      </c>
      <c r="H75" s="70">
        <f t="shared" si="10"/>
        <v>2368.6919699843843</v>
      </c>
      <c r="I75" s="70">
        <f t="shared" si="10"/>
        <v>2013.6562295989643</v>
      </c>
      <c r="J75" s="70">
        <f t="shared" si="10"/>
        <v>2363.9653870921265</v>
      </c>
      <c r="K75" s="70">
        <f t="shared" si="10"/>
        <v>2462.2423044542479</v>
      </c>
      <c r="L75" s="70">
        <f t="shared" si="10"/>
        <v>2519.6010926257923</v>
      </c>
      <c r="M75" s="70">
        <f t="shared" si="10"/>
        <v>2569.7161758446287</v>
      </c>
      <c r="N75" s="70">
        <f t="shared" si="10"/>
        <v>2242.5018068450277</v>
      </c>
      <c r="O75" s="70">
        <f t="shared" si="10"/>
        <v>2005.7368047663913</v>
      </c>
      <c r="P75" s="70">
        <f t="shared" si="10"/>
        <v>2011.9946977107757</v>
      </c>
      <c r="Q75" s="70">
        <f t="shared" si="10"/>
        <v>2097.900005251171</v>
      </c>
    </row>
    <row r="76" spans="1:17" x14ac:dyDescent="0.25">
      <c r="A76" s="55" t="s">
        <v>343</v>
      </c>
      <c r="B76" s="54">
        <v>1285.298908086743</v>
      </c>
      <c r="C76" s="54">
        <v>1376.280437979096</v>
      </c>
      <c r="D76" s="54">
        <v>1492.2289908369723</v>
      </c>
      <c r="E76" s="54">
        <v>1770.7190123496243</v>
      </c>
      <c r="F76" s="54">
        <v>1837.2786331949999</v>
      </c>
      <c r="G76" s="54">
        <v>1790.8654565356992</v>
      </c>
      <c r="H76" s="54">
        <v>1702.4460399843842</v>
      </c>
      <c r="I76" s="54">
        <v>1412.0475795989641</v>
      </c>
      <c r="J76" s="54">
        <v>1712.2489970921267</v>
      </c>
      <c r="K76" s="54">
        <v>1874.340774454248</v>
      </c>
      <c r="L76" s="54">
        <v>1842.8062126257923</v>
      </c>
      <c r="M76" s="54">
        <v>1876.9106758446287</v>
      </c>
      <c r="N76" s="54">
        <v>1580.3368868450275</v>
      </c>
      <c r="O76" s="54">
        <v>1406.3231347663914</v>
      </c>
      <c r="P76" s="54">
        <v>1296.0831277107757</v>
      </c>
      <c r="Q76" s="54">
        <v>1398.087335251171</v>
      </c>
    </row>
    <row r="77" spans="1:17" x14ac:dyDescent="0.25">
      <c r="A77" s="52" t="s">
        <v>106</v>
      </c>
      <c r="B77" s="51">
        <v>674.07898</v>
      </c>
      <c r="C77" s="51">
        <v>628.60073</v>
      </c>
      <c r="D77" s="51">
        <v>637.36684000000002</v>
      </c>
      <c r="E77" s="51">
        <v>674.91264999999999</v>
      </c>
      <c r="F77" s="51">
        <v>667.98941000000002</v>
      </c>
      <c r="G77" s="51">
        <v>643.57541000000003</v>
      </c>
      <c r="H77" s="51">
        <v>666.24593000000004</v>
      </c>
      <c r="I77" s="51">
        <v>601.60865000000001</v>
      </c>
      <c r="J77" s="51">
        <v>651.71639000000005</v>
      </c>
      <c r="K77" s="51">
        <v>587.90152999999998</v>
      </c>
      <c r="L77" s="51">
        <v>676.79488000000003</v>
      </c>
      <c r="M77" s="51">
        <v>692.80550000000005</v>
      </c>
      <c r="N77" s="51">
        <v>662.16492000000005</v>
      </c>
      <c r="O77" s="51">
        <v>599.41367000000002</v>
      </c>
      <c r="P77" s="51">
        <v>715.91156999999998</v>
      </c>
      <c r="Q77" s="51">
        <v>699.81267000000003</v>
      </c>
    </row>
    <row r="78" spans="1:17" x14ac:dyDescent="0.25">
      <c r="A78" s="50" t="s">
        <v>105</v>
      </c>
      <c r="B78" s="38">
        <f t="shared" ref="B78:Q78" si="11">SUM(B79:B81)</f>
        <v>1959.3778880867428</v>
      </c>
      <c r="C78" s="38">
        <f t="shared" si="11"/>
        <v>2004.8811679790961</v>
      </c>
      <c r="D78" s="38">
        <f t="shared" si="11"/>
        <v>2129.5958308369718</v>
      </c>
      <c r="E78" s="38">
        <f t="shared" si="11"/>
        <v>2445.6316623496241</v>
      </c>
      <c r="F78" s="38">
        <f t="shared" si="11"/>
        <v>2505.2680431950002</v>
      </c>
      <c r="G78" s="38">
        <f t="shared" si="11"/>
        <v>2434.4408665356987</v>
      </c>
      <c r="H78" s="38">
        <f t="shared" si="11"/>
        <v>2368.6919699843847</v>
      </c>
      <c r="I78" s="38">
        <f t="shared" si="11"/>
        <v>2013.656229598964</v>
      </c>
      <c r="J78" s="38">
        <f t="shared" si="11"/>
        <v>2363.9653870921265</v>
      </c>
      <c r="K78" s="38">
        <f t="shared" si="11"/>
        <v>2462.2423044542484</v>
      </c>
      <c r="L78" s="38">
        <f t="shared" si="11"/>
        <v>2519.6010926257918</v>
      </c>
      <c r="M78" s="38">
        <f t="shared" si="11"/>
        <v>2569.7161758446291</v>
      </c>
      <c r="N78" s="38">
        <f t="shared" si="11"/>
        <v>2242.5018068450281</v>
      </c>
      <c r="O78" s="38">
        <f t="shared" si="11"/>
        <v>2005.7368047663913</v>
      </c>
      <c r="P78" s="38">
        <f t="shared" si="11"/>
        <v>2011.9946977107759</v>
      </c>
      <c r="Q78" s="38">
        <f t="shared" si="11"/>
        <v>2097.9000052511706</v>
      </c>
    </row>
    <row r="79" spans="1:17" x14ac:dyDescent="0.25">
      <c r="A79" s="121" t="s">
        <v>41</v>
      </c>
      <c r="B79" s="120">
        <f>CHI_emi!B$5</f>
        <v>1528.7647333616678</v>
      </c>
      <c r="C79" s="120">
        <f>CHI_emi!C$5</f>
        <v>1570.2912633437368</v>
      </c>
      <c r="D79" s="120">
        <f>CHI_emi!D$5</f>
        <v>1729.8877298267134</v>
      </c>
      <c r="E79" s="120">
        <f>CHI_emi!E$5</f>
        <v>1981.7614246624894</v>
      </c>
      <c r="F79" s="120">
        <f>CHI_emi!F$5</f>
        <v>2100.032084081744</v>
      </c>
      <c r="G79" s="120">
        <f>CHI_emi!G$5</f>
        <v>1966.6356496371563</v>
      </c>
      <c r="H79" s="120">
        <f>CHI_emi!H$5</f>
        <v>1939.0552161717478</v>
      </c>
      <c r="I79" s="120">
        <f>CHI_emi!I$5</f>
        <v>1662.8942930332446</v>
      </c>
      <c r="J79" s="120">
        <f>CHI_emi!J$5</f>
        <v>2028.2067509323354</v>
      </c>
      <c r="K79" s="120">
        <f>CHI_emi!K$5</f>
        <v>1973.5631224036256</v>
      </c>
      <c r="L79" s="120">
        <f>CHI_emi!L$5</f>
        <v>2135.166255084554</v>
      </c>
      <c r="M79" s="120">
        <f>CHI_emi!M$5</f>
        <v>2241.181738716009</v>
      </c>
      <c r="N79" s="120">
        <f>CHI_emi!N$5</f>
        <v>1844.2224506403968</v>
      </c>
      <c r="O79" s="120">
        <f>CHI_emi!O$5</f>
        <v>1676.379901150126</v>
      </c>
      <c r="P79" s="120">
        <f>CHI_emi!P$5</f>
        <v>1694.6714253115372</v>
      </c>
      <c r="Q79" s="120">
        <f>CHI_emi!Q$5</f>
        <v>1846.2832132428646</v>
      </c>
    </row>
    <row r="80" spans="1:17" x14ac:dyDescent="0.25">
      <c r="A80" s="179" t="s">
        <v>40</v>
      </c>
      <c r="B80" s="189">
        <f>CHI_emi!B$60</f>
        <v>414.22592241323952</v>
      </c>
      <c r="C80" s="189">
        <f>CHI_emi!C$60</f>
        <v>421.67455600792016</v>
      </c>
      <c r="D80" s="189">
        <f>CHI_emi!D$60</f>
        <v>385.42176612806145</v>
      </c>
      <c r="E80" s="189">
        <f>CHI_emi!E$60</f>
        <v>447.01765292272552</v>
      </c>
      <c r="F80" s="189">
        <f>CHI_emi!F$60</f>
        <v>391.09279391150301</v>
      </c>
      <c r="G80" s="189">
        <f>CHI_emi!G$60</f>
        <v>448.01601973967774</v>
      </c>
      <c r="H80" s="189">
        <f>CHI_emi!H$60</f>
        <v>413.34884698688523</v>
      </c>
      <c r="I80" s="189">
        <f>CHI_emi!I$60</f>
        <v>334.55373812396704</v>
      </c>
      <c r="J80" s="189">
        <f>CHI_emi!J$60</f>
        <v>322.14951572360155</v>
      </c>
      <c r="K80" s="189">
        <f>CHI_emi!K$60</f>
        <v>466.39612286247444</v>
      </c>
      <c r="L80" s="189">
        <f>CHI_emi!L$60</f>
        <v>365.0275414002914</v>
      </c>
      <c r="M80" s="189">
        <f>CHI_emi!M$60</f>
        <v>309.91845807657995</v>
      </c>
      <c r="N80" s="189">
        <f>CHI_emi!N$60</f>
        <v>376.32393082139413</v>
      </c>
      <c r="O80" s="189">
        <f>CHI_emi!O$60</f>
        <v>311.8342297166356</v>
      </c>
      <c r="P80" s="189">
        <f>CHI_emi!P$60</f>
        <v>300.68193347339775</v>
      </c>
      <c r="Q80" s="189">
        <f>CHI_emi!Q$60</f>
        <v>236.6643824901733</v>
      </c>
    </row>
    <row r="81" spans="1:17" x14ac:dyDescent="0.25">
      <c r="A81" s="119" t="s">
        <v>39</v>
      </c>
      <c r="B81" s="118">
        <f>CHI_emi!B$108</f>
        <v>16.387232311835554</v>
      </c>
      <c r="C81" s="118">
        <f>CHI_emi!C$108</f>
        <v>12.915348627438917</v>
      </c>
      <c r="D81" s="118">
        <f>CHI_emi!D$108</f>
        <v>14.28633488219684</v>
      </c>
      <c r="E81" s="118">
        <f>CHI_emi!E$108</f>
        <v>16.85258476440908</v>
      </c>
      <c r="F81" s="118">
        <f>CHI_emi!F$108</f>
        <v>14.143165201753305</v>
      </c>
      <c r="G81" s="118">
        <f>CHI_emi!G$108</f>
        <v>19.789197158864773</v>
      </c>
      <c r="H81" s="118">
        <f>CHI_emi!H$108</f>
        <v>16.287906825751516</v>
      </c>
      <c r="I81" s="118">
        <f>CHI_emi!I$108</f>
        <v>16.208198441752465</v>
      </c>
      <c r="J81" s="118">
        <f>CHI_emi!J$108</f>
        <v>13.60912043618986</v>
      </c>
      <c r="K81" s="118">
        <f>CHI_emi!K$108</f>
        <v>22.283059188148393</v>
      </c>
      <c r="L81" s="118">
        <f>CHI_emi!L$108</f>
        <v>19.407296140946528</v>
      </c>
      <c r="M81" s="118">
        <f>CHI_emi!M$108</f>
        <v>18.615979052040061</v>
      </c>
      <c r="N81" s="118">
        <f>CHI_emi!N$108</f>
        <v>21.955425383237049</v>
      </c>
      <c r="O81" s="118">
        <f>CHI_emi!O$108</f>
        <v>17.522673899629723</v>
      </c>
      <c r="P81" s="118">
        <f>CHI_emi!P$108</f>
        <v>16.641338925840866</v>
      </c>
      <c r="Q81" s="118">
        <f>CHI_emi!Q$108</f>
        <v>14.952409518132916</v>
      </c>
    </row>
    <row r="82" spans="1:17" x14ac:dyDescent="0.25">
      <c r="A82" s="117"/>
      <c r="B82" s="116"/>
      <c r="C82" s="116"/>
      <c r="D82" s="116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</row>
    <row r="83" spans="1:17" x14ac:dyDescent="0.25">
      <c r="A83" s="184" t="s">
        <v>104</v>
      </c>
      <c r="B83" s="212"/>
      <c r="C83" s="212"/>
      <c r="D83" s="212"/>
      <c r="E83" s="212"/>
      <c r="F83" s="212"/>
      <c r="G83" s="212"/>
      <c r="H83" s="212"/>
      <c r="I83" s="212"/>
      <c r="J83" s="212"/>
      <c r="K83" s="212"/>
      <c r="L83" s="212"/>
      <c r="M83" s="212"/>
      <c r="N83" s="212"/>
      <c r="O83" s="212"/>
      <c r="P83" s="212"/>
      <c r="Q83" s="212"/>
    </row>
    <row r="84" spans="1:17" x14ac:dyDescent="0.25">
      <c r="A84" s="110" t="s">
        <v>41</v>
      </c>
      <c r="B84" s="187">
        <f t="shared" ref="B84:Q84" si="12">IF(B$5=0,"",B$5/B$10*1000)</f>
        <v>571.39456591378837</v>
      </c>
      <c r="C84" s="187">
        <f t="shared" si="12"/>
        <v>635.49049348666972</v>
      </c>
      <c r="D84" s="187">
        <f t="shared" si="12"/>
        <v>575.46085443502966</v>
      </c>
      <c r="E84" s="187">
        <f t="shared" si="12"/>
        <v>536.87369832577758</v>
      </c>
      <c r="F84" s="187">
        <f t="shared" si="12"/>
        <v>547.93352648611585</v>
      </c>
      <c r="G84" s="187">
        <f t="shared" si="12"/>
        <v>505.41683322479412</v>
      </c>
      <c r="H84" s="187">
        <f t="shared" si="12"/>
        <v>586.9199757152835</v>
      </c>
      <c r="I84" s="187">
        <f t="shared" si="12"/>
        <v>649.42152714439533</v>
      </c>
      <c r="J84" s="187">
        <f t="shared" si="12"/>
        <v>613.81193787926293</v>
      </c>
      <c r="K84" s="187">
        <f t="shared" si="12"/>
        <v>509.11734958741317</v>
      </c>
      <c r="L84" s="187">
        <f t="shared" si="12"/>
        <v>561.42740709323198</v>
      </c>
      <c r="M84" s="187">
        <f t="shared" si="12"/>
        <v>578.83805813207312</v>
      </c>
      <c r="N84" s="187">
        <f t="shared" si="12"/>
        <v>431.6266237793082</v>
      </c>
      <c r="O84" s="187">
        <f t="shared" si="12"/>
        <v>558.22119384492817</v>
      </c>
      <c r="P84" s="187">
        <f t="shared" si="12"/>
        <v>608.33353212217332</v>
      </c>
      <c r="Q84" s="187">
        <f t="shared" si="12"/>
        <v>766.44008355477956</v>
      </c>
    </row>
    <row r="85" spans="1:17" x14ac:dyDescent="0.25">
      <c r="A85" s="180" t="s">
        <v>40</v>
      </c>
      <c r="B85" s="186">
        <f t="shared" ref="B85:Q85" si="13">IF(B$6=0,"",B$6/B$11*1000)</f>
        <v>2565.8022473954284</v>
      </c>
      <c r="C85" s="186">
        <f t="shared" si="13"/>
        <v>2853.6199566037576</v>
      </c>
      <c r="D85" s="186">
        <f t="shared" si="13"/>
        <v>2584.0615953989823</v>
      </c>
      <c r="E85" s="186">
        <f t="shared" si="13"/>
        <v>2410.7890132431085</v>
      </c>
      <c r="F85" s="186">
        <f t="shared" si="13"/>
        <v>2460.4522995997463</v>
      </c>
      <c r="G85" s="186">
        <f t="shared" si="13"/>
        <v>2269.5344406816048</v>
      </c>
      <c r="H85" s="186">
        <f t="shared" si="13"/>
        <v>2635.5178760288704</v>
      </c>
      <c r="I85" s="186">
        <f t="shared" si="13"/>
        <v>2916.1761648700553</v>
      </c>
      <c r="J85" s="186">
        <f t="shared" si="13"/>
        <v>2756.2741118654239</v>
      </c>
      <c r="K85" s="186">
        <f t="shared" si="13"/>
        <v>1928.7616740966466</v>
      </c>
      <c r="L85" s="186">
        <f t="shared" si="13"/>
        <v>1915.0660785393179</v>
      </c>
      <c r="M85" s="186">
        <f t="shared" si="13"/>
        <v>2333.1383975957287</v>
      </c>
      <c r="N85" s="186">
        <f t="shared" si="13"/>
        <v>1874.9539931171539</v>
      </c>
      <c r="O85" s="186">
        <f t="shared" si="13"/>
        <v>2205.4750222850403</v>
      </c>
      <c r="P85" s="186">
        <f t="shared" si="13"/>
        <v>2472.5592796592259</v>
      </c>
      <c r="Q85" s="186">
        <f t="shared" si="13"/>
        <v>2824.2194022798394</v>
      </c>
    </row>
    <row r="86" spans="1:17" x14ac:dyDescent="0.25">
      <c r="A86" s="108" t="s">
        <v>39</v>
      </c>
      <c r="B86" s="185">
        <f t="shared" ref="B86:Q86" si="14">IF(B$7=0,"",B$7/B$12*1000)</f>
        <v>30666.623657912165</v>
      </c>
      <c r="C86" s="185">
        <f t="shared" si="14"/>
        <v>33715.899478013867</v>
      </c>
      <c r="D86" s="185">
        <f t="shared" si="14"/>
        <v>31024.539329394232</v>
      </c>
      <c r="E86" s="185">
        <f t="shared" si="14"/>
        <v>29180.474025297619</v>
      </c>
      <c r="F86" s="185">
        <f t="shared" si="14"/>
        <v>30007.884602257396</v>
      </c>
      <c r="G86" s="185">
        <f t="shared" si="14"/>
        <v>27366.36580739803</v>
      </c>
      <c r="H86" s="185">
        <f t="shared" si="14"/>
        <v>31098.746037241614</v>
      </c>
      <c r="I86" s="185">
        <f t="shared" si="14"/>
        <v>33578.211679884123</v>
      </c>
      <c r="J86" s="185">
        <f t="shared" si="14"/>
        <v>33021.979361908401</v>
      </c>
      <c r="K86" s="185">
        <f t="shared" si="14"/>
        <v>22262.784327466969</v>
      </c>
      <c r="L86" s="185">
        <f t="shared" si="14"/>
        <v>24597.000633852611</v>
      </c>
      <c r="M86" s="185">
        <f t="shared" si="14"/>
        <v>25872.641479869086</v>
      </c>
      <c r="N86" s="185">
        <f t="shared" si="14"/>
        <v>21341.901982164301</v>
      </c>
      <c r="O86" s="185">
        <f t="shared" si="14"/>
        <v>24845.543238032889</v>
      </c>
      <c r="P86" s="185">
        <f t="shared" si="14"/>
        <v>27120.325861392808</v>
      </c>
      <c r="Q86" s="185">
        <f t="shared" si="14"/>
        <v>27960.227702944969</v>
      </c>
    </row>
    <row r="87" spans="1:17" x14ac:dyDescent="0.25">
      <c r="A87" s="184" t="s">
        <v>103</v>
      </c>
      <c r="B87" s="188"/>
      <c r="C87" s="188"/>
      <c r="D87" s="188"/>
      <c r="E87" s="188"/>
      <c r="F87" s="188"/>
      <c r="G87" s="188"/>
      <c r="H87" s="188"/>
      <c r="I87" s="188"/>
      <c r="J87" s="188"/>
      <c r="K87" s="188"/>
      <c r="L87" s="188"/>
      <c r="M87" s="188"/>
      <c r="N87" s="188"/>
      <c r="O87" s="188"/>
      <c r="P87" s="188"/>
      <c r="Q87" s="188"/>
    </row>
    <row r="88" spans="1:17" x14ac:dyDescent="0.25">
      <c r="A88" s="210" t="s">
        <v>41</v>
      </c>
      <c r="B88" s="113">
        <f t="shared" ref="B88:Q88" si="15">IF(SUM(B89,B90)=0,"",SUM(B89,B90))</f>
        <v>1.9838544443420396</v>
      </c>
      <c r="C88" s="113">
        <f t="shared" si="15"/>
        <v>2.0347714606233294</v>
      </c>
      <c r="D88" s="113">
        <f t="shared" si="15"/>
        <v>1.8462501603258215</v>
      </c>
      <c r="E88" s="113">
        <f t="shared" si="15"/>
        <v>1.7888619188592845</v>
      </c>
      <c r="F88" s="113">
        <f t="shared" si="15"/>
        <v>1.8501624039492932</v>
      </c>
      <c r="G88" s="113">
        <f t="shared" si="15"/>
        <v>1.5840900548462002</v>
      </c>
      <c r="H88" s="113">
        <f t="shared" si="15"/>
        <v>1.863571979855343</v>
      </c>
      <c r="I88" s="113">
        <f t="shared" si="15"/>
        <v>1.8513190698922948</v>
      </c>
      <c r="J88" s="113">
        <f t="shared" si="15"/>
        <v>1.567931843460312</v>
      </c>
      <c r="K88" s="113">
        <f t="shared" si="15"/>
        <v>1.6137049053209478</v>
      </c>
      <c r="L88" s="113">
        <f t="shared" si="15"/>
        <v>1.4313148638350193</v>
      </c>
      <c r="M88" s="113">
        <f t="shared" si="15"/>
        <v>1.2586879570933382</v>
      </c>
      <c r="N88" s="113">
        <f t="shared" si="15"/>
        <v>1.4718575124928501</v>
      </c>
      <c r="O88" s="113">
        <f t="shared" si="15"/>
        <v>1.4184727145834346</v>
      </c>
      <c r="P88" s="113">
        <f t="shared" si="15"/>
        <v>1.5930989482540108</v>
      </c>
      <c r="Q88" s="113">
        <f t="shared" si="15"/>
        <v>1.4028248340835012</v>
      </c>
    </row>
    <row r="89" spans="1:17" x14ac:dyDescent="0.25">
      <c r="A89" s="179" t="s">
        <v>173</v>
      </c>
      <c r="B89" s="182">
        <f t="shared" ref="B89:Q89" si="16">IF(B$71=0,"",B$71/B$10)</f>
        <v>1.331049626720274</v>
      </c>
      <c r="C89" s="182">
        <f t="shared" si="16"/>
        <v>1.3873436264681147</v>
      </c>
      <c r="D89" s="182">
        <f t="shared" si="16"/>
        <v>1.227106293475849</v>
      </c>
      <c r="E89" s="182">
        <f t="shared" si="16"/>
        <v>1.1706084389488225</v>
      </c>
      <c r="F89" s="182">
        <f t="shared" si="16"/>
        <v>1.2413593882680178</v>
      </c>
      <c r="G89" s="182">
        <f t="shared" si="16"/>
        <v>0.98506897750779487</v>
      </c>
      <c r="H89" s="182">
        <f t="shared" si="16"/>
        <v>1.2696984313510946</v>
      </c>
      <c r="I89" s="182">
        <f t="shared" si="16"/>
        <v>1.2692159903096245</v>
      </c>
      <c r="J89" s="182">
        <f t="shared" si="16"/>
        <v>1.0132295377385259</v>
      </c>
      <c r="K89" s="182">
        <f t="shared" si="16"/>
        <v>1.0632324405103712</v>
      </c>
      <c r="L89" s="182">
        <f t="shared" si="16"/>
        <v>0.91182909910883214</v>
      </c>
      <c r="M89" s="182">
        <f t="shared" si="16"/>
        <v>0.75105077714714774</v>
      </c>
      <c r="N89" s="182">
        <f t="shared" si="16"/>
        <v>0.96571408699677197</v>
      </c>
      <c r="O89" s="182">
        <f t="shared" si="16"/>
        <v>0.91412028099226039</v>
      </c>
      <c r="P89" s="182">
        <f t="shared" si="16"/>
        <v>1.0930783826348618</v>
      </c>
      <c r="Q89" s="182">
        <f t="shared" si="16"/>
        <v>0.92201429074752705</v>
      </c>
    </row>
    <row r="90" spans="1:17" x14ac:dyDescent="0.25">
      <c r="A90" s="179" t="s">
        <v>172</v>
      </c>
      <c r="B90" s="182">
        <f t="shared" ref="B90:Q90" si="17">IF(B$52=0,"",B$52/B$10)</f>
        <v>0.65280481762176557</v>
      </c>
      <c r="C90" s="182">
        <f t="shared" si="17"/>
        <v>0.64742783415521477</v>
      </c>
      <c r="D90" s="182">
        <f t="shared" si="17"/>
        <v>0.61914386684997236</v>
      </c>
      <c r="E90" s="182">
        <f t="shared" si="17"/>
        <v>0.61825347991046187</v>
      </c>
      <c r="F90" s="182">
        <f t="shared" si="17"/>
        <v>0.60880301568127548</v>
      </c>
      <c r="G90" s="182">
        <f t="shared" si="17"/>
        <v>0.59902107733840526</v>
      </c>
      <c r="H90" s="182">
        <f t="shared" si="17"/>
        <v>0.59387354850424834</v>
      </c>
      <c r="I90" s="182">
        <f t="shared" si="17"/>
        <v>0.58210307958267027</v>
      </c>
      <c r="J90" s="182">
        <f t="shared" si="17"/>
        <v>0.55470230572178625</v>
      </c>
      <c r="K90" s="182">
        <f t="shared" si="17"/>
        <v>0.55047246481057654</v>
      </c>
      <c r="L90" s="182">
        <f t="shared" si="17"/>
        <v>0.51948576472618713</v>
      </c>
      <c r="M90" s="182">
        <f t="shared" si="17"/>
        <v>0.50763717994619051</v>
      </c>
      <c r="N90" s="182">
        <f t="shared" si="17"/>
        <v>0.50614342549607816</v>
      </c>
      <c r="O90" s="182">
        <f t="shared" si="17"/>
        <v>0.5043524335911741</v>
      </c>
      <c r="P90" s="182">
        <f t="shared" si="17"/>
        <v>0.50002056561914887</v>
      </c>
      <c r="Q90" s="182">
        <f t="shared" si="17"/>
        <v>0.48081054333597428</v>
      </c>
    </row>
    <row r="91" spans="1:17" x14ac:dyDescent="0.25">
      <c r="A91" s="180" t="s">
        <v>40</v>
      </c>
      <c r="B91" s="182">
        <f t="shared" ref="B91:Q91" si="18">IF(B$53=0,"",B$53/B$11)</f>
        <v>0.60263146993503813</v>
      </c>
      <c r="C91" s="182">
        <f t="shared" si="18"/>
        <v>0.59766775128162997</v>
      </c>
      <c r="D91" s="182">
        <f t="shared" si="18"/>
        <v>0.58912530856831502</v>
      </c>
      <c r="E91" s="182">
        <f t="shared" si="18"/>
        <v>0.5832851420771562</v>
      </c>
      <c r="F91" s="182">
        <f t="shared" si="18"/>
        <v>0.58246923409598539</v>
      </c>
      <c r="G91" s="182">
        <f t="shared" si="18"/>
        <v>0.57758127958169447</v>
      </c>
      <c r="H91" s="182">
        <f t="shared" si="18"/>
        <v>0.56140512033820145</v>
      </c>
      <c r="I91" s="182">
        <f t="shared" si="18"/>
        <v>0.55811262206287249</v>
      </c>
      <c r="J91" s="182">
        <f t="shared" si="18"/>
        <v>0.55763243145072727</v>
      </c>
      <c r="K91" s="182">
        <f t="shared" si="18"/>
        <v>0.50587975963324727</v>
      </c>
      <c r="L91" s="182">
        <f t="shared" si="18"/>
        <v>0.50048370100736295</v>
      </c>
      <c r="M91" s="182">
        <f t="shared" si="18"/>
        <v>0.50021663432178409</v>
      </c>
      <c r="N91" s="182">
        <f t="shared" si="18"/>
        <v>0.49874471529564501</v>
      </c>
      <c r="O91" s="182">
        <f t="shared" si="18"/>
        <v>0.49697990377639484</v>
      </c>
      <c r="P91" s="182">
        <f t="shared" si="18"/>
        <v>0.49271135824251072</v>
      </c>
      <c r="Q91" s="182">
        <f t="shared" si="18"/>
        <v>0.48625531298874114</v>
      </c>
    </row>
    <row r="92" spans="1:17" x14ac:dyDescent="0.25">
      <c r="A92" s="108" t="s">
        <v>39</v>
      </c>
      <c r="B92" s="112">
        <f t="shared" ref="B92:Q92" si="19">IF(B$54=0,"",B$54/B$12)</f>
        <v>0.36557069786818874</v>
      </c>
      <c r="C92" s="112">
        <f t="shared" si="19"/>
        <v>0.36255958712692027</v>
      </c>
      <c r="D92" s="112">
        <f t="shared" si="19"/>
        <v>0.3642892117397673</v>
      </c>
      <c r="E92" s="112">
        <f t="shared" si="19"/>
        <v>0.35965302577254571</v>
      </c>
      <c r="F92" s="112">
        <f t="shared" si="19"/>
        <v>0.35914993774061832</v>
      </c>
      <c r="G92" s="112">
        <f t="shared" si="19"/>
        <v>0.33361538962953247</v>
      </c>
      <c r="H92" s="112">
        <f t="shared" si="19"/>
        <v>0.33074855421655031</v>
      </c>
      <c r="I92" s="112">
        <f t="shared" si="19"/>
        <v>0.32880879804961421</v>
      </c>
      <c r="J92" s="112">
        <f t="shared" si="19"/>
        <v>0.32852589654950015</v>
      </c>
      <c r="K92" s="112">
        <f t="shared" si="19"/>
        <v>0.29459343099977142</v>
      </c>
      <c r="L92" s="112">
        <f t="shared" si="19"/>
        <v>0.29145109649398371</v>
      </c>
      <c r="M92" s="112">
        <f t="shared" si="19"/>
        <v>0.29129557319084259</v>
      </c>
      <c r="N92" s="112">
        <f t="shared" si="19"/>
        <v>0.27785404079442572</v>
      </c>
      <c r="O92" s="112">
        <f t="shared" si="19"/>
        <v>0.27687085240801135</v>
      </c>
      <c r="P92" s="112">
        <f t="shared" si="19"/>
        <v>0.27449281693509081</v>
      </c>
      <c r="Q92" s="112">
        <f t="shared" si="19"/>
        <v>0.27089611063165014</v>
      </c>
    </row>
    <row r="93" spans="1:17" x14ac:dyDescent="0.25">
      <c r="A93" s="184" t="s">
        <v>102</v>
      </c>
      <c r="B93" s="188"/>
      <c r="C93" s="188"/>
      <c r="D93" s="188"/>
      <c r="E93" s="188"/>
      <c r="F93" s="188"/>
      <c r="G93" s="188"/>
      <c r="H93" s="188"/>
      <c r="I93" s="188"/>
      <c r="J93" s="188"/>
      <c r="K93" s="188"/>
      <c r="L93" s="188"/>
      <c r="M93" s="188"/>
      <c r="N93" s="188"/>
      <c r="O93" s="188"/>
      <c r="P93" s="188"/>
      <c r="Q93" s="188"/>
    </row>
    <row r="94" spans="1:17" x14ac:dyDescent="0.25">
      <c r="A94" s="210" t="s">
        <v>41</v>
      </c>
      <c r="B94" s="113">
        <f t="shared" ref="B94:Q94" si="20">IF(SUM(B95,B96)=0,"",SUM(B95,B96))</f>
        <v>1.6236690729062004</v>
      </c>
      <c r="C94" s="113">
        <f t="shared" si="20"/>
        <v>1.6788790154817979</v>
      </c>
      <c r="D94" s="113">
        <f t="shared" si="20"/>
        <v>1.5084988859481685</v>
      </c>
      <c r="E94" s="113">
        <f t="shared" si="20"/>
        <v>1.4487823234648358</v>
      </c>
      <c r="F94" s="113">
        <f t="shared" si="20"/>
        <v>1.5166599853414264</v>
      </c>
      <c r="G94" s="113">
        <f t="shared" si="20"/>
        <v>1.2628466703240824</v>
      </c>
      <c r="H94" s="113">
        <f t="shared" si="20"/>
        <v>1.5463322981142524</v>
      </c>
      <c r="I94" s="113">
        <f t="shared" si="20"/>
        <v>1.5473087599844946</v>
      </c>
      <c r="J94" s="113">
        <f t="shared" si="20"/>
        <v>1.2854897580849847</v>
      </c>
      <c r="K94" s="113">
        <f t="shared" si="20"/>
        <v>1.3302806553439774</v>
      </c>
      <c r="L94" s="113">
        <f t="shared" si="20"/>
        <v>1.1767909123687408</v>
      </c>
      <c r="M94" s="113">
        <f t="shared" si="20"/>
        <v>1.0163986520089017</v>
      </c>
      <c r="N94" s="113">
        <f t="shared" si="20"/>
        <v>1.232399700288676</v>
      </c>
      <c r="O94" s="113">
        <f t="shared" si="20"/>
        <v>1.1815541150869124</v>
      </c>
      <c r="P94" s="113">
        <f t="shared" si="20"/>
        <v>1.360695996662169</v>
      </c>
      <c r="Q94" s="113">
        <f t="shared" si="20"/>
        <v>1.1879593384121105</v>
      </c>
    </row>
    <row r="95" spans="1:17" x14ac:dyDescent="0.25">
      <c r="A95" s="179" t="s">
        <v>173</v>
      </c>
      <c r="B95" s="182">
        <f>IF(CHI_ued!B$15=0,"",CHI_ued!B$15/B$10)</f>
        <v>1.331049626720274</v>
      </c>
      <c r="C95" s="182">
        <f>IF(CHI_ued!C$15=0,"",CHI_ued!C$15/C$10)</f>
        <v>1.3873436264681147</v>
      </c>
      <c r="D95" s="182">
        <f>IF(CHI_ued!D$15=0,"",CHI_ued!D$15/D$10)</f>
        <v>1.227106293475849</v>
      </c>
      <c r="E95" s="182">
        <f>IF(CHI_ued!E$15=0,"",CHI_ued!E$15/E$10)</f>
        <v>1.1706084389488225</v>
      </c>
      <c r="F95" s="182">
        <f>IF(CHI_ued!F$15=0,"",CHI_ued!F$15/F$10)</f>
        <v>1.2413593882680178</v>
      </c>
      <c r="G95" s="182">
        <f>IF(CHI_ued!G$15=0,"",CHI_ued!G$15/G$10)</f>
        <v>0.98506897750779487</v>
      </c>
      <c r="H95" s="182">
        <f>IF(CHI_ued!H$15=0,"",CHI_ued!H$15/H$10)</f>
        <v>1.2696984313510946</v>
      </c>
      <c r="I95" s="182">
        <f>IF(CHI_ued!I$15=0,"",CHI_ued!I$15/I$10)</f>
        <v>1.2692159903096245</v>
      </c>
      <c r="J95" s="182">
        <f>IF(CHI_ued!J$15=0,"",CHI_ued!J$15/J$10)</f>
        <v>1.0132295377385259</v>
      </c>
      <c r="K95" s="182">
        <f>IF(CHI_ued!K$15=0,"",CHI_ued!K$15/K$10)</f>
        <v>1.0632324405103712</v>
      </c>
      <c r="L95" s="182">
        <f>IF(CHI_ued!L$15=0,"",CHI_ued!L$15/L$10)</f>
        <v>0.91182909910883236</v>
      </c>
      <c r="M95" s="182">
        <f>IF(CHI_ued!M$15=0,"",CHI_ued!M$15/M$10)</f>
        <v>0.75105077714714774</v>
      </c>
      <c r="N95" s="182">
        <f>IF(CHI_ued!N$15=0,"",CHI_ued!N$15/N$10)</f>
        <v>0.96571408699677197</v>
      </c>
      <c r="O95" s="182">
        <f>IF(CHI_ued!O$15=0,"",CHI_ued!O$15/O$10)</f>
        <v>0.91412028099226039</v>
      </c>
      <c r="P95" s="182">
        <f>IF(CHI_ued!P$15=0,"",CHI_ued!P$15/P$10)</f>
        <v>1.0930783826348618</v>
      </c>
      <c r="Q95" s="182">
        <f>IF(CHI_ued!Q$15=0,"",CHI_ued!Q$15/Q$10)</f>
        <v>0.92201429074752705</v>
      </c>
    </row>
    <row r="96" spans="1:17" x14ac:dyDescent="0.25">
      <c r="A96" s="179" t="s">
        <v>172</v>
      </c>
      <c r="B96" s="182">
        <f>IF((CHI_ued!B$5-CHI_ued!B$15)=0,"",(CHI_ued!B$5-CHI_ued!B$15)/B$10)</f>
        <v>0.29261944618592639</v>
      </c>
      <c r="C96" s="182">
        <f>IF((CHI_ued!C$5-CHI_ued!C$15)=0,"",(CHI_ued!C$5-CHI_ued!C$15)/C$10)</f>
        <v>0.29153538901368309</v>
      </c>
      <c r="D96" s="182">
        <f>IF((CHI_ued!D$5-CHI_ued!D$15)=0,"",(CHI_ued!D$5-CHI_ued!D$15)/D$10)</f>
        <v>0.28139259247231951</v>
      </c>
      <c r="E96" s="182">
        <f>IF((CHI_ued!E$5-CHI_ued!E$15)=0,"",(CHI_ued!E$5-CHI_ued!E$15)/E$10)</f>
        <v>0.27817388451601333</v>
      </c>
      <c r="F96" s="182">
        <f>IF((CHI_ued!F$5-CHI_ued!F$15)=0,"",(CHI_ued!F$5-CHI_ued!F$15)/F$10)</f>
        <v>0.2753005970734087</v>
      </c>
      <c r="G96" s="182">
        <f>IF((CHI_ued!G$5-CHI_ued!G$15)=0,"",(CHI_ued!G$5-CHI_ued!G$15)/G$10)</f>
        <v>0.27777769281628745</v>
      </c>
      <c r="H96" s="182">
        <f>IF((CHI_ued!H$5-CHI_ued!H$15)=0,"",(CHI_ued!H$5-CHI_ued!H$15)/H$10)</f>
        <v>0.27663386676315771</v>
      </c>
      <c r="I96" s="182">
        <f>IF((CHI_ued!I$5-CHI_ued!I$15)=0,"",(CHI_ued!I$5-CHI_ued!I$15)/I$10)</f>
        <v>0.27809276967487012</v>
      </c>
      <c r="J96" s="182">
        <f>IF((CHI_ued!J$5-CHI_ued!J$15)=0,"",(CHI_ued!J$5-CHI_ued!J$15)/J$10)</f>
        <v>0.27226022034645891</v>
      </c>
      <c r="K96" s="182">
        <f>IF((CHI_ued!K$5-CHI_ued!K$15)=0,"",(CHI_ued!K$5-CHI_ued!K$15)/K$10)</f>
        <v>0.26704821483360619</v>
      </c>
      <c r="L96" s="182">
        <f>IF((CHI_ued!L$5-CHI_ued!L$15)=0,"",(CHI_ued!L$5-CHI_ued!L$15)/L$10)</f>
        <v>0.26496181325990836</v>
      </c>
      <c r="M96" s="182">
        <f>IF((CHI_ued!M$5-CHI_ued!M$15)=0,"",(CHI_ued!M$5-CHI_ued!M$15)/M$10)</f>
        <v>0.26534787486175387</v>
      </c>
      <c r="N96" s="182">
        <f>IF((CHI_ued!N$5-CHI_ued!N$15)=0,"",(CHI_ued!N$5-CHI_ued!N$15)/N$10)</f>
        <v>0.26668561329190399</v>
      </c>
      <c r="O96" s="182">
        <f>IF((CHI_ued!O$5-CHI_ued!O$15)=0,"",(CHI_ued!O$5-CHI_ued!O$15)/O$10)</f>
        <v>0.2674338340946521</v>
      </c>
      <c r="P96" s="182">
        <f>IF((CHI_ued!P$5-CHI_ued!P$15)=0,"",(CHI_ued!P$5-CHI_ued!P$15)/P$10)</f>
        <v>0.26761761402730733</v>
      </c>
      <c r="Q96" s="182">
        <f>IF((CHI_ued!Q$5-CHI_ued!Q$15)=0,"",(CHI_ued!Q$5-CHI_ued!Q$15)/Q$10)</f>
        <v>0.26594504766458338</v>
      </c>
    </row>
    <row r="97" spans="1:17" x14ac:dyDescent="0.25">
      <c r="A97" s="180" t="s">
        <v>40</v>
      </c>
      <c r="B97" s="182">
        <f>IF(CHI_ued!B$60=0,"",CHI_ued!B$60/B$11)</f>
        <v>0.24582154911043544</v>
      </c>
      <c r="C97" s="182">
        <f>IF(CHI_ued!C$60=0,"",CHI_ued!C$60/C$11)</f>
        <v>0.24556742334322343</v>
      </c>
      <c r="D97" s="182">
        <f>IF(CHI_ued!D$60=0,"",CHI_ued!D$60/D$11)</f>
        <v>0.24402548702410901</v>
      </c>
      <c r="E97" s="182">
        <f>IF(CHI_ued!E$60=0,"",CHI_ued!E$60/E$11)</f>
        <v>0.24164673662200828</v>
      </c>
      <c r="F97" s="182">
        <f>IF(CHI_ued!F$60=0,"",CHI_ued!F$60/F$11)</f>
        <v>0.24405378074106396</v>
      </c>
      <c r="G97" s="182">
        <f>IF(CHI_ued!G$60=0,"",CHI_ued!G$60/G$11)</f>
        <v>0.24143393443206027</v>
      </c>
      <c r="H97" s="182">
        <f>IF(CHI_ued!H$60=0,"",CHI_ued!H$60/H$11)</f>
        <v>0.23936707447892497</v>
      </c>
      <c r="I97" s="182">
        <f>IF(CHI_ued!I$60=0,"",CHI_ued!I$60/I$11)</f>
        <v>0.24153227458958659</v>
      </c>
      <c r="J97" s="182">
        <f>IF(CHI_ued!J$60=0,"",CHI_ued!J$60/J$11)</f>
        <v>0.24011335789901303</v>
      </c>
      <c r="K97" s="182">
        <f>IF(CHI_ued!K$60=0,"",CHI_ued!K$60/K$11)</f>
        <v>0.22916539544198153</v>
      </c>
      <c r="L97" s="182">
        <f>IF(CHI_ued!L$60=0,"",CHI_ued!L$60/L$11)</f>
        <v>0.22914457777785102</v>
      </c>
      <c r="M97" s="182">
        <f>IF(CHI_ued!M$60=0,"",CHI_ued!M$60/M$11)</f>
        <v>0.2298249795609352</v>
      </c>
      <c r="N97" s="182">
        <f>IF(CHI_ued!N$60=0,"",CHI_ued!N$60/N$11)</f>
        <v>0.22956448586524728</v>
      </c>
      <c r="O97" s="182">
        <f>IF(CHI_ued!O$60=0,"",CHI_ued!O$60/O$11)</f>
        <v>0.23054789318486302</v>
      </c>
      <c r="P97" s="182">
        <f>IF(CHI_ued!P$60=0,"",CHI_ued!P$60/P$11)</f>
        <v>0.22964214043267589</v>
      </c>
      <c r="Q97" s="182">
        <f>IF(CHI_ued!Q$60=0,"",CHI_ued!Q$60/Q$11)</f>
        <v>0.22757706741748904</v>
      </c>
    </row>
    <row r="98" spans="1:17" x14ac:dyDescent="0.25">
      <c r="A98" s="108" t="s">
        <v>39</v>
      </c>
      <c r="B98" s="112">
        <f>IF(CHI_ued!B$108=0,"",CHI_ued!B$108/B$12)</f>
        <v>0.14205968520041065</v>
      </c>
      <c r="C98" s="112">
        <f>IF(CHI_ued!C$108=0,"",CHI_ued!C$108/C$12)</f>
        <v>0.1416897591314441</v>
      </c>
      <c r="D98" s="112">
        <f>IF(CHI_ued!D$108=0,"",CHI_ued!D$108/D$12)</f>
        <v>0.14272289895839896</v>
      </c>
      <c r="E98" s="112">
        <f>IF(CHI_ued!E$108=0,"",CHI_ued!E$108/E$12)</f>
        <v>0.1414715367257223</v>
      </c>
      <c r="F98" s="112">
        <f>IF(CHI_ued!F$108=0,"",CHI_ued!F$108/F$12)</f>
        <v>0.14235758737219709</v>
      </c>
      <c r="G98" s="112">
        <f>IF(CHI_ued!G$108=0,"",CHI_ued!G$108/G$12)</f>
        <v>0.13575866901129907</v>
      </c>
      <c r="H98" s="112">
        <f>IF(CHI_ued!H$108=0,"",CHI_ued!H$108/H$12)</f>
        <v>0.13551502138119206</v>
      </c>
      <c r="I98" s="112">
        <f>IF(CHI_ued!I$108=0,"",CHI_ued!I$108/I$12)</f>
        <v>0.13613505167073284</v>
      </c>
      <c r="J98" s="112">
        <f>IF(CHI_ued!J$108=0,"",CHI_ued!J$108/J$12)</f>
        <v>0.13553969811251049</v>
      </c>
      <c r="K98" s="112">
        <f>IF(CHI_ued!K$108=0,"",CHI_ued!K$108/K$12)</f>
        <v>0.12882200540824296</v>
      </c>
      <c r="L98" s="112">
        <f>IF(CHI_ued!L$108=0,"",CHI_ued!L$108/L$12)</f>
        <v>0.12840113811584106</v>
      </c>
      <c r="M98" s="112">
        <f>IF(CHI_ued!M$108=0,"",CHI_ued!M$108/M$12)</f>
        <v>0.12864880010113278</v>
      </c>
      <c r="N98" s="112">
        <f>IF(CHI_ued!N$108=0,"",CHI_ued!N$108/N$12)</f>
        <v>0.12775586444598777</v>
      </c>
      <c r="O98" s="112">
        <f>IF(CHI_ued!O$108=0,"",CHI_ued!O$108/O$12)</f>
        <v>0.12801724478338078</v>
      </c>
      <c r="P98" s="112">
        <f>IF(CHI_ued!P$108=0,"",CHI_ued!P$108/P$12)</f>
        <v>0.12733800848626073</v>
      </c>
      <c r="Q98" s="112">
        <f>IF(CHI_ued!Q$108=0,"",CHI_ued!Q$108/Q$12)</f>
        <v>0.12603939329245087</v>
      </c>
    </row>
    <row r="99" spans="1:17" x14ac:dyDescent="0.25">
      <c r="A99" s="39" t="s">
        <v>171</v>
      </c>
      <c r="B99" s="211">
        <f t="shared" ref="B99:Q99" si="21">IF(B$51=0,"",B$78/B$51)</f>
        <v>2.3978281452967956</v>
      </c>
      <c r="C99" s="211">
        <f t="shared" si="21"/>
        <v>2.4910830936646295</v>
      </c>
      <c r="D99" s="211">
        <f t="shared" si="21"/>
        <v>2.5861093533878132</v>
      </c>
      <c r="E99" s="211">
        <f t="shared" si="21"/>
        <v>2.7485280880285683</v>
      </c>
      <c r="F99" s="211">
        <f t="shared" si="21"/>
        <v>2.828050882982752</v>
      </c>
      <c r="G99" s="211">
        <f t="shared" si="21"/>
        <v>2.6019989297742905</v>
      </c>
      <c r="H99" s="211">
        <f t="shared" si="21"/>
        <v>2.6029294335321795</v>
      </c>
      <c r="I99" s="211">
        <f t="shared" si="21"/>
        <v>2.2800064199806553</v>
      </c>
      <c r="J99" s="211">
        <f t="shared" si="21"/>
        <v>2.4952516819494743</v>
      </c>
      <c r="K99" s="211">
        <f t="shared" si="21"/>
        <v>2.4432889303689187</v>
      </c>
      <c r="L99" s="211">
        <f t="shared" si="21"/>
        <v>2.3732233299575953</v>
      </c>
      <c r="M99" s="211">
        <f t="shared" si="21"/>
        <v>2.4214519177738616</v>
      </c>
      <c r="N99" s="211">
        <f t="shared" si="21"/>
        <v>2.1883365134518251</v>
      </c>
      <c r="O99" s="211">
        <f t="shared" si="21"/>
        <v>1.9605832362714306</v>
      </c>
      <c r="P99" s="211">
        <f t="shared" si="21"/>
        <v>2.0370577652317343</v>
      </c>
      <c r="Q99" s="211">
        <f t="shared" si="21"/>
        <v>2.0953628656698355</v>
      </c>
    </row>
    <row r="100" spans="1:17" x14ac:dyDescent="0.25">
      <c r="A100" s="210" t="s">
        <v>170</v>
      </c>
      <c r="B100" s="109">
        <f t="shared" ref="B100:Q100" si="22">IF(B$52=0,"",B$79/B$52)</f>
        <v>3.071402158872806</v>
      </c>
      <c r="C100" s="109">
        <f t="shared" si="22"/>
        <v>3.3540821925878803</v>
      </c>
      <c r="D100" s="109">
        <f t="shared" si="22"/>
        <v>3.4034081783377546</v>
      </c>
      <c r="E100" s="109">
        <f t="shared" si="22"/>
        <v>3.6117926153829729</v>
      </c>
      <c r="F100" s="109">
        <f t="shared" si="22"/>
        <v>3.707718661798673</v>
      </c>
      <c r="G100" s="109">
        <f t="shared" si="22"/>
        <v>3.3350638580577194</v>
      </c>
      <c r="H100" s="109">
        <f t="shared" si="22"/>
        <v>3.3881050608773138</v>
      </c>
      <c r="I100" s="109">
        <f t="shared" si="22"/>
        <v>2.8936392864209748</v>
      </c>
      <c r="J100" s="109">
        <f t="shared" si="22"/>
        <v>3.0489679783954831</v>
      </c>
      <c r="K100" s="109">
        <f t="shared" si="22"/>
        <v>3.1237888213409546</v>
      </c>
      <c r="L100" s="109">
        <f t="shared" si="22"/>
        <v>2.8785248297622008</v>
      </c>
      <c r="M100" s="109">
        <f t="shared" si="22"/>
        <v>2.8711018272216919</v>
      </c>
      <c r="N100" s="109">
        <f t="shared" si="22"/>
        <v>2.7150359438812646</v>
      </c>
      <c r="O100" s="109">
        <f t="shared" si="22"/>
        <v>2.3368760750150095</v>
      </c>
      <c r="P100" s="109">
        <f t="shared" si="22"/>
        <v>2.4711480650114548</v>
      </c>
      <c r="Q100" s="109">
        <f t="shared" si="22"/>
        <v>2.4519142202842059</v>
      </c>
    </row>
    <row r="101" spans="1:17" x14ac:dyDescent="0.25">
      <c r="A101" s="180" t="s">
        <v>169</v>
      </c>
      <c r="B101" s="178">
        <f t="shared" ref="B101:Q101" si="23">IF(B$53=0,"",B$80/B$53)</f>
        <v>1.3672135850169909</v>
      </c>
      <c r="C101" s="178">
        <f t="shared" si="23"/>
        <v>1.3045946802559298</v>
      </c>
      <c r="D101" s="178">
        <f t="shared" si="23"/>
        <v>1.2839901286399658</v>
      </c>
      <c r="E101" s="178">
        <f t="shared" si="23"/>
        <v>1.3782842460543578</v>
      </c>
      <c r="F101" s="178">
        <f t="shared" si="23"/>
        <v>1.2839465765576479</v>
      </c>
      <c r="G101" s="178">
        <f t="shared" si="23"/>
        <v>1.3736802009764189</v>
      </c>
      <c r="H101" s="178">
        <f t="shared" si="23"/>
        <v>1.2894044810203853</v>
      </c>
      <c r="I101" s="178">
        <f t="shared" si="23"/>
        <v>1.15386221596147</v>
      </c>
      <c r="J101" s="178">
        <f t="shared" si="23"/>
        <v>1.206008137272355</v>
      </c>
      <c r="K101" s="178">
        <f t="shared" si="23"/>
        <v>1.3212569577585178</v>
      </c>
      <c r="L101" s="178">
        <f t="shared" si="23"/>
        <v>1.2222668660442093</v>
      </c>
      <c r="M101" s="178">
        <f t="shared" si="23"/>
        <v>1.1927153462367603</v>
      </c>
      <c r="N101" s="178">
        <f t="shared" si="23"/>
        <v>1.1734862346708661</v>
      </c>
      <c r="O101" s="178">
        <f t="shared" si="23"/>
        <v>1.0951073897195331</v>
      </c>
      <c r="P101" s="178">
        <f t="shared" si="23"/>
        <v>1.0672721718440497</v>
      </c>
      <c r="Q101" s="178">
        <f t="shared" si="23"/>
        <v>1.0307225937623716</v>
      </c>
    </row>
    <row r="102" spans="1:17" x14ac:dyDescent="0.25">
      <c r="A102" s="108" t="s">
        <v>39</v>
      </c>
      <c r="B102" s="107">
        <f t="shared" ref="B102:Q102" si="24">IF(B$54=0,"",B$81/B$54)</f>
        <v>0.99713040760852722</v>
      </c>
      <c r="C102" s="107">
        <f t="shared" si="24"/>
        <v>0.96187493824876769</v>
      </c>
      <c r="D102" s="107">
        <f t="shared" si="24"/>
        <v>0.95123315357407545</v>
      </c>
      <c r="E102" s="107">
        <f t="shared" si="24"/>
        <v>1.0045731473790072</v>
      </c>
      <c r="F102" s="107">
        <f t="shared" si="24"/>
        <v>0.95130599238726554</v>
      </c>
      <c r="G102" s="107">
        <f t="shared" si="24"/>
        <v>1.0006338334652876</v>
      </c>
      <c r="H102" s="107">
        <f t="shared" si="24"/>
        <v>0.95117380445801292</v>
      </c>
      <c r="I102" s="107">
        <f t="shared" si="24"/>
        <v>0.87303956508311176</v>
      </c>
      <c r="J102" s="107">
        <f t="shared" si="24"/>
        <v>0.90401251945934369</v>
      </c>
      <c r="K102" s="107">
        <f t="shared" si="24"/>
        <v>0.96975647418732158</v>
      </c>
      <c r="L102" s="107">
        <f t="shared" si="24"/>
        <v>0.91226344100292123</v>
      </c>
      <c r="M102" s="107">
        <f t="shared" si="24"/>
        <v>0.89556565757613737</v>
      </c>
      <c r="N102" s="107">
        <f t="shared" si="24"/>
        <v>0.88528688453151838</v>
      </c>
      <c r="O102" s="107">
        <f t="shared" si="24"/>
        <v>0.83763834331125553</v>
      </c>
      <c r="P102" s="107">
        <f t="shared" si="24"/>
        <v>0.82448112135599971</v>
      </c>
      <c r="Q102" s="107">
        <f t="shared" si="24"/>
        <v>0.80371950146315141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4" tint="0.39997558519241921"/>
    <pageSetUpPr fitToPage="1"/>
  </sheetPr>
  <dimension ref="A1:Q24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127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41</v>
      </c>
      <c r="B5" s="96">
        <v>1512.6220407073806</v>
      </c>
      <c r="C5" s="96">
        <v>1471.4001112939879</v>
      </c>
      <c r="D5" s="96">
        <v>1515.6637051516095</v>
      </c>
      <c r="E5" s="96">
        <v>1587.5916799684883</v>
      </c>
      <c r="F5" s="96">
        <v>1721.2827389695663</v>
      </c>
      <c r="G5" s="96">
        <v>1559.3999537682469</v>
      </c>
      <c r="H5" s="96">
        <v>1795.913839913786</v>
      </c>
      <c r="I5" s="96">
        <v>1827.6861823527886</v>
      </c>
      <c r="J5" s="96">
        <v>1880.2975058881259</v>
      </c>
      <c r="K5" s="96">
        <v>1852.0720346371322</v>
      </c>
      <c r="L5" s="96">
        <v>2043.7287162557416</v>
      </c>
      <c r="M5" s="96">
        <v>1935.4998131104885</v>
      </c>
      <c r="N5" s="96">
        <v>1975.285564861626</v>
      </c>
      <c r="O5" s="96">
        <v>2017.5468504070916</v>
      </c>
      <c r="P5" s="96">
        <v>2184.9506007567784</v>
      </c>
      <c r="Q5" s="96">
        <v>2196.9618309621164</v>
      </c>
    </row>
    <row r="6" spans="1:17" x14ac:dyDescent="0.25">
      <c r="A6" s="132" t="s">
        <v>83</v>
      </c>
      <c r="B6" s="160">
        <v>5.1766023384472497</v>
      </c>
      <c r="C6" s="160">
        <v>4.8690849015864384</v>
      </c>
      <c r="D6" s="160">
        <v>5.2862136759539435</v>
      </c>
      <c r="E6" s="160">
        <v>5.7064944426906186</v>
      </c>
      <c r="F6" s="160">
        <v>5.8906062094554823</v>
      </c>
      <c r="G6" s="160">
        <v>6.1328252121757094</v>
      </c>
      <c r="H6" s="160">
        <v>5.9521537533802178</v>
      </c>
      <c r="I6" s="160">
        <v>5.9766948742435968</v>
      </c>
      <c r="J6" s="160">
        <v>6.9183128081889231</v>
      </c>
      <c r="K6" s="160">
        <v>6.5706780601648873</v>
      </c>
      <c r="L6" s="160">
        <v>7.7144070554988184</v>
      </c>
      <c r="M6" s="160">
        <v>8.1183788369201118</v>
      </c>
      <c r="N6" s="160">
        <v>7.0644532411400736</v>
      </c>
      <c r="O6" s="160">
        <v>7.4606659814681278</v>
      </c>
      <c r="P6" s="160">
        <v>7.1322666656118452</v>
      </c>
      <c r="Q6" s="160">
        <v>7.831300383850146</v>
      </c>
    </row>
    <row r="7" spans="1:17" x14ac:dyDescent="0.25">
      <c r="A7" s="76" t="s">
        <v>82</v>
      </c>
      <c r="B7" s="159">
        <v>33.647915199907125</v>
      </c>
      <c r="C7" s="159">
        <v>31.64905186031185</v>
      </c>
      <c r="D7" s="159">
        <v>34.360388893700637</v>
      </c>
      <c r="E7" s="159">
        <v>37.092213877489023</v>
      </c>
      <c r="F7" s="159">
        <v>38.288940361460639</v>
      </c>
      <c r="G7" s="159">
        <v>39.863363879142113</v>
      </c>
      <c r="H7" s="159">
        <v>38.688999396971418</v>
      </c>
      <c r="I7" s="159">
        <v>38.84851668258338</v>
      </c>
      <c r="J7" s="159">
        <v>44.969033253228005</v>
      </c>
      <c r="K7" s="159">
        <v>42.709407391071771</v>
      </c>
      <c r="L7" s="159">
        <v>50.143645860742325</v>
      </c>
      <c r="M7" s="159">
        <v>52.769462439980735</v>
      </c>
      <c r="N7" s="159">
        <v>45.918946067410481</v>
      </c>
      <c r="O7" s="159">
        <v>48.494328879542834</v>
      </c>
      <c r="P7" s="159">
        <v>46.359733326476999</v>
      </c>
      <c r="Q7" s="159">
        <v>50.903452495025952</v>
      </c>
    </row>
    <row r="8" spans="1:17" x14ac:dyDescent="0.25">
      <c r="A8" s="76" t="s">
        <v>81</v>
      </c>
      <c r="B8" s="159">
        <v>6.2119228061367</v>
      </c>
      <c r="C8" s="159">
        <v>5.8429018819037264</v>
      </c>
      <c r="D8" s="159">
        <v>6.3434564111447331</v>
      </c>
      <c r="E8" s="159">
        <v>6.8477933312287433</v>
      </c>
      <c r="F8" s="159">
        <v>7.0687274513465788</v>
      </c>
      <c r="G8" s="159">
        <v>7.3593902546108518</v>
      </c>
      <c r="H8" s="159">
        <v>7.1425845040562628</v>
      </c>
      <c r="I8" s="159">
        <v>7.1720338490923172</v>
      </c>
      <c r="J8" s="159">
        <v>8.3019753698267085</v>
      </c>
      <c r="K8" s="159">
        <v>7.8848136721978648</v>
      </c>
      <c r="L8" s="159">
        <v>9.2572884665985828</v>
      </c>
      <c r="M8" s="159">
        <v>9.7420546043041352</v>
      </c>
      <c r="N8" s="159">
        <v>8.4773438893680897</v>
      </c>
      <c r="O8" s="159">
        <v>8.9527991777617544</v>
      </c>
      <c r="P8" s="159">
        <v>8.5587199987342153</v>
      </c>
      <c r="Q8" s="159">
        <v>9.397560460620177</v>
      </c>
    </row>
    <row r="9" spans="1:17" x14ac:dyDescent="0.25">
      <c r="A9" s="76" t="s">
        <v>80</v>
      </c>
      <c r="B9" s="159">
        <v>49.177722215248878</v>
      </c>
      <c r="C9" s="159">
        <v>46.256306565071171</v>
      </c>
      <c r="D9" s="159">
        <v>50.219029921562473</v>
      </c>
      <c r="E9" s="159">
        <v>54.211697205560895</v>
      </c>
      <c r="F9" s="159">
        <v>55.960758989827092</v>
      </c>
      <c r="G9" s="159">
        <v>58.261839515669251</v>
      </c>
      <c r="H9" s="159">
        <v>56.545460657112088</v>
      </c>
      <c r="I9" s="159">
        <v>56.778601305314183</v>
      </c>
      <c r="J9" s="159">
        <v>65.723971677794779</v>
      </c>
      <c r="K9" s="159">
        <v>62.42144157156644</v>
      </c>
      <c r="L9" s="159">
        <v>73.286867027238799</v>
      </c>
      <c r="M9" s="159">
        <v>77.124598950741088</v>
      </c>
      <c r="N9" s="159">
        <v>67.112305790830717</v>
      </c>
      <c r="O9" s="159">
        <v>70.876326823947224</v>
      </c>
      <c r="P9" s="159">
        <v>67.756533323312539</v>
      </c>
      <c r="Q9" s="159">
        <v>74.397353646576406</v>
      </c>
    </row>
    <row r="10" spans="1:17" x14ac:dyDescent="0.25">
      <c r="A10" s="129" t="s">
        <v>79</v>
      </c>
      <c r="B10" s="158">
        <v>14.494486547652304</v>
      </c>
      <c r="C10" s="158">
        <v>13.633437724442029</v>
      </c>
      <c r="D10" s="158">
        <v>14.801398292671044</v>
      </c>
      <c r="E10" s="158">
        <v>15.978184439533738</v>
      </c>
      <c r="F10" s="158">
        <v>16.49369738647535</v>
      </c>
      <c r="G10" s="158">
        <v>17.17191059409199</v>
      </c>
      <c r="H10" s="158">
        <v>16.666030509464612</v>
      </c>
      <c r="I10" s="158">
        <v>16.734745647882075</v>
      </c>
      <c r="J10" s="158">
        <v>19.371275862928989</v>
      </c>
      <c r="K10" s="158">
        <v>18.397898568461684</v>
      </c>
      <c r="L10" s="158">
        <v>21.600339755396693</v>
      </c>
      <c r="M10" s="158">
        <v>22.731460743376317</v>
      </c>
      <c r="N10" s="158">
        <v>19.780469075192208</v>
      </c>
      <c r="O10" s="158">
        <v>20.88986474811076</v>
      </c>
      <c r="P10" s="158">
        <v>19.970346663713169</v>
      </c>
      <c r="Q10" s="158">
        <v>21.927641074780411</v>
      </c>
    </row>
    <row r="11" spans="1:17" x14ac:dyDescent="0.25">
      <c r="A11" s="92" t="s">
        <v>125</v>
      </c>
      <c r="B11" s="91">
        <v>1.3101658562817462</v>
      </c>
      <c r="C11" s="91">
        <v>2.726687544888406</v>
      </c>
      <c r="D11" s="91">
        <v>1.7429257338122806</v>
      </c>
      <c r="E11" s="91">
        <v>1.5271792819520862</v>
      </c>
      <c r="F11" s="91">
        <v>0.98608298658120863</v>
      </c>
      <c r="G11" s="91">
        <v>0.89294204530367471</v>
      </c>
      <c r="H11" s="91">
        <v>0.44286144934600197</v>
      </c>
      <c r="I11" s="91">
        <v>0.38438668348707344</v>
      </c>
      <c r="J11" s="91">
        <v>0.40850365137842803</v>
      </c>
      <c r="K11" s="91">
        <v>0.45068288788131394</v>
      </c>
      <c r="L11" s="91">
        <v>0.45237346230831516</v>
      </c>
      <c r="M11" s="91">
        <v>0.4295676160990054</v>
      </c>
      <c r="N11" s="91">
        <v>0.79817246829118471</v>
      </c>
      <c r="O11" s="91">
        <v>0.38744884473211683</v>
      </c>
      <c r="P11" s="91">
        <v>0.34492687625433721</v>
      </c>
      <c r="Q11" s="91">
        <v>0.32471162272133491</v>
      </c>
    </row>
    <row r="12" spans="1:17" x14ac:dyDescent="0.25">
      <c r="A12" s="92" t="s">
        <v>26</v>
      </c>
      <c r="B12" s="91">
        <v>4.3483459642956905</v>
      </c>
      <c r="C12" s="91">
        <v>4.0900313173326088</v>
      </c>
      <c r="D12" s="91">
        <v>4.4404194878013135</v>
      </c>
      <c r="E12" s="91">
        <v>4.7934553318601214</v>
      </c>
      <c r="F12" s="91">
        <v>4.9481092159426048</v>
      </c>
      <c r="G12" s="91">
        <v>5.1515731782275971</v>
      </c>
      <c r="H12" s="91">
        <v>4.9998091528393829</v>
      </c>
      <c r="I12" s="91">
        <v>5.0204236943646228</v>
      </c>
      <c r="J12" s="91">
        <v>5.8113827588786959</v>
      </c>
      <c r="K12" s="91">
        <v>5.5193695705385046</v>
      </c>
      <c r="L12" s="91">
        <v>6.4801019266190085</v>
      </c>
      <c r="M12" s="91">
        <v>6.8194382230128952</v>
      </c>
      <c r="N12" s="91">
        <v>5.9341407225576628</v>
      </c>
      <c r="O12" s="91">
        <v>6.2669594244332281</v>
      </c>
      <c r="P12" s="91">
        <v>5.9911039991139496</v>
      </c>
      <c r="Q12" s="91">
        <v>6.5782923224341232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8.8359747270748663</v>
      </c>
      <c r="C14" s="157">
        <v>6.8167188622210153</v>
      </c>
      <c r="D14" s="157">
        <v>8.6180530710574494</v>
      </c>
      <c r="E14" s="157">
        <v>9.6575498257215298</v>
      </c>
      <c r="F14" s="157">
        <v>10.559505183951538</v>
      </c>
      <c r="G14" s="157">
        <v>11.12739537056072</v>
      </c>
      <c r="H14" s="157">
        <v>11.223359907279228</v>
      </c>
      <c r="I14" s="157">
        <v>11.329935270030379</v>
      </c>
      <c r="J14" s="157">
        <v>13.151389452671864</v>
      </c>
      <c r="K14" s="157">
        <v>12.427846110041866</v>
      </c>
      <c r="L14" s="157">
        <v>14.66786436646937</v>
      </c>
      <c r="M14" s="157">
        <v>15.482454904264419</v>
      </c>
      <c r="N14" s="157">
        <v>13.048155884343361</v>
      </c>
      <c r="O14" s="157">
        <v>14.235456478945414</v>
      </c>
      <c r="P14" s="157">
        <v>13.634315788344882</v>
      </c>
      <c r="Q14" s="157">
        <v>15.024637129624953</v>
      </c>
    </row>
    <row r="15" spans="1:17" x14ac:dyDescent="0.25">
      <c r="A15" s="232" t="s">
        <v>185</v>
      </c>
      <c r="B15" s="246">
        <v>1014.8804053616792</v>
      </c>
      <c r="C15" s="246">
        <v>1003.2269500000003</v>
      </c>
      <c r="D15" s="246">
        <v>1007.3827000000026</v>
      </c>
      <c r="E15" s="246">
        <v>1038.8997600000002</v>
      </c>
      <c r="F15" s="246">
        <v>1154.8880699999995</v>
      </c>
      <c r="G15" s="246">
        <v>969.71539798810977</v>
      </c>
      <c r="H15" s="246">
        <v>1223.6012400000013</v>
      </c>
      <c r="I15" s="246">
        <v>1253.0138999999972</v>
      </c>
      <c r="J15" s="246">
        <v>1215.086600000004</v>
      </c>
      <c r="K15" s="246">
        <v>1220.2869700000065</v>
      </c>
      <c r="L15" s="246">
        <v>1301.9716075421986</v>
      </c>
      <c r="M15" s="246">
        <v>1154.8999341836043</v>
      </c>
      <c r="N15" s="246">
        <v>1296.0229367566003</v>
      </c>
      <c r="O15" s="246">
        <v>1300.1875008577758</v>
      </c>
      <c r="P15" s="246">
        <v>1499.1675635903339</v>
      </c>
      <c r="Q15" s="246">
        <v>1443.9651730982623</v>
      </c>
    </row>
    <row r="16" spans="1:17" x14ac:dyDescent="0.25">
      <c r="A16" s="245" t="s">
        <v>33</v>
      </c>
      <c r="B16" s="244">
        <v>10.174845143647355</v>
      </c>
      <c r="C16" s="244">
        <v>11.45652000000125</v>
      </c>
      <c r="D16" s="244">
        <v>15.598000000003292</v>
      </c>
      <c r="E16" s="244">
        <v>14.393220000000383</v>
      </c>
      <c r="F16" s="244">
        <v>14.285419999998833</v>
      </c>
      <c r="G16" s="244">
        <v>11.560151109409874</v>
      </c>
      <c r="H16" s="244">
        <v>12.906150000000935</v>
      </c>
      <c r="I16" s="244">
        <v>12.2180699999968</v>
      </c>
      <c r="J16" s="244">
        <v>15.698790000003305</v>
      </c>
      <c r="K16" s="244">
        <v>14.301140000005926</v>
      </c>
      <c r="L16" s="244">
        <v>14.351167500501271</v>
      </c>
      <c r="M16" s="244">
        <v>15.651834491354748</v>
      </c>
      <c r="N16" s="244">
        <v>14.975421263721955</v>
      </c>
      <c r="O16" s="244">
        <v>16.33698391660289</v>
      </c>
      <c r="P16" s="244">
        <v>14.292162288893564</v>
      </c>
      <c r="Q16" s="244">
        <v>14.282809378638262</v>
      </c>
    </row>
    <row r="17" spans="1:17" x14ac:dyDescent="0.25">
      <c r="A17" s="245" t="s">
        <v>31</v>
      </c>
      <c r="B17" s="244">
        <v>0</v>
      </c>
      <c r="C17" s="244">
        <v>0</v>
      </c>
      <c r="D17" s="244">
        <v>0</v>
      </c>
      <c r="E17" s="244">
        <v>0</v>
      </c>
      <c r="F17" s="244">
        <v>0</v>
      </c>
      <c r="G17" s="244">
        <v>0</v>
      </c>
      <c r="H17" s="244">
        <v>0</v>
      </c>
      <c r="I17" s="244">
        <v>0</v>
      </c>
      <c r="J17" s="244">
        <v>0</v>
      </c>
      <c r="K17" s="244">
        <v>0</v>
      </c>
      <c r="L17" s="244">
        <v>0</v>
      </c>
      <c r="M17" s="244">
        <v>0</v>
      </c>
      <c r="N17" s="244">
        <v>0</v>
      </c>
      <c r="O17" s="244">
        <v>0</v>
      </c>
      <c r="P17" s="244">
        <v>0</v>
      </c>
      <c r="Q17" s="244">
        <v>0</v>
      </c>
    </row>
    <row r="18" spans="1:17" x14ac:dyDescent="0.25">
      <c r="A18" s="245" t="s">
        <v>30</v>
      </c>
      <c r="B18" s="244">
        <v>0</v>
      </c>
      <c r="C18" s="244">
        <v>0</v>
      </c>
      <c r="D18" s="244">
        <v>0</v>
      </c>
      <c r="E18" s="244">
        <v>0</v>
      </c>
      <c r="F18" s="244">
        <v>0</v>
      </c>
      <c r="G18" s="244">
        <v>0</v>
      </c>
      <c r="H18" s="244">
        <v>0</v>
      </c>
      <c r="I18" s="244">
        <v>0</v>
      </c>
      <c r="J18" s="244">
        <v>0</v>
      </c>
      <c r="K18" s="244">
        <v>0</v>
      </c>
      <c r="L18" s="244">
        <v>0</v>
      </c>
      <c r="M18" s="244">
        <v>0</v>
      </c>
      <c r="N18" s="244">
        <v>0</v>
      </c>
      <c r="O18" s="244">
        <v>0</v>
      </c>
      <c r="P18" s="244">
        <v>0</v>
      </c>
      <c r="Q18" s="244">
        <v>0</v>
      </c>
    </row>
    <row r="19" spans="1:17" x14ac:dyDescent="0.25">
      <c r="A19" s="245" t="s">
        <v>68</v>
      </c>
      <c r="B19" s="244">
        <v>0</v>
      </c>
      <c r="C19" s="244">
        <v>0</v>
      </c>
      <c r="D19" s="244">
        <v>0</v>
      </c>
      <c r="E19" s="244">
        <v>0</v>
      </c>
      <c r="F19" s="244">
        <v>0</v>
      </c>
      <c r="G19" s="244">
        <v>0</v>
      </c>
      <c r="H19" s="244">
        <v>0</v>
      </c>
      <c r="I19" s="244">
        <v>0</v>
      </c>
      <c r="J19" s="244">
        <v>0</v>
      </c>
      <c r="K19" s="244">
        <v>0</v>
      </c>
      <c r="L19" s="244">
        <v>0</v>
      </c>
      <c r="M19" s="244">
        <v>0</v>
      </c>
      <c r="N19" s="244">
        <v>0</v>
      </c>
      <c r="O19" s="244">
        <v>0</v>
      </c>
      <c r="P19" s="244">
        <v>0</v>
      </c>
      <c r="Q19" s="244">
        <v>0</v>
      </c>
    </row>
    <row r="20" spans="1:17" x14ac:dyDescent="0.25">
      <c r="A20" s="245" t="s">
        <v>29</v>
      </c>
      <c r="B20" s="244">
        <v>0</v>
      </c>
      <c r="C20" s="244">
        <v>0</v>
      </c>
      <c r="D20" s="244">
        <v>0</v>
      </c>
      <c r="E20" s="244">
        <v>0</v>
      </c>
      <c r="F20" s="244">
        <v>0</v>
      </c>
      <c r="G20" s="244">
        <v>0</v>
      </c>
      <c r="H20" s="244">
        <v>0</v>
      </c>
      <c r="I20" s="244">
        <v>0</v>
      </c>
      <c r="J20" s="244">
        <v>0</v>
      </c>
      <c r="K20" s="244">
        <v>0</v>
      </c>
      <c r="L20" s="244">
        <v>0</v>
      </c>
      <c r="M20" s="244">
        <v>0</v>
      </c>
      <c r="N20" s="244">
        <v>0</v>
      </c>
      <c r="O20" s="244">
        <v>0</v>
      </c>
      <c r="P20" s="244">
        <v>0</v>
      </c>
      <c r="Q20" s="244">
        <v>0</v>
      </c>
    </row>
    <row r="21" spans="1:17" x14ac:dyDescent="0.25">
      <c r="A21" s="245" t="s">
        <v>28</v>
      </c>
      <c r="B21" s="244">
        <v>41.535301293412545</v>
      </c>
      <c r="C21" s="244">
        <v>45.000279999999975</v>
      </c>
      <c r="D21" s="244">
        <v>43.399450000000002</v>
      </c>
      <c r="E21" s="244">
        <v>46.999540000000025</v>
      </c>
      <c r="F21" s="244">
        <v>46.899350000000027</v>
      </c>
      <c r="G21" s="244">
        <v>29.210987637075846</v>
      </c>
      <c r="H21" s="244">
        <v>104.10397999999998</v>
      </c>
      <c r="I21" s="244">
        <v>52.37528999999995</v>
      </c>
      <c r="J21" s="244">
        <v>78.000340000000051</v>
      </c>
      <c r="K21" s="244">
        <v>26.999879999999962</v>
      </c>
      <c r="L21" s="244">
        <v>57.394732632737373</v>
      </c>
      <c r="M21" s="244">
        <v>32.172583077321406</v>
      </c>
      <c r="N21" s="244">
        <v>52.430944675097294</v>
      </c>
      <c r="O21" s="244">
        <v>70.536168869725657</v>
      </c>
      <c r="P21" s="244">
        <v>71.485420933543082</v>
      </c>
      <c r="Q21" s="244">
        <v>61.813444818630387</v>
      </c>
    </row>
    <row r="22" spans="1:17" x14ac:dyDescent="0.25">
      <c r="A22" s="245" t="s">
        <v>67</v>
      </c>
      <c r="B22" s="244">
        <v>646.10203496703946</v>
      </c>
      <c r="C22" s="244">
        <v>709.25773000000004</v>
      </c>
      <c r="D22" s="244">
        <v>701.5</v>
      </c>
      <c r="E22" s="244">
        <v>700.4</v>
      </c>
      <c r="F22" s="244">
        <v>794.6</v>
      </c>
      <c r="G22" s="244">
        <v>612.85686340712766</v>
      </c>
      <c r="H22" s="244">
        <v>785.69128000000001</v>
      </c>
      <c r="I22" s="244">
        <v>901.00174000000004</v>
      </c>
      <c r="J22" s="244">
        <v>797.90282999999999</v>
      </c>
      <c r="K22" s="244">
        <v>838.89107000000001</v>
      </c>
      <c r="L22" s="244">
        <v>853.35031211528951</v>
      </c>
      <c r="M22" s="244">
        <v>775.77378889014824</v>
      </c>
      <c r="N22" s="244">
        <v>913.20066525035111</v>
      </c>
      <c r="O22" s="244">
        <v>916.52448110347916</v>
      </c>
      <c r="P22" s="244">
        <v>1079.440145218307</v>
      </c>
      <c r="Q22" s="244">
        <v>1047.293677084871</v>
      </c>
    </row>
    <row r="23" spans="1:17" x14ac:dyDescent="0.25">
      <c r="A23" s="245" t="s">
        <v>66</v>
      </c>
      <c r="B23" s="244">
        <v>317.0682239575799</v>
      </c>
      <c r="C23" s="244">
        <v>237.51241999999911</v>
      </c>
      <c r="D23" s="244">
        <v>246.88524999999936</v>
      </c>
      <c r="E23" s="244">
        <v>277.10699999999997</v>
      </c>
      <c r="F23" s="244">
        <v>299.10330000000067</v>
      </c>
      <c r="G23" s="244">
        <v>316.08739583449642</v>
      </c>
      <c r="H23" s="244">
        <v>320.89983000000029</v>
      </c>
      <c r="I23" s="244">
        <v>287.41880000000037</v>
      </c>
      <c r="J23" s="244">
        <v>323.48464000000058</v>
      </c>
      <c r="K23" s="244">
        <v>340.09488000000056</v>
      </c>
      <c r="L23" s="244">
        <v>376.87539529367041</v>
      </c>
      <c r="M23" s="244">
        <v>331.30172772477999</v>
      </c>
      <c r="N23" s="244">
        <v>315.41590556742995</v>
      </c>
      <c r="O23" s="244">
        <v>296.78986696796801</v>
      </c>
      <c r="P23" s="244">
        <v>333.9498351495904</v>
      </c>
      <c r="Q23" s="244">
        <v>320.5752418161228</v>
      </c>
    </row>
    <row r="24" spans="1:17" x14ac:dyDescent="0.25">
      <c r="A24" s="156" t="s">
        <v>184</v>
      </c>
      <c r="B24" s="206">
        <v>270.84574991274684</v>
      </c>
      <c r="C24" s="206">
        <v>254.75608620046802</v>
      </c>
      <c r="D24" s="206">
        <v>276.58074034951363</v>
      </c>
      <c r="E24" s="206">
        <v>298.57031034125521</v>
      </c>
      <c r="F24" s="206">
        <v>308.20324837221619</v>
      </c>
      <c r="G24" s="206">
        <v>320.87642339043794</v>
      </c>
      <c r="H24" s="206">
        <v>311.42348620384831</v>
      </c>
      <c r="I24" s="206">
        <v>312.70750569179967</v>
      </c>
      <c r="J24" s="206">
        <v>361.97403203023424</v>
      </c>
      <c r="K24" s="206">
        <v>343.78538475381612</v>
      </c>
      <c r="L24" s="206">
        <v>403.62659278662954</v>
      </c>
      <c r="M24" s="206">
        <v>424.76285802956846</v>
      </c>
      <c r="N24" s="206">
        <v>369.62026648429912</v>
      </c>
      <c r="O24" s="206">
        <v>390.35056983059104</v>
      </c>
      <c r="P24" s="206">
        <v>373.16834234649042</v>
      </c>
      <c r="Q24" s="206">
        <v>409.74258530588679</v>
      </c>
    </row>
    <row r="25" spans="1:17" x14ac:dyDescent="0.25">
      <c r="A25" s="88" t="s">
        <v>33</v>
      </c>
      <c r="B25" s="87">
        <v>46.185964185485076</v>
      </c>
      <c r="C25" s="87">
        <v>52.259581270191866</v>
      </c>
      <c r="D25" s="87">
        <v>51.383317205246101</v>
      </c>
      <c r="E25" s="87">
        <v>53.753709836535265</v>
      </c>
      <c r="F25" s="87">
        <v>47.184721929824555</v>
      </c>
      <c r="G25" s="87">
        <v>29.776476238320239</v>
      </c>
      <c r="H25" s="87">
        <v>19.777064035087719</v>
      </c>
      <c r="I25" s="87">
        <v>14.675601754385964</v>
      </c>
      <c r="J25" s="87">
        <v>13.316773684210526</v>
      </c>
      <c r="K25" s="87">
        <v>11.773367543859651</v>
      </c>
      <c r="L25" s="87">
        <v>12.581888454525538</v>
      </c>
      <c r="M25" s="87">
        <v>12.077315130343628</v>
      </c>
      <c r="N25" s="87">
        <v>11.431713996252224</v>
      </c>
      <c r="O25" s="87">
        <v>15.419222510767799</v>
      </c>
      <c r="P25" s="87">
        <v>21.158619797138872</v>
      </c>
      <c r="Q25" s="87">
        <v>17.699419802185602</v>
      </c>
    </row>
    <row r="26" spans="1:17" x14ac:dyDescent="0.25">
      <c r="A26" s="88" t="s">
        <v>31</v>
      </c>
      <c r="B26" s="87">
        <v>1.7055170148256777</v>
      </c>
      <c r="C26" s="87">
        <v>0.57909210526315791</v>
      </c>
      <c r="D26" s="87">
        <v>1.6403508771929822</v>
      </c>
      <c r="E26" s="87">
        <v>1.6407271929824561</v>
      </c>
      <c r="F26" s="87">
        <v>1.9298245614035088</v>
      </c>
      <c r="G26" s="87">
        <v>1.4058385669916693</v>
      </c>
      <c r="H26" s="87">
        <v>1.4473684210526314</v>
      </c>
      <c r="I26" s="87">
        <v>1.4473684210526314</v>
      </c>
      <c r="J26" s="87">
        <v>1.4473684210526316</v>
      </c>
      <c r="K26" s="87">
        <v>1.4471175438596493</v>
      </c>
      <c r="L26" s="87">
        <v>2.8348351219719139</v>
      </c>
      <c r="M26" s="87">
        <v>1.4749781686469885</v>
      </c>
      <c r="N26" s="87">
        <v>2.1894207190853781</v>
      </c>
      <c r="O26" s="87">
        <v>2.2124672529704879</v>
      </c>
      <c r="P26" s="87">
        <v>0.69139601655327987</v>
      </c>
      <c r="Q26" s="87">
        <v>0</v>
      </c>
    </row>
    <row r="27" spans="1:17" x14ac:dyDescent="0.25">
      <c r="A27" s="88" t="s">
        <v>30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125</v>
      </c>
      <c r="B28" s="87">
        <v>0.68429797664269187</v>
      </c>
      <c r="C28" s="87">
        <v>1.6814223708875486</v>
      </c>
      <c r="D28" s="87">
        <v>0.96646130280613085</v>
      </c>
      <c r="E28" s="87">
        <v>0.38343180565412338</v>
      </c>
      <c r="F28" s="87">
        <v>0.2936369253194222</v>
      </c>
      <c r="G28" s="87">
        <v>0.48706610212607659</v>
      </c>
      <c r="H28" s="87">
        <v>0.21696135310635123</v>
      </c>
      <c r="I28" s="87">
        <v>0.33064548372123054</v>
      </c>
      <c r="J28" s="87">
        <v>0.34552343396231722</v>
      </c>
      <c r="K28" s="87">
        <v>0.20269546217811701</v>
      </c>
      <c r="L28" s="87">
        <v>0.30496809377206735</v>
      </c>
      <c r="M28" s="87">
        <v>0.35209087300745373</v>
      </c>
      <c r="N28" s="87">
        <v>0.6698560482939665</v>
      </c>
      <c r="O28" s="87">
        <v>0.39944987888743511</v>
      </c>
      <c r="P28" s="87">
        <v>0.43448669909063425</v>
      </c>
      <c r="Q28" s="87">
        <v>0.50828205363971646</v>
      </c>
    </row>
    <row r="29" spans="1:17" x14ac:dyDescent="0.25">
      <c r="A29" s="88" t="s">
        <v>29</v>
      </c>
      <c r="B29" s="87">
        <v>9.914079132329066</v>
      </c>
      <c r="C29" s="87">
        <v>8.7535708333333329</v>
      </c>
      <c r="D29" s="87">
        <v>7.8849191666666663</v>
      </c>
      <c r="E29" s="87">
        <v>9.6250091666666648</v>
      </c>
      <c r="F29" s="87">
        <v>13.80215350877193</v>
      </c>
      <c r="G29" s="87">
        <v>11.98424395481506</v>
      </c>
      <c r="H29" s="87">
        <v>10.135351754385965</v>
      </c>
      <c r="I29" s="87">
        <v>11.968202631578945</v>
      </c>
      <c r="J29" s="87">
        <v>12.87207456140351</v>
      </c>
      <c r="K29" s="87">
        <v>23.919625438596491</v>
      </c>
      <c r="L29" s="87">
        <v>27.640884665564119</v>
      </c>
      <c r="M29" s="87">
        <v>23.968999929745635</v>
      </c>
      <c r="N29" s="87">
        <v>23.968958279192798</v>
      </c>
      <c r="O29" s="87">
        <v>24.891454228876871</v>
      </c>
      <c r="P29" s="87">
        <v>16.608484343236931</v>
      </c>
      <c r="Q29" s="87">
        <v>17.528313216685309</v>
      </c>
    </row>
    <row r="30" spans="1:17" x14ac:dyDescent="0.25">
      <c r="A30" s="88" t="s">
        <v>28</v>
      </c>
      <c r="B30" s="87">
        <v>0</v>
      </c>
      <c r="C30" s="87">
        <v>0</v>
      </c>
      <c r="D30" s="87">
        <v>0</v>
      </c>
      <c r="E30" s="87">
        <v>0</v>
      </c>
      <c r="F30" s="87">
        <v>0</v>
      </c>
      <c r="G30" s="87">
        <v>3.8487418984657888</v>
      </c>
      <c r="H30" s="87">
        <v>4.8195438596491229</v>
      </c>
      <c r="I30" s="87">
        <v>4.8243201754385963</v>
      </c>
      <c r="J30" s="87">
        <v>7.7192403508771923</v>
      </c>
      <c r="K30" s="87">
        <v>7.7191921052631587</v>
      </c>
      <c r="L30" s="87">
        <v>10.601426615380891</v>
      </c>
      <c r="M30" s="87">
        <v>10.601446549613021</v>
      </c>
      <c r="N30" s="87">
        <v>11.56959591094305</v>
      </c>
      <c r="O30" s="87">
        <v>4.8166549196256048</v>
      </c>
      <c r="P30" s="87">
        <v>2.881898124634469</v>
      </c>
      <c r="Q30" s="87">
        <v>2.8808221651491035</v>
      </c>
    </row>
    <row r="31" spans="1:17" x14ac:dyDescent="0.25">
      <c r="A31" s="88" t="s">
        <v>26</v>
      </c>
      <c r="B31" s="87">
        <v>80.810475995529188</v>
      </c>
      <c r="C31" s="87">
        <v>81.37519856816057</v>
      </c>
      <c r="D31" s="87">
        <v>79.184987411636726</v>
      </c>
      <c r="E31" s="87">
        <v>42.04768146222353</v>
      </c>
      <c r="F31" s="87">
        <v>46.430628113563408</v>
      </c>
      <c r="G31" s="87">
        <v>97.066756188189686</v>
      </c>
      <c r="H31" s="87">
        <v>79.063538008636783</v>
      </c>
      <c r="I31" s="87">
        <v>120.25225933088551</v>
      </c>
      <c r="J31" s="87">
        <v>134.64839105241228</v>
      </c>
      <c r="K31" s="87">
        <v>82.509577010936184</v>
      </c>
      <c r="L31" s="87">
        <v>122.68113840426152</v>
      </c>
      <c r="M31" s="87">
        <v>145.51908583141486</v>
      </c>
      <c r="N31" s="87">
        <v>139.51879353690757</v>
      </c>
      <c r="O31" s="87">
        <v>161.97184252616213</v>
      </c>
      <c r="P31" s="87">
        <v>183.18021308511445</v>
      </c>
      <c r="Q31" s="87">
        <v>223.69793109846762</v>
      </c>
    </row>
    <row r="32" spans="1:17" x14ac:dyDescent="0.25">
      <c r="A32" s="88" t="s">
        <v>25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86</v>
      </c>
      <c r="B33" s="87">
        <v>95.98569846477605</v>
      </c>
      <c r="C33" s="87">
        <v>76.069477192982419</v>
      </c>
      <c r="D33" s="87">
        <v>97.980319298245718</v>
      </c>
      <c r="E33" s="87">
        <v>148.40521666666686</v>
      </c>
      <c r="F33" s="87">
        <v>165.7908131578948</v>
      </c>
      <c r="G33" s="87">
        <v>143.00498829739738</v>
      </c>
      <c r="H33" s="87">
        <v>151.26418421052622</v>
      </c>
      <c r="I33" s="87">
        <v>120.35785087719297</v>
      </c>
      <c r="J33" s="87">
        <v>153.5235552631579</v>
      </c>
      <c r="K33" s="87">
        <v>164.18360701754389</v>
      </c>
      <c r="L33" s="87">
        <v>164.78073254877415</v>
      </c>
      <c r="M33" s="87">
        <v>166.79053584968668</v>
      </c>
      <c r="N33" s="87">
        <v>116.24772263220646</v>
      </c>
      <c r="O33" s="87">
        <v>113.25023823904321</v>
      </c>
      <c r="P33" s="87">
        <v>83.244760955718149</v>
      </c>
      <c r="Q33" s="87">
        <v>91.079364543311385</v>
      </c>
    </row>
    <row r="34" spans="1:17" x14ac:dyDescent="0.25">
      <c r="A34" s="88" t="s">
        <v>22</v>
      </c>
      <c r="B34" s="87">
        <v>35.55971714315907</v>
      </c>
      <c r="C34" s="87">
        <v>34.037743859649126</v>
      </c>
      <c r="D34" s="87">
        <v>37.540385087719294</v>
      </c>
      <c r="E34" s="87">
        <v>42.714534210526317</v>
      </c>
      <c r="F34" s="87">
        <v>32.771470175438601</v>
      </c>
      <c r="G34" s="87">
        <v>33.302312144132095</v>
      </c>
      <c r="H34" s="87">
        <v>44.699474561403505</v>
      </c>
      <c r="I34" s="87">
        <v>38.851257017543858</v>
      </c>
      <c r="J34" s="87">
        <v>38.101105263157898</v>
      </c>
      <c r="K34" s="87">
        <v>52.030202631578952</v>
      </c>
      <c r="L34" s="87">
        <v>62.200718882379384</v>
      </c>
      <c r="M34" s="87">
        <v>63.978405697110183</v>
      </c>
      <c r="N34" s="87">
        <v>64.024205361417685</v>
      </c>
      <c r="O34" s="87">
        <v>67.389240274257475</v>
      </c>
      <c r="P34" s="87">
        <v>64.96848332500366</v>
      </c>
      <c r="Q34" s="87">
        <v>56.348452426448006</v>
      </c>
    </row>
    <row r="35" spans="1:17" x14ac:dyDescent="0.25">
      <c r="A35" s="156" t="s">
        <v>181</v>
      </c>
      <c r="B35" s="204">
        <v>64.018086343012925</v>
      </c>
      <c r="C35" s="204">
        <v>60.215074920110617</v>
      </c>
      <c r="D35" s="204">
        <v>65.373629537157811</v>
      </c>
      <c r="E35" s="204">
        <v>70.571164262478533</v>
      </c>
      <c r="F35" s="204">
        <v>72.848040524342025</v>
      </c>
      <c r="G35" s="204">
        <v>75.843518255921751</v>
      </c>
      <c r="H35" s="204">
        <v>73.609187648182328</v>
      </c>
      <c r="I35" s="204">
        <v>73.912683163516363</v>
      </c>
      <c r="J35" s="204">
        <v>85.557498479873601</v>
      </c>
      <c r="K35" s="204">
        <v>81.258363669083806</v>
      </c>
      <c r="L35" s="204">
        <v>95.402649204112436</v>
      </c>
      <c r="M35" s="204">
        <v>100.39849371607988</v>
      </c>
      <c r="N35" s="204">
        <v>87.364790259925286</v>
      </c>
      <c r="O35" s="204">
        <v>92.264680141776097</v>
      </c>
      <c r="P35" s="204">
        <v>88.203426372806817</v>
      </c>
      <c r="Q35" s="204">
        <v>96.848247435936827</v>
      </c>
    </row>
    <row r="36" spans="1:17" x14ac:dyDescent="0.25">
      <c r="A36" s="152" t="s">
        <v>190</v>
      </c>
      <c r="B36" s="151">
        <v>58.156157933276845</v>
      </c>
      <c r="C36" s="151">
        <v>50.480490782251977</v>
      </c>
      <c r="D36" s="151">
        <v>53.916089862666702</v>
      </c>
      <c r="E36" s="151">
        <v>63.730138751446688</v>
      </c>
      <c r="F36" s="151">
        <v>60.671656076074669</v>
      </c>
      <c r="G36" s="151">
        <v>68.921701310643613</v>
      </c>
      <c r="H36" s="151">
        <v>62.21071296048904</v>
      </c>
      <c r="I36" s="151">
        <v>54.8717977532879</v>
      </c>
      <c r="J36" s="151">
        <v>66.524242667517626</v>
      </c>
      <c r="K36" s="151">
        <v>70.584363839072495</v>
      </c>
      <c r="L36" s="151">
        <v>75.918551850611024</v>
      </c>
      <c r="M36" s="151">
        <v>77.477484388887262</v>
      </c>
      <c r="N36" s="151">
        <v>66.150935962855584</v>
      </c>
      <c r="O36" s="151">
        <v>65.003477597795182</v>
      </c>
      <c r="P36" s="151">
        <v>59.245788978894659</v>
      </c>
      <c r="Q36" s="151">
        <v>62.23229980770455</v>
      </c>
    </row>
    <row r="37" spans="1:17" x14ac:dyDescent="0.25">
      <c r="A37" s="154" t="s">
        <v>33</v>
      </c>
      <c r="B37" s="83">
        <v>0</v>
      </c>
      <c r="C37" s="83">
        <v>0</v>
      </c>
      <c r="D37" s="83">
        <v>0</v>
      </c>
      <c r="E37" s="83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15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0.34748635438780801</v>
      </c>
      <c r="H38" s="208">
        <v>0.34503732937802001</v>
      </c>
      <c r="I38" s="208">
        <v>0.36957714624960775</v>
      </c>
      <c r="J38" s="208">
        <v>0.42669740768718628</v>
      </c>
      <c r="K38" s="208">
        <v>0</v>
      </c>
      <c r="L38" s="208">
        <v>0</v>
      </c>
      <c r="M38" s="208">
        <v>0</v>
      </c>
      <c r="N38" s="208">
        <v>0</v>
      </c>
      <c r="O38" s="208">
        <v>0</v>
      </c>
      <c r="P38" s="208">
        <v>0</v>
      </c>
      <c r="Q38" s="208">
        <v>0</v>
      </c>
    </row>
    <row r="39" spans="1:17" x14ac:dyDescent="0.25">
      <c r="A39" s="154" t="s">
        <v>125</v>
      </c>
      <c r="B39" s="208">
        <v>0</v>
      </c>
      <c r="C39" s="208">
        <v>7.0472521228555865E-2</v>
      </c>
      <c r="D39" s="208">
        <v>0</v>
      </c>
      <c r="E39" s="208">
        <v>0</v>
      </c>
      <c r="F39" s="208">
        <v>0</v>
      </c>
      <c r="G39" s="208">
        <v>3.5113043596001883E-17</v>
      </c>
      <c r="H39" s="208">
        <v>0</v>
      </c>
      <c r="I39" s="208">
        <v>0</v>
      </c>
      <c r="J39" s="208">
        <v>0</v>
      </c>
      <c r="K39" s="208">
        <v>0</v>
      </c>
      <c r="L39" s="208">
        <v>0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154" t="s">
        <v>29</v>
      </c>
      <c r="B40" s="208">
        <v>0</v>
      </c>
      <c r="C40" s="208">
        <v>0</v>
      </c>
      <c r="D40" s="208">
        <v>0</v>
      </c>
      <c r="E40" s="208">
        <v>0</v>
      </c>
      <c r="F40" s="208">
        <v>0</v>
      </c>
      <c r="G40" s="208">
        <v>0</v>
      </c>
      <c r="H40" s="208">
        <v>0</v>
      </c>
      <c r="I40" s="208">
        <v>0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154" t="s">
        <v>26</v>
      </c>
      <c r="B41" s="208">
        <v>58.156157933276845</v>
      </c>
      <c r="C41" s="208">
        <v>50.410018261023424</v>
      </c>
      <c r="D41" s="208">
        <v>53.916089862666702</v>
      </c>
      <c r="E41" s="208">
        <v>63.730138751446688</v>
      </c>
      <c r="F41" s="208">
        <v>60.671656076074669</v>
      </c>
      <c r="G41" s="208">
        <v>68.574214956255801</v>
      </c>
      <c r="H41" s="208">
        <v>61.865675631111017</v>
      </c>
      <c r="I41" s="208">
        <v>54.502220607038289</v>
      </c>
      <c r="J41" s="208">
        <v>66.09754525983044</v>
      </c>
      <c r="K41" s="208">
        <v>70.584363839072495</v>
      </c>
      <c r="L41" s="208">
        <v>75.918551850611024</v>
      </c>
      <c r="M41" s="208">
        <v>77.477484388887262</v>
      </c>
      <c r="N41" s="208">
        <v>66.150935962855584</v>
      </c>
      <c r="O41" s="208">
        <v>65.003477597795182</v>
      </c>
      <c r="P41" s="208">
        <v>59.245788978894659</v>
      </c>
      <c r="Q41" s="208">
        <v>62.23229980770455</v>
      </c>
    </row>
    <row r="42" spans="1:17" x14ac:dyDescent="0.25">
      <c r="A42" s="152" t="s">
        <v>189</v>
      </c>
      <c r="B42" s="151">
        <v>5.8619284097360795</v>
      </c>
      <c r="C42" s="151">
        <v>9.73458413785864</v>
      </c>
      <c r="D42" s="151">
        <v>11.457539674491104</v>
      </c>
      <c r="E42" s="151">
        <v>6.8410255110318436</v>
      </c>
      <c r="F42" s="151">
        <v>12.176384448267351</v>
      </c>
      <c r="G42" s="151">
        <v>6.9218169452781417</v>
      </c>
      <c r="H42" s="151">
        <v>11.398474687693282</v>
      </c>
      <c r="I42" s="151">
        <v>19.040885410228455</v>
      </c>
      <c r="J42" s="151">
        <v>19.033255812355968</v>
      </c>
      <c r="K42" s="151">
        <v>10.673999830011313</v>
      </c>
      <c r="L42" s="151">
        <v>19.484097353501411</v>
      </c>
      <c r="M42" s="151">
        <v>22.921009327192614</v>
      </c>
      <c r="N42" s="151">
        <v>21.213854297069702</v>
      </c>
      <c r="O42" s="151">
        <v>27.261202543980914</v>
      </c>
      <c r="P42" s="151">
        <v>28.957637393912158</v>
      </c>
      <c r="Q42" s="151">
        <v>34.615947628232284</v>
      </c>
    </row>
    <row r="43" spans="1:17" x14ac:dyDescent="0.25">
      <c r="A43" s="156" t="s">
        <v>180</v>
      </c>
      <c r="B43" s="155">
        <v>32.009043171506455</v>
      </c>
      <c r="C43" s="155">
        <v>30.107537460055287</v>
      </c>
      <c r="D43" s="155">
        <v>32.686814768578891</v>
      </c>
      <c r="E43" s="155">
        <v>35.285582131239252</v>
      </c>
      <c r="F43" s="155">
        <v>36.42402026217102</v>
      </c>
      <c r="G43" s="155">
        <v>37.921759127960797</v>
      </c>
      <c r="H43" s="155">
        <v>36.804593824091178</v>
      </c>
      <c r="I43" s="155">
        <v>36.956341581758167</v>
      </c>
      <c r="J43" s="155">
        <v>42.778749239936722</v>
      </c>
      <c r="K43" s="155">
        <v>40.629181834541832</v>
      </c>
      <c r="L43" s="155">
        <v>47.701324602056218</v>
      </c>
      <c r="M43" s="155">
        <v>50.199246858039892</v>
      </c>
      <c r="N43" s="155">
        <v>43.682395129962622</v>
      </c>
      <c r="O43" s="155">
        <v>46.132340070888063</v>
      </c>
      <c r="P43" s="155">
        <v>44.101713186403423</v>
      </c>
      <c r="Q43" s="155">
        <v>48.424123717968449</v>
      </c>
    </row>
    <row r="44" spans="1:17" x14ac:dyDescent="0.25">
      <c r="A44" s="152" t="s">
        <v>193</v>
      </c>
      <c r="B44" s="151">
        <v>20.130977746134274</v>
      </c>
      <c r="C44" s="151">
        <v>17.474016040010302</v>
      </c>
      <c r="D44" s="151">
        <v>18.663261875538456</v>
      </c>
      <c r="E44" s="151">
        <v>22.060432644731531</v>
      </c>
      <c r="F44" s="151">
        <v>21.001727103256609</v>
      </c>
      <c r="G44" s="151">
        <v>23.857511992145838</v>
      </c>
      <c r="H44" s="151">
        <v>21.53447756324621</v>
      </c>
      <c r="I44" s="151">
        <v>18.994083837676563</v>
      </c>
      <c r="J44" s="151">
        <v>23.027622461833012</v>
      </c>
      <c r="K44" s="151">
        <v>24.433049021217393</v>
      </c>
      <c r="L44" s="151">
        <v>26.279498717519203</v>
      </c>
      <c r="M44" s="151">
        <v>26.819129211537877</v>
      </c>
      <c r="N44" s="151">
        <v>22.898400910219223</v>
      </c>
      <c r="O44" s="151">
        <v>22.501203783852176</v>
      </c>
      <c r="P44" s="151">
        <v>20.50815772346354</v>
      </c>
      <c r="Q44" s="151">
        <v>21.541949933436204</v>
      </c>
    </row>
    <row r="45" spans="1:17" x14ac:dyDescent="0.25">
      <c r="A45" s="152" t="s">
        <v>187</v>
      </c>
      <c r="B45" s="151">
        <v>9.84893636046354</v>
      </c>
      <c r="C45" s="151">
        <v>9.2638576800169972</v>
      </c>
      <c r="D45" s="151">
        <v>10.057481467255059</v>
      </c>
      <c r="E45" s="151">
        <v>10.857102194227469</v>
      </c>
      <c r="F45" s="151">
        <v>11.207390849898792</v>
      </c>
      <c r="G45" s="151">
        <v>11.668233577834062</v>
      </c>
      <c r="H45" s="151">
        <v>11.324490407412684</v>
      </c>
      <c r="I45" s="151">
        <v>11.371182025156376</v>
      </c>
      <c r="J45" s="151">
        <v>13.162692073826658</v>
      </c>
      <c r="K45" s="151">
        <v>12.501286718320529</v>
      </c>
      <c r="L45" s="151">
        <v>14.677330646786526</v>
      </c>
      <c r="M45" s="151">
        <v>15.445922110166112</v>
      </c>
      <c r="N45" s="151">
        <v>13.440736963065437</v>
      </c>
      <c r="O45" s="151">
        <v>14.19456617565789</v>
      </c>
      <c r="P45" s="151">
        <v>13.56975790350876</v>
      </c>
      <c r="Q45" s="151">
        <v>14.899730374759542</v>
      </c>
    </row>
    <row r="46" spans="1:17" x14ac:dyDescent="0.25">
      <c r="A46" s="150" t="s">
        <v>33</v>
      </c>
      <c r="B46" s="87">
        <v>1.6794896067449159</v>
      </c>
      <c r="C46" s="87">
        <v>1.9003484098251562</v>
      </c>
      <c r="D46" s="87">
        <v>1.8684842620089483</v>
      </c>
      <c r="E46" s="87">
        <v>1.9546803576921974</v>
      </c>
      <c r="F46" s="87">
        <v>1.7158080701754415</v>
      </c>
      <c r="G46" s="87">
        <v>1.0827809541207358</v>
      </c>
      <c r="H46" s="87">
        <v>0.71916596491228191</v>
      </c>
      <c r="I46" s="87">
        <v>0.53365824561403663</v>
      </c>
      <c r="J46" s="87">
        <v>0.48424631578947341</v>
      </c>
      <c r="K46" s="87">
        <v>0.42812245614034872</v>
      </c>
      <c r="L46" s="87">
        <v>0.45752321652819994</v>
      </c>
      <c r="M46" s="87">
        <v>0.43917509564886004</v>
      </c>
      <c r="N46" s="87">
        <v>0.41569869077280863</v>
      </c>
      <c r="O46" s="87">
        <v>0.56069900039155662</v>
      </c>
      <c r="P46" s="87">
        <v>0.7694043562595958</v>
      </c>
      <c r="Q46" s="87">
        <v>0.64361526553402371</v>
      </c>
    </row>
    <row r="47" spans="1:17" x14ac:dyDescent="0.25">
      <c r="A47" s="150" t="s">
        <v>31</v>
      </c>
      <c r="B47" s="87">
        <v>6.2018800539115793E-2</v>
      </c>
      <c r="C47" s="87">
        <v>2.1057894736842053E-2</v>
      </c>
      <c r="D47" s="87">
        <v>5.9649122807017729E-2</v>
      </c>
      <c r="E47" s="87">
        <v>5.9662807017544006E-2</v>
      </c>
      <c r="F47" s="87">
        <v>7.0175438596491224E-2</v>
      </c>
      <c r="G47" s="87">
        <v>5.112140243606067E-2</v>
      </c>
      <c r="H47" s="87">
        <v>5.2631578947368585E-2</v>
      </c>
      <c r="I47" s="87">
        <v>5.2631578947368585E-2</v>
      </c>
      <c r="J47" s="87">
        <v>5.2631578947368363E-2</v>
      </c>
      <c r="K47" s="87">
        <v>5.2622456140350771E-2</v>
      </c>
      <c r="L47" s="87">
        <v>0.10308491352625104</v>
      </c>
      <c r="M47" s="87">
        <v>5.3635569768981428E-2</v>
      </c>
      <c r="N47" s="87">
        <v>7.9615298875832075E-2</v>
      </c>
      <c r="O47" s="87">
        <v>8.0453354653472253E-2</v>
      </c>
      <c r="P47" s="87">
        <v>2.5141673329210135E-2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2.4883562787007096E-2</v>
      </c>
      <c r="C49" s="87">
        <v>6.114263166863787E-2</v>
      </c>
      <c r="D49" s="87">
        <v>3.5144047374768395E-2</v>
      </c>
      <c r="E49" s="87">
        <v>1.3942974751059045E-2</v>
      </c>
      <c r="F49" s="87">
        <v>1.0677706375251728E-2</v>
      </c>
      <c r="G49" s="87">
        <v>1.7711494622766333E-2</v>
      </c>
      <c r="H49" s="87">
        <v>7.8895037493218467E-3</v>
      </c>
      <c r="I49" s="87">
        <v>1.2023472135317459E-2</v>
      </c>
      <c r="J49" s="87">
        <v>1.2564488507720628E-2</v>
      </c>
      <c r="K49" s="87">
        <v>7.3707440792042389E-3</v>
      </c>
      <c r="L49" s="87">
        <v>1.1089748864438809E-2</v>
      </c>
      <c r="M49" s="87">
        <v>1.2803304472998323E-2</v>
      </c>
      <c r="N49" s="87">
        <v>2.4358401756144343E-2</v>
      </c>
      <c r="O49" s="87">
        <v>1.4525450141361307E-2</v>
      </c>
      <c r="P49" s="87">
        <v>1.5799516330568475E-2</v>
      </c>
      <c r="Q49" s="87">
        <v>1.8482983768717043E-2</v>
      </c>
    </row>
    <row r="50" spans="1:17" x14ac:dyDescent="0.25">
      <c r="A50" s="150" t="s">
        <v>29</v>
      </c>
      <c r="B50" s="87">
        <v>0.36051196844833022</v>
      </c>
      <c r="C50" s="87">
        <v>0.31831166666666633</v>
      </c>
      <c r="D50" s="87">
        <v>0.2867243333333338</v>
      </c>
      <c r="E50" s="87">
        <v>0.35000033333333391</v>
      </c>
      <c r="F50" s="87">
        <v>0.50189649122807012</v>
      </c>
      <c r="G50" s="87">
        <v>0.43579068926600151</v>
      </c>
      <c r="H50" s="87">
        <v>0.36855824561403416</v>
      </c>
      <c r="I50" s="87">
        <v>0.43520736842105379</v>
      </c>
      <c r="J50" s="87">
        <v>0.46807543859648959</v>
      </c>
      <c r="K50" s="87">
        <v>0.86980456140350881</v>
      </c>
      <c r="L50" s="87">
        <v>1.0051230787477863</v>
      </c>
      <c r="M50" s="87">
        <v>0.8715999974452977</v>
      </c>
      <c r="N50" s="87">
        <v>0.87159848287974029</v>
      </c>
      <c r="O50" s="87">
        <v>0.90514379014097912</v>
      </c>
      <c r="P50" s="87">
        <v>0.603944885208616</v>
      </c>
      <c r="Q50" s="87">
        <v>0.63739320787946596</v>
      </c>
    </row>
    <row r="51" spans="1:17" x14ac:dyDescent="0.25">
      <c r="A51" s="150" t="s">
        <v>28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0.1399542508533016</v>
      </c>
      <c r="H51" s="87">
        <v>0.17525614035087678</v>
      </c>
      <c r="I51" s="87">
        <v>0.17542982456140344</v>
      </c>
      <c r="J51" s="87">
        <v>0.28069964912280732</v>
      </c>
      <c r="K51" s="87">
        <v>0.28069789473684104</v>
      </c>
      <c r="L51" s="87">
        <v>0.38550642237748534</v>
      </c>
      <c r="M51" s="87">
        <v>0.38550714725865554</v>
      </c>
      <c r="N51" s="87">
        <v>0.42071257857974764</v>
      </c>
      <c r="O51" s="87">
        <v>0.17515108798638579</v>
      </c>
      <c r="P51" s="87">
        <v>0.10479629544125357</v>
      </c>
      <c r="Q51" s="87">
        <v>0.10475716964178572</v>
      </c>
    </row>
    <row r="52" spans="1:17" x14ac:dyDescent="0.25">
      <c r="A52" s="150" t="s">
        <v>26</v>
      </c>
      <c r="B52" s="87">
        <v>2.938562763473783</v>
      </c>
      <c r="C52" s="87">
        <v>2.9590981297512826</v>
      </c>
      <c r="D52" s="87">
        <v>2.8794540876958905</v>
      </c>
      <c r="E52" s="87">
        <v>1.5290065986263102</v>
      </c>
      <c r="F52" s="87">
        <v>1.6883864768568557</v>
      </c>
      <c r="G52" s="87">
        <v>3.5297002250250671</v>
      </c>
      <c r="H52" s="87">
        <v>2.8750377457686085</v>
      </c>
      <c r="I52" s="87">
        <v>4.3728094302140335</v>
      </c>
      <c r="J52" s="87">
        <v>4.8963051291786144</v>
      </c>
      <c r="K52" s="87">
        <v>3.0003482549431197</v>
      </c>
      <c r="L52" s="87">
        <v>4.4611323056095102</v>
      </c>
      <c r="M52" s="87">
        <v>5.2916031211423444</v>
      </c>
      <c r="N52" s="87">
        <v>5.073410674069379</v>
      </c>
      <c r="O52" s="87">
        <v>5.8898851827695466</v>
      </c>
      <c r="P52" s="87">
        <v>6.6610986576405367</v>
      </c>
      <c r="Q52" s="87">
        <v>8.1344702217624558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3.4903890350827851</v>
      </c>
      <c r="C54" s="87">
        <v>2.7661628070175368</v>
      </c>
      <c r="D54" s="87">
        <v>3.5629207017543933</v>
      </c>
      <c r="E54" s="87">
        <v>5.396553333333344</v>
      </c>
      <c r="F54" s="87">
        <v>6.0287568421052811</v>
      </c>
      <c r="G54" s="87">
        <v>5.2001813926326008</v>
      </c>
      <c r="H54" s="87">
        <v>5.5005157894736953</v>
      </c>
      <c r="I54" s="87">
        <v>4.3766491228070237</v>
      </c>
      <c r="J54" s="87">
        <v>5.5826747368420797</v>
      </c>
      <c r="K54" s="87">
        <v>5.9703129824561074</v>
      </c>
      <c r="L54" s="87">
        <v>5.9920266381372471</v>
      </c>
      <c r="M54" s="87">
        <v>6.0651103945340594</v>
      </c>
      <c r="N54" s="87">
        <v>4.2271899138984139</v>
      </c>
      <c r="O54" s="87">
        <v>4.1181904814197594</v>
      </c>
      <c r="P54" s="87">
        <v>3.0270822165715714</v>
      </c>
      <c r="Q54" s="87">
        <v>3.3119768924840685</v>
      </c>
    </row>
    <row r="55" spans="1:17" x14ac:dyDescent="0.25">
      <c r="A55" s="150" t="s">
        <v>22</v>
      </c>
      <c r="B55" s="87">
        <v>1.2930806233876027</v>
      </c>
      <c r="C55" s="87">
        <v>1.2377361403508758</v>
      </c>
      <c r="D55" s="87">
        <v>1.3651049122807066</v>
      </c>
      <c r="E55" s="87">
        <v>1.5532557894736811</v>
      </c>
      <c r="F55" s="87">
        <v>1.1916898245614007</v>
      </c>
      <c r="G55" s="87">
        <v>1.2109931688775291</v>
      </c>
      <c r="H55" s="87">
        <v>1.6254354385964973</v>
      </c>
      <c r="I55" s="87">
        <v>1.4127729824561399</v>
      </c>
      <c r="J55" s="87">
        <v>1.3854947368421051</v>
      </c>
      <c r="K55" s="87">
        <v>1.8920073684210479</v>
      </c>
      <c r="L55" s="87">
        <v>2.2618443229956071</v>
      </c>
      <c r="M55" s="87">
        <v>2.3264874798949151</v>
      </c>
      <c r="N55" s="87">
        <v>2.3281529222333717</v>
      </c>
      <c r="O55" s="87">
        <v>2.4505178281548297</v>
      </c>
      <c r="P55" s="87">
        <v>2.3624903027274087</v>
      </c>
      <c r="Q55" s="87">
        <v>2.0490346336890255</v>
      </c>
    </row>
    <row r="56" spans="1:17" x14ac:dyDescent="0.25">
      <c r="A56" s="152" t="s">
        <v>186</v>
      </c>
      <c r="B56" s="151">
        <v>2.0291290649086409</v>
      </c>
      <c r="C56" s="151">
        <v>3.3696637400279874</v>
      </c>
      <c r="D56" s="151">
        <v>3.9660714257853793</v>
      </c>
      <c r="E56" s="151">
        <v>2.3680472922802518</v>
      </c>
      <c r="F56" s="151">
        <v>4.2149023090156179</v>
      </c>
      <c r="G56" s="151">
        <v>2.3960135579808908</v>
      </c>
      <c r="H56" s="151">
        <v>3.945625853432285</v>
      </c>
      <c r="I56" s="151">
        <v>6.5910757189252269</v>
      </c>
      <c r="J56" s="151">
        <v>6.5884347042770584</v>
      </c>
      <c r="K56" s="151">
        <v>3.6948460950039133</v>
      </c>
      <c r="L56" s="151">
        <v>6.7444952377504839</v>
      </c>
      <c r="M56" s="151">
        <v>7.9341955363359018</v>
      </c>
      <c r="N56" s="151">
        <v>7.3432572566779664</v>
      </c>
      <c r="O56" s="151">
        <v>9.4365701113779963</v>
      </c>
      <c r="P56" s="151">
        <v>10.023797559431122</v>
      </c>
      <c r="Q56" s="151">
        <v>11.982443409772706</v>
      </c>
    </row>
    <row r="57" spans="1:17" x14ac:dyDescent="0.25">
      <c r="A57" s="243" t="s">
        <v>179</v>
      </c>
      <c r="B57" s="242">
        <v>22.160106811042919</v>
      </c>
      <c r="C57" s="242">
        <v>20.84367978003829</v>
      </c>
      <c r="D57" s="242">
        <v>22.62933330132384</v>
      </c>
      <c r="E57" s="242">
        <v>24.42847993701179</v>
      </c>
      <c r="F57" s="242">
        <v>25.216629412272233</v>
      </c>
      <c r="G57" s="242">
        <v>26.253525550126735</v>
      </c>
      <c r="H57" s="242">
        <v>25.480103416678496</v>
      </c>
      <c r="I57" s="242">
        <v>25.585159556601791</v>
      </c>
      <c r="J57" s="242">
        <v>29.616057166110071</v>
      </c>
      <c r="K57" s="242">
        <v>28.127895116221307</v>
      </c>
      <c r="L57" s="242">
        <v>33.023993955269688</v>
      </c>
      <c r="M57" s="242">
        <v>34.753324747873776</v>
      </c>
      <c r="N57" s="242">
        <v>30.241658166897192</v>
      </c>
      <c r="O57" s="242">
        <v>31.937773895230176</v>
      </c>
      <c r="P57" s="242">
        <v>30.531955282894671</v>
      </c>
      <c r="Q57" s="242">
        <v>33.524393343208907</v>
      </c>
    </row>
    <row r="58" spans="1:17" hidden="1" x14ac:dyDescent="0.25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</row>
    <row r="59" spans="1:17" x14ac:dyDescent="0.25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</row>
    <row r="60" spans="1:17" ht="12.75" x14ac:dyDescent="0.25">
      <c r="A60" s="97" t="s">
        <v>40</v>
      </c>
      <c r="B60" s="96">
        <v>302.97089419872299</v>
      </c>
      <c r="C60" s="96">
        <v>323.22265481352235</v>
      </c>
      <c r="D60" s="96">
        <v>300.17502279110954</v>
      </c>
      <c r="E60" s="96">
        <v>324.32907377590072</v>
      </c>
      <c r="F60" s="96">
        <v>304.60207694937776</v>
      </c>
      <c r="G60" s="96">
        <v>326.142882034134</v>
      </c>
      <c r="H60" s="96">
        <v>320.57345314929938</v>
      </c>
      <c r="I60" s="96">
        <v>289.94253689570371</v>
      </c>
      <c r="J60" s="96">
        <v>267.12051583019286</v>
      </c>
      <c r="K60" s="96">
        <v>352.99426059689756</v>
      </c>
      <c r="L60" s="96">
        <v>298.647988864887</v>
      </c>
      <c r="M60" s="96">
        <v>259.84276890075279</v>
      </c>
      <c r="N60" s="96">
        <v>320.68883273006065</v>
      </c>
      <c r="O60" s="96">
        <v>284.75219201698485</v>
      </c>
      <c r="P60" s="96">
        <v>281.72938581718529</v>
      </c>
      <c r="Q60" s="96">
        <v>229.61016273670143</v>
      </c>
    </row>
    <row r="61" spans="1:17" x14ac:dyDescent="0.25">
      <c r="A61" s="132" t="s">
        <v>83</v>
      </c>
      <c r="B61" s="160">
        <v>3.0354111977682163</v>
      </c>
      <c r="C61" s="160">
        <v>3.2383099650153535</v>
      </c>
      <c r="D61" s="160">
        <v>3.0073998622218285</v>
      </c>
      <c r="E61" s="160">
        <v>3.2493949786986258</v>
      </c>
      <c r="F61" s="160">
        <v>3.0517537259838039</v>
      </c>
      <c r="G61" s="160">
        <v>3.2675671992091369</v>
      </c>
      <c r="H61" s="160">
        <v>3.2117680873937551</v>
      </c>
      <c r="I61" s="160">
        <v>2.9048824162801479</v>
      </c>
      <c r="J61" s="160">
        <v>2.6762326693096821</v>
      </c>
      <c r="K61" s="160">
        <v>3.5365863582292962</v>
      </c>
      <c r="L61" s="160">
        <v>2.9921007824495396</v>
      </c>
      <c r="M61" s="160">
        <v>2.6033182245655087</v>
      </c>
      <c r="N61" s="160">
        <v>3.2129240547759115</v>
      </c>
      <c r="O61" s="160">
        <v>2.852881279316779</v>
      </c>
      <c r="P61" s="160">
        <v>2.8225963246784098</v>
      </c>
      <c r="Q61" s="160">
        <v>2.300423150994892</v>
      </c>
    </row>
    <row r="62" spans="1:17" x14ac:dyDescent="0.25">
      <c r="A62" s="76" t="s">
        <v>82</v>
      </c>
      <c r="B62" s="159">
        <v>19.733841128308637</v>
      </c>
      <c r="C62" s="159">
        <v>21.052928321809336</v>
      </c>
      <c r="D62" s="159">
        <v>19.551733595111624</v>
      </c>
      <c r="E62" s="159">
        <v>21.124994307166332</v>
      </c>
      <c r="F62" s="159">
        <v>19.840087311915795</v>
      </c>
      <c r="G62" s="159">
        <v>21.243135701902798</v>
      </c>
      <c r="H62" s="159">
        <v>20.88037404098678</v>
      </c>
      <c r="I62" s="159">
        <v>18.88524630252321</v>
      </c>
      <c r="J62" s="159">
        <v>17.398746620351421</v>
      </c>
      <c r="K62" s="159">
        <v>22.99208534947552</v>
      </c>
      <c r="L62" s="159">
        <v>19.452271087409983</v>
      </c>
      <c r="M62" s="159">
        <v>16.924714611245605</v>
      </c>
      <c r="N62" s="159">
        <v>20.887889225975805</v>
      </c>
      <c r="O62" s="159">
        <v>18.547176068058423</v>
      </c>
      <c r="P62" s="159">
        <v>18.350287263058618</v>
      </c>
      <c r="Q62" s="159">
        <v>14.955530579512212</v>
      </c>
    </row>
    <row r="63" spans="1:17" x14ac:dyDescent="0.25">
      <c r="A63" s="76" t="s">
        <v>81</v>
      </c>
      <c r="B63" s="159">
        <v>3.6418163306935325</v>
      </c>
      <c r="C63" s="159">
        <v>3.8852495909323759</v>
      </c>
      <c r="D63" s="159">
        <v>3.6082089765029774</v>
      </c>
      <c r="E63" s="159">
        <v>3.8985491346276033</v>
      </c>
      <c r="F63" s="159">
        <v>3.6614237190381842</v>
      </c>
      <c r="G63" s="159">
        <v>3.9203517455782393</v>
      </c>
      <c r="H63" s="159">
        <v>3.8534052584608225</v>
      </c>
      <c r="I63" s="159">
        <v>3.4852109098535866</v>
      </c>
      <c r="J63" s="159">
        <v>3.2108822181961831</v>
      </c>
      <c r="K63" s="159">
        <v>4.2431147265244098</v>
      </c>
      <c r="L63" s="159">
        <v>3.589853493529116</v>
      </c>
      <c r="M63" s="159">
        <v>3.1234011494671683</v>
      </c>
      <c r="N63" s="159">
        <v>3.8547921614587368</v>
      </c>
      <c r="O63" s="159">
        <v>3.4228211453475228</v>
      </c>
      <c r="P63" s="159">
        <v>3.3864859554208935</v>
      </c>
      <c r="Q63" s="159">
        <v>2.7599946277322762</v>
      </c>
    </row>
    <row r="64" spans="1:17" x14ac:dyDescent="0.25">
      <c r="A64" s="76" t="s">
        <v>80</v>
      </c>
      <c r="B64" s="159">
        <v>28.836406378798056</v>
      </c>
      <c r="C64" s="159">
        <v>30.763944667645859</v>
      </c>
      <c r="D64" s="159">
        <v>28.570298691107372</v>
      </c>
      <c r="E64" s="159">
        <v>30.869252297636944</v>
      </c>
      <c r="F64" s="159">
        <v>28.991660396846136</v>
      </c>
      <c r="G64" s="159">
        <v>31.041888392486801</v>
      </c>
      <c r="H64" s="159">
        <v>30.511796830240673</v>
      </c>
      <c r="I64" s="159">
        <v>27.596382954661404</v>
      </c>
      <c r="J64" s="159">
        <v>25.424210358441979</v>
      </c>
      <c r="K64" s="159">
        <v>33.597570403178317</v>
      </c>
      <c r="L64" s="159">
        <v>28.424957433270627</v>
      </c>
      <c r="M64" s="159">
        <v>24.731523133372331</v>
      </c>
      <c r="N64" s="159">
        <v>30.522778520371162</v>
      </c>
      <c r="O64" s="159">
        <v>27.1023721535094</v>
      </c>
      <c r="P64" s="159">
        <v>26.814665084444893</v>
      </c>
      <c r="Q64" s="159">
        <v>21.854019934451475</v>
      </c>
    </row>
    <row r="65" spans="1:17" x14ac:dyDescent="0.25">
      <c r="A65" s="129" t="s">
        <v>79</v>
      </c>
      <c r="B65" s="158">
        <v>8.4991513537510066</v>
      </c>
      <c r="C65" s="158">
        <v>9.0672679020429889</v>
      </c>
      <c r="D65" s="158">
        <v>8.4207196142211185</v>
      </c>
      <c r="E65" s="158">
        <v>9.0983059403561519</v>
      </c>
      <c r="F65" s="158">
        <v>8.5449104327546497</v>
      </c>
      <c r="G65" s="158">
        <v>9.1491881577855825</v>
      </c>
      <c r="H65" s="158">
        <v>8.992950644702514</v>
      </c>
      <c r="I65" s="158">
        <v>8.133670765584414</v>
      </c>
      <c r="J65" s="158">
        <v>7.4934514740671094</v>
      </c>
      <c r="K65" s="158">
        <v>9.9024418030420289</v>
      </c>
      <c r="L65" s="158">
        <v>8.3778821908587098</v>
      </c>
      <c r="M65" s="158">
        <v>7.2892910287834241</v>
      </c>
      <c r="N65" s="158">
        <v>8.9961873533725516</v>
      </c>
      <c r="O65" s="158">
        <v>7.9880675820869795</v>
      </c>
      <c r="P65" s="158">
        <v>7.903269709099547</v>
      </c>
      <c r="Q65" s="158">
        <v>6.4411848227856972</v>
      </c>
    </row>
    <row r="66" spans="1:17" x14ac:dyDescent="0.25">
      <c r="A66" s="92" t="s">
        <v>125</v>
      </c>
      <c r="B66" s="91">
        <v>0.76824369559051076</v>
      </c>
      <c r="C66" s="91">
        <v>1.8134535804085978</v>
      </c>
      <c r="D66" s="91">
        <v>0.99157448658827152</v>
      </c>
      <c r="E66" s="91">
        <v>0.86960720634784305</v>
      </c>
      <c r="F66" s="91">
        <v>0.510861246096879</v>
      </c>
      <c r="G66" s="91">
        <v>0.475759219786062</v>
      </c>
      <c r="H66" s="91">
        <v>0.23896699061892923</v>
      </c>
      <c r="I66" s="91">
        <v>0.18682535103570225</v>
      </c>
      <c r="J66" s="91">
        <v>0.15802275029501495</v>
      </c>
      <c r="K66" s="91">
        <v>0.24257450122711394</v>
      </c>
      <c r="L66" s="91">
        <v>0.17545703523219072</v>
      </c>
      <c r="M66" s="91">
        <v>0.13774932485140751</v>
      </c>
      <c r="N66" s="91">
        <v>0.36301004985047536</v>
      </c>
      <c r="O66" s="91">
        <v>0.14815641908842792</v>
      </c>
      <c r="P66" s="91">
        <v>0.13650489792991732</v>
      </c>
      <c r="Q66" s="91">
        <v>9.5383154481687576E-2</v>
      </c>
    </row>
    <row r="67" spans="1:17" x14ac:dyDescent="0.25">
      <c r="A67" s="92" t="s">
        <v>26</v>
      </c>
      <c r="B67" s="91">
        <v>2.5497454061253015</v>
      </c>
      <c r="C67" s="91">
        <v>2.7201803706128964</v>
      </c>
      <c r="D67" s="91">
        <v>2.5262158842663354</v>
      </c>
      <c r="E67" s="91">
        <v>2.7294917821068458</v>
      </c>
      <c r="F67" s="91">
        <v>2.5634731298263946</v>
      </c>
      <c r="G67" s="91">
        <v>2.7447564473356749</v>
      </c>
      <c r="H67" s="91">
        <v>2.6978851934107539</v>
      </c>
      <c r="I67" s="91">
        <v>2.4401012296753244</v>
      </c>
      <c r="J67" s="91">
        <v>2.2480354422201327</v>
      </c>
      <c r="K67" s="91">
        <v>2.9707325409126089</v>
      </c>
      <c r="L67" s="91">
        <v>2.5133646572576134</v>
      </c>
      <c r="M67" s="91">
        <v>2.1867873086350271</v>
      </c>
      <c r="N67" s="91">
        <v>2.6988562060117656</v>
      </c>
      <c r="O67" s="91">
        <v>2.3964202746260939</v>
      </c>
      <c r="P67" s="91">
        <v>2.370980912729864</v>
      </c>
      <c r="Q67" s="91">
        <v>1.9323554468357089</v>
      </c>
    </row>
    <row r="68" spans="1:17" x14ac:dyDescent="0.25">
      <c r="A68" s="92" t="s">
        <v>126</v>
      </c>
      <c r="B68" s="91">
        <v>0</v>
      </c>
      <c r="C68" s="91">
        <v>0</v>
      </c>
      <c r="D68" s="91">
        <v>0</v>
      </c>
      <c r="E68" s="91">
        <v>0</v>
      </c>
      <c r="F68" s="91">
        <v>0</v>
      </c>
      <c r="G68" s="91">
        <v>0</v>
      </c>
      <c r="H68" s="91">
        <v>0</v>
      </c>
      <c r="I68" s="91">
        <v>0</v>
      </c>
      <c r="J68" s="91">
        <v>0</v>
      </c>
      <c r="K68" s="91">
        <v>0</v>
      </c>
      <c r="L68" s="91">
        <v>0</v>
      </c>
      <c r="M68" s="91">
        <v>0</v>
      </c>
      <c r="N68" s="91">
        <v>0</v>
      </c>
      <c r="O68" s="91">
        <v>0</v>
      </c>
      <c r="P68" s="91">
        <v>0</v>
      </c>
      <c r="Q68" s="91">
        <v>0</v>
      </c>
    </row>
    <row r="69" spans="1:17" x14ac:dyDescent="0.25">
      <c r="A69" s="92" t="s">
        <v>21</v>
      </c>
      <c r="B69" s="157">
        <v>5.1811622520351932</v>
      </c>
      <c r="C69" s="157">
        <v>4.5336339510214954</v>
      </c>
      <c r="D69" s="157">
        <v>4.9029292433665113</v>
      </c>
      <c r="E69" s="157">
        <v>5.4992069519014635</v>
      </c>
      <c r="F69" s="157">
        <v>5.4705760568313755</v>
      </c>
      <c r="G69" s="157">
        <v>5.9286724906638462</v>
      </c>
      <c r="H69" s="157">
        <v>6.0560984606728319</v>
      </c>
      <c r="I69" s="157">
        <v>5.506744184873388</v>
      </c>
      <c r="J69" s="157">
        <v>5.0873932815519618</v>
      </c>
      <c r="K69" s="157">
        <v>6.6891347609023066</v>
      </c>
      <c r="L69" s="157">
        <v>5.6890604983689057</v>
      </c>
      <c r="M69" s="157">
        <v>4.964754395296989</v>
      </c>
      <c r="N69" s="157">
        <v>5.9343210975103116</v>
      </c>
      <c r="O69" s="157">
        <v>5.443490888372458</v>
      </c>
      <c r="P69" s="157">
        <v>5.3957838984397659</v>
      </c>
      <c r="Q69" s="157">
        <v>4.4134462214683001</v>
      </c>
    </row>
    <row r="70" spans="1:17" x14ac:dyDescent="0.25">
      <c r="A70" s="156" t="s">
        <v>183</v>
      </c>
      <c r="B70" s="204">
        <v>15.143960179555632</v>
      </c>
      <c r="C70" s="204">
        <v>16.156241762337814</v>
      </c>
      <c r="D70" s="204">
        <v>15.004208916068638</v>
      </c>
      <c r="E70" s="204">
        <v>16.211545968216981</v>
      </c>
      <c r="F70" s="204">
        <v>15.225494634166621</v>
      </c>
      <c r="G70" s="204">
        <v>16.302208934732896</v>
      </c>
      <c r="H70" s="204">
        <v>16.023821766625979</v>
      </c>
      <c r="I70" s="204">
        <v>14.49273945842414</v>
      </c>
      <c r="J70" s="204">
        <v>13.351983746073824</v>
      </c>
      <c r="K70" s="204">
        <v>17.644371550043225</v>
      </c>
      <c r="L70" s="204">
        <v>14.927880326707918</v>
      </c>
      <c r="M70" s="204">
        <v>12.988206525863248</v>
      </c>
      <c r="N70" s="204">
        <v>16.029588999749819</v>
      </c>
      <c r="O70" s="204">
        <v>14.233300754355348</v>
      </c>
      <c r="P70" s="204">
        <v>14.082206185217462</v>
      </c>
      <c r="Q70" s="204">
        <v>11.477033694943469</v>
      </c>
    </row>
    <row r="71" spans="1:17" x14ac:dyDescent="0.25">
      <c r="A71" s="152" t="s">
        <v>192</v>
      </c>
      <c r="B71" s="151">
        <v>13.629564161600067</v>
      </c>
      <c r="C71" s="151">
        <v>14.54061758610403</v>
      </c>
      <c r="D71" s="151">
        <v>13.503788024461771</v>
      </c>
      <c r="E71" s="151">
        <v>14.590391371395281</v>
      </c>
      <c r="F71" s="151">
        <v>13.702945170749956</v>
      </c>
      <c r="G71" s="151">
        <v>14.671988041259601</v>
      </c>
      <c r="H71" s="151">
        <v>14.421439589963379</v>
      </c>
      <c r="I71" s="151">
        <v>13.043465512581724</v>
      </c>
      <c r="J71" s="151">
        <v>12.016785371466439</v>
      </c>
      <c r="K71" s="151">
        <v>15.879934395038896</v>
      </c>
      <c r="L71" s="151">
        <v>13.435092294037123</v>
      </c>
      <c r="M71" s="151">
        <v>11.689385873276922</v>
      </c>
      <c r="N71" s="151">
        <v>14.426630099774835</v>
      </c>
      <c r="O71" s="151">
        <v>12.809970678919811</v>
      </c>
      <c r="P71" s="151">
        <v>12.673985566695713</v>
      </c>
      <c r="Q71" s="151">
        <v>10.329330325449121</v>
      </c>
    </row>
    <row r="72" spans="1:17" x14ac:dyDescent="0.25">
      <c r="A72" s="150" t="s">
        <v>33</v>
      </c>
      <c r="B72" s="87">
        <v>0</v>
      </c>
      <c r="C72" s="87">
        <v>1.0627375228823401</v>
      </c>
      <c r="D72" s="87">
        <v>0.40180040931955291</v>
      </c>
      <c r="E72" s="87">
        <v>0.19286013565980742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150" t="s">
        <v>31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30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125</v>
      </c>
      <c r="B75" s="87">
        <v>0.11330520413411639</v>
      </c>
      <c r="C75" s="87">
        <v>0.26760952329281829</v>
      </c>
      <c r="D75" s="87">
        <v>0.15517130789110758</v>
      </c>
      <c r="E75" s="87">
        <v>0.12753216692129116</v>
      </c>
      <c r="F75" s="87">
        <v>8.6115654990211621E-2</v>
      </c>
      <c r="G75" s="87">
        <v>7.3254208373608076E-2</v>
      </c>
      <c r="H75" s="87">
        <v>3.9466136974028808E-2</v>
      </c>
      <c r="I75" s="87">
        <v>3.5765956794949816E-2</v>
      </c>
      <c r="J75" s="87">
        <v>3.0757541645748104E-2</v>
      </c>
      <c r="K75" s="87">
        <v>3.891551453391464E-2</v>
      </c>
      <c r="L75" s="87">
        <v>3.3314937786324696E-2</v>
      </c>
      <c r="M75" s="87">
        <v>2.8214800003860487E-2</v>
      </c>
      <c r="N75" s="87">
        <v>6.8934007549310769E-2</v>
      </c>
      <c r="O75" s="87">
        <v>3.151382957204929E-2</v>
      </c>
      <c r="P75" s="87">
        <v>2.9990399241823975E-2</v>
      </c>
      <c r="Q75" s="87">
        <v>2.3416894459478692E-2</v>
      </c>
    </row>
    <row r="76" spans="1:17" x14ac:dyDescent="0.25">
      <c r="A76" s="150" t="s">
        <v>29</v>
      </c>
      <c r="B76" s="87">
        <v>0.13576129214915419</v>
      </c>
      <c r="C76" s="87">
        <v>0.25886792168674772</v>
      </c>
      <c r="D76" s="87">
        <v>0.23317942771084327</v>
      </c>
      <c r="E76" s="87">
        <v>0.28463882530120527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28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150" t="s">
        <v>26</v>
      </c>
      <c r="B78" s="87">
        <v>13.380497665316796</v>
      </c>
      <c r="C78" s="87">
        <v>12.951402618242124</v>
      </c>
      <c r="D78" s="87">
        <v>12.713636879540267</v>
      </c>
      <c r="E78" s="87">
        <v>13.985360243512977</v>
      </c>
      <c r="F78" s="87">
        <v>13.616829515759745</v>
      </c>
      <c r="G78" s="87">
        <v>14.598733832885992</v>
      </c>
      <c r="H78" s="87">
        <v>14.381973452989349</v>
      </c>
      <c r="I78" s="87">
        <v>13.007699555786774</v>
      </c>
      <c r="J78" s="87">
        <v>11.98602782982069</v>
      </c>
      <c r="K78" s="87">
        <v>15.841018880504981</v>
      </c>
      <c r="L78" s="87">
        <v>13.401777356250799</v>
      </c>
      <c r="M78" s="87">
        <v>11.661171073273062</v>
      </c>
      <c r="N78" s="87">
        <v>14.357696092225524</v>
      </c>
      <c r="O78" s="87">
        <v>12.778456849347762</v>
      </c>
      <c r="P78" s="87">
        <v>12.643995167453889</v>
      </c>
      <c r="Q78" s="87">
        <v>10.305913430989643</v>
      </c>
    </row>
    <row r="79" spans="1:17" x14ac:dyDescent="0.25">
      <c r="A79" s="150" t="s">
        <v>25</v>
      </c>
      <c r="B79" s="87">
        <v>0</v>
      </c>
      <c r="C79" s="87">
        <v>0</v>
      </c>
      <c r="D79" s="87">
        <v>0</v>
      </c>
      <c r="E79" s="87">
        <v>0</v>
      </c>
      <c r="F79" s="87">
        <v>0</v>
      </c>
      <c r="G79" s="87">
        <v>0</v>
      </c>
      <c r="H79" s="87">
        <v>0</v>
      </c>
      <c r="I79" s="87">
        <v>0</v>
      </c>
      <c r="J79" s="87">
        <v>0</v>
      </c>
      <c r="K79" s="87">
        <v>0</v>
      </c>
      <c r="L79" s="87">
        <v>0</v>
      </c>
      <c r="M79" s="87">
        <v>0</v>
      </c>
      <c r="N79" s="87">
        <v>0</v>
      </c>
      <c r="O79" s="87">
        <v>0</v>
      </c>
      <c r="P79" s="87">
        <v>0</v>
      </c>
      <c r="Q79" s="87">
        <v>0</v>
      </c>
    </row>
    <row r="80" spans="1:17" x14ac:dyDescent="0.25">
      <c r="A80" s="150" t="s">
        <v>86</v>
      </c>
      <c r="B80" s="87">
        <v>0</v>
      </c>
      <c r="C80" s="87">
        <v>0</v>
      </c>
      <c r="D80" s="87">
        <v>0</v>
      </c>
      <c r="E80" s="87">
        <v>0</v>
      </c>
      <c r="F80" s="87">
        <v>0</v>
      </c>
      <c r="G80" s="87">
        <v>0</v>
      </c>
      <c r="H80" s="87">
        <v>0</v>
      </c>
      <c r="I80" s="87">
        <v>0</v>
      </c>
      <c r="J80" s="87">
        <v>0</v>
      </c>
      <c r="K80" s="87">
        <v>0</v>
      </c>
      <c r="L80" s="87">
        <v>0</v>
      </c>
      <c r="M80" s="87">
        <v>0</v>
      </c>
      <c r="N80" s="87">
        <v>0</v>
      </c>
      <c r="O80" s="87">
        <v>0</v>
      </c>
      <c r="P80" s="87">
        <v>0</v>
      </c>
      <c r="Q80" s="87">
        <v>0</v>
      </c>
    </row>
    <row r="81" spans="1:17" x14ac:dyDescent="0.25">
      <c r="A81" s="150" t="s">
        <v>22</v>
      </c>
      <c r="B81" s="87">
        <v>0</v>
      </c>
      <c r="C81" s="87">
        <v>0</v>
      </c>
      <c r="D81" s="87">
        <v>0</v>
      </c>
      <c r="E81" s="87">
        <v>0</v>
      </c>
      <c r="F81" s="87">
        <v>0</v>
      </c>
      <c r="G81" s="87">
        <v>0</v>
      </c>
      <c r="H81" s="87">
        <v>0</v>
      </c>
      <c r="I81" s="87">
        <v>0</v>
      </c>
      <c r="J81" s="87">
        <v>0</v>
      </c>
      <c r="K81" s="87">
        <v>0</v>
      </c>
      <c r="L81" s="87">
        <v>0</v>
      </c>
      <c r="M81" s="87">
        <v>0</v>
      </c>
      <c r="N81" s="87">
        <v>0</v>
      </c>
      <c r="O81" s="87">
        <v>0</v>
      </c>
      <c r="P81" s="87">
        <v>0</v>
      </c>
      <c r="Q81" s="87">
        <v>0</v>
      </c>
    </row>
    <row r="82" spans="1:17" x14ac:dyDescent="0.25">
      <c r="A82" s="152" t="s">
        <v>191</v>
      </c>
      <c r="B82" s="151">
        <v>1.5143960179555653</v>
      </c>
      <c r="C82" s="151">
        <v>1.6156241762337835</v>
      </c>
      <c r="D82" s="151">
        <v>1.5004208916068666</v>
      </c>
      <c r="E82" s="151">
        <v>1.6211545968217003</v>
      </c>
      <c r="F82" s="151">
        <v>1.5225494634166648</v>
      </c>
      <c r="G82" s="151">
        <v>1.6302208934732931</v>
      </c>
      <c r="H82" s="151">
        <v>1.6023821766625996</v>
      </c>
      <c r="I82" s="151">
        <v>1.4492739458424158</v>
      </c>
      <c r="J82" s="151">
        <v>1.3351983746073852</v>
      </c>
      <c r="K82" s="151">
        <v>1.7644371550043267</v>
      </c>
      <c r="L82" s="151">
        <v>1.492788032670795</v>
      </c>
      <c r="M82" s="151">
        <v>1.2988206525863253</v>
      </c>
      <c r="N82" s="151">
        <v>1.6029588999749844</v>
      </c>
      <c r="O82" s="151">
        <v>1.4233300754355369</v>
      </c>
      <c r="P82" s="151">
        <v>1.4082206185217494</v>
      </c>
      <c r="Q82" s="151">
        <v>1.1477033694943479</v>
      </c>
    </row>
    <row r="83" spans="1:17" x14ac:dyDescent="0.25">
      <c r="A83" s="156" t="s">
        <v>181</v>
      </c>
      <c r="B83" s="204">
        <v>148.36050673206972</v>
      </c>
      <c r="C83" s="204">
        <v>158.27750379204952</v>
      </c>
      <c r="D83" s="204">
        <v>146.99140855553281</v>
      </c>
      <c r="E83" s="204">
        <v>158.8193013081131</v>
      </c>
      <c r="F83" s="204">
        <v>149.1592735578395</v>
      </c>
      <c r="G83" s="204">
        <v>159.70749722877412</v>
      </c>
      <c r="H83" s="204">
        <v>156.98022768775894</v>
      </c>
      <c r="I83" s="204">
        <v>141.98070679625616</v>
      </c>
      <c r="J83" s="204">
        <v>130.80509001338359</v>
      </c>
      <c r="K83" s="204">
        <v>172.85623265618872</v>
      </c>
      <c r="L83" s="204">
        <v>146.24364191712144</v>
      </c>
      <c r="M83" s="204">
        <v>127.2412815981393</v>
      </c>
      <c r="N83" s="204">
        <v>157.0367274156076</v>
      </c>
      <c r="O83" s="204">
        <v>139.43906926253362</v>
      </c>
      <c r="P83" s="204">
        <v>137.95884436917817</v>
      </c>
      <c r="Q83" s="204">
        <v>112.43680745156408</v>
      </c>
    </row>
    <row r="84" spans="1:17" x14ac:dyDescent="0.25">
      <c r="A84" s="152" t="s">
        <v>190</v>
      </c>
      <c r="B84" s="151">
        <v>134.775616602181</v>
      </c>
      <c r="C84" s="151">
        <v>132.68979706183069</v>
      </c>
      <c r="D84" s="151">
        <v>121.2293404669454</v>
      </c>
      <c r="E84" s="151">
        <v>143.4236804019306</v>
      </c>
      <c r="F84" s="151">
        <v>124.22763990246828</v>
      </c>
      <c r="G84" s="151">
        <v>145.13188040577978</v>
      </c>
      <c r="H84" s="151">
        <v>132.6716432713755</v>
      </c>
      <c r="I84" s="151">
        <v>105.4045976244383</v>
      </c>
      <c r="J84" s="151">
        <v>101.70598375131073</v>
      </c>
      <c r="K84" s="151">
        <v>150.15004815187851</v>
      </c>
      <c r="L84" s="151">
        <v>116.37628099774598</v>
      </c>
      <c r="M84" s="151">
        <v>98.192054917880995</v>
      </c>
      <c r="N84" s="151">
        <v>118.90518443619909</v>
      </c>
      <c r="O84" s="151">
        <v>98.239373952595074</v>
      </c>
      <c r="P84" s="151">
        <v>92.666247983631493</v>
      </c>
      <c r="Q84" s="151">
        <v>72.249124749267068</v>
      </c>
    </row>
    <row r="85" spans="1:17" x14ac:dyDescent="0.25">
      <c r="A85" s="154" t="s">
        <v>33</v>
      </c>
      <c r="B85" s="83">
        <v>0</v>
      </c>
      <c r="C85" s="83">
        <v>0</v>
      </c>
      <c r="D85" s="83">
        <v>0</v>
      </c>
      <c r="E85" s="83">
        <v>0</v>
      </c>
      <c r="F85" s="83">
        <v>0</v>
      </c>
      <c r="G85" s="83">
        <v>0</v>
      </c>
      <c r="H85" s="83">
        <v>0</v>
      </c>
      <c r="I85" s="83">
        <v>0</v>
      </c>
      <c r="J85" s="83">
        <v>0</v>
      </c>
      <c r="K85" s="83">
        <v>0</v>
      </c>
      <c r="L85" s="83">
        <v>0</v>
      </c>
      <c r="M85" s="83">
        <v>0</v>
      </c>
      <c r="N85" s="83">
        <v>0</v>
      </c>
      <c r="O85" s="83">
        <v>0</v>
      </c>
      <c r="P85" s="83">
        <v>0</v>
      </c>
      <c r="Q85" s="83">
        <v>0</v>
      </c>
    </row>
    <row r="86" spans="1:17" x14ac:dyDescent="0.25">
      <c r="A86" s="154" t="s">
        <v>30</v>
      </c>
      <c r="B86" s="208">
        <v>0</v>
      </c>
      <c r="C86" s="208">
        <v>0</v>
      </c>
      <c r="D86" s="208">
        <v>0</v>
      </c>
      <c r="E86" s="208">
        <v>0</v>
      </c>
      <c r="F86" s="208">
        <v>0</v>
      </c>
      <c r="G86" s="208">
        <v>0.73171943043523857</v>
      </c>
      <c r="H86" s="208">
        <v>0.73583258091933779</v>
      </c>
      <c r="I86" s="208">
        <v>0.70992990910879927</v>
      </c>
      <c r="J86" s="208">
        <v>0.65235886757639916</v>
      </c>
      <c r="K86" s="208">
        <v>0</v>
      </c>
      <c r="L86" s="208">
        <v>0</v>
      </c>
      <c r="M86" s="208">
        <v>0</v>
      </c>
      <c r="N86" s="208">
        <v>0</v>
      </c>
      <c r="O86" s="208">
        <v>0</v>
      </c>
      <c r="P86" s="208">
        <v>0</v>
      </c>
      <c r="Q86" s="208">
        <v>0</v>
      </c>
    </row>
    <row r="87" spans="1:17" x14ac:dyDescent="0.25">
      <c r="A87" s="154" t="s">
        <v>125</v>
      </c>
      <c r="B87" s="208">
        <v>0</v>
      </c>
      <c r="C87" s="208">
        <v>0.18523957266160873</v>
      </c>
      <c r="D87" s="208">
        <v>0</v>
      </c>
      <c r="E87" s="208">
        <v>0</v>
      </c>
      <c r="F87" s="208">
        <v>0</v>
      </c>
      <c r="G87" s="208">
        <v>7.3939295562207735E-17</v>
      </c>
      <c r="H87" s="208">
        <v>0</v>
      </c>
      <c r="I87" s="208">
        <v>0</v>
      </c>
      <c r="J87" s="208">
        <v>0</v>
      </c>
      <c r="K87" s="208">
        <v>0</v>
      </c>
      <c r="L87" s="208">
        <v>0</v>
      </c>
      <c r="M87" s="208">
        <v>0</v>
      </c>
      <c r="N87" s="208">
        <v>0</v>
      </c>
      <c r="O87" s="208">
        <v>0</v>
      </c>
      <c r="P87" s="208">
        <v>0</v>
      </c>
      <c r="Q87" s="208">
        <v>0</v>
      </c>
    </row>
    <row r="88" spans="1:17" x14ac:dyDescent="0.25">
      <c r="A88" s="154" t="s">
        <v>29</v>
      </c>
      <c r="B88" s="208">
        <v>0</v>
      </c>
      <c r="C88" s="208">
        <v>0</v>
      </c>
      <c r="D88" s="208">
        <v>0</v>
      </c>
      <c r="E88" s="208">
        <v>0</v>
      </c>
      <c r="F88" s="208">
        <v>0</v>
      </c>
      <c r="G88" s="208">
        <v>0</v>
      </c>
      <c r="H88" s="208">
        <v>0</v>
      </c>
      <c r="I88" s="208">
        <v>0</v>
      </c>
      <c r="J88" s="208">
        <v>0</v>
      </c>
      <c r="K88" s="208">
        <v>0</v>
      </c>
      <c r="L88" s="208">
        <v>0</v>
      </c>
      <c r="M88" s="208">
        <v>0</v>
      </c>
      <c r="N88" s="208">
        <v>0</v>
      </c>
      <c r="O88" s="208">
        <v>0</v>
      </c>
      <c r="P88" s="208">
        <v>0</v>
      </c>
      <c r="Q88" s="208">
        <v>0</v>
      </c>
    </row>
    <row r="89" spans="1:17" x14ac:dyDescent="0.25">
      <c r="A89" s="154" t="s">
        <v>26</v>
      </c>
      <c r="B89" s="208">
        <v>134.775616602181</v>
      </c>
      <c r="C89" s="208">
        <v>132.50455748916909</v>
      </c>
      <c r="D89" s="208">
        <v>121.2293404669454</v>
      </c>
      <c r="E89" s="208">
        <v>143.4236804019306</v>
      </c>
      <c r="F89" s="208">
        <v>124.22763990246828</v>
      </c>
      <c r="G89" s="208">
        <v>144.40016097534453</v>
      </c>
      <c r="H89" s="208">
        <v>131.93581069045615</v>
      </c>
      <c r="I89" s="208">
        <v>104.6946677153295</v>
      </c>
      <c r="J89" s="208">
        <v>101.05362488373433</v>
      </c>
      <c r="K89" s="208">
        <v>150.15004815187851</v>
      </c>
      <c r="L89" s="208">
        <v>116.37628099774598</v>
      </c>
      <c r="M89" s="208">
        <v>98.192054917880995</v>
      </c>
      <c r="N89" s="208">
        <v>118.90518443619909</v>
      </c>
      <c r="O89" s="208">
        <v>98.239373952595074</v>
      </c>
      <c r="P89" s="208">
        <v>92.666247983631493</v>
      </c>
      <c r="Q89" s="208">
        <v>72.249124749267068</v>
      </c>
    </row>
    <row r="90" spans="1:17" x14ac:dyDescent="0.25">
      <c r="A90" s="152" t="s">
        <v>189</v>
      </c>
      <c r="B90" s="151">
        <v>13.584890129888725</v>
      </c>
      <c r="C90" s="151">
        <v>25.587706730218837</v>
      </c>
      <c r="D90" s="151">
        <v>25.762068088587409</v>
      </c>
      <c r="E90" s="151">
        <v>15.395620906182513</v>
      </c>
      <c r="F90" s="151">
        <v>24.931633655371225</v>
      </c>
      <c r="G90" s="151">
        <v>14.575616822994332</v>
      </c>
      <c r="H90" s="151">
        <v>24.308584416383425</v>
      </c>
      <c r="I90" s="151">
        <v>36.576109171817855</v>
      </c>
      <c r="J90" s="151">
        <v>29.099106262072855</v>
      </c>
      <c r="K90" s="151">
        <v>22.706184504310208</v>
      </c>
      <c r="L90" s="151">
        <v>29.867360919375457</v>
      </c>
      <c r="M90" s="151">
        <v>29.049226680258293</v>
      </c>
      <c r="N90" s="151">
        <v>38.131542979408508</v>
      </c>
      <c r="O90" s="151">
        <v>41.199695309938541</v>
      </c>
      <c r="P90" s="151">
        <v>45.292596385546666</v>
      </c>
      <c r="Q90" s="151">
        <v>40.18768270229701</v>
      </c>
    </row>
    <row r="91" spans="1:17" x14ac:dyDescent="0.25">
      <c r="A91" s="156" t="s">
        <v>180</v>
      </c>
      <c r="B91" s="155">
        <v>30.287920359111265</v>
      </c>
      <c r="C91" s="155">
        <v>32.312483524675628</v>
      </c>
      <c r="D91" s="155">
        <v>30.00841783213728</v>
      </c>
      <c r="E91" s="155">
        <v>32.423091936433963</v>
      </c>
      <c r="F91" s="155">
        <v>30.450989268333245</v>
      </c>
      <c r="G91" s="155">
        <v>32.604417869465792</v>
      </c>
      <c r="H91" s="155">
        <v>32.047643533251957</v>
      </c>
      <c r="I91" s="155">
        <v>28.98547891684828</v>
      </c>
      <c r="J91" s="155">
        <v>26.703967492147644</v>
      </c>
      <c r="K91" s="155">
        <v>35.288743100086442</v>
      </c>
      <c r="L91" s="155">
        <v>29.855760653415842</v>
      </c>
      <c r="M91" s="155">
        <v>25.976413051726496</v>
      </c>
      <c r="N91" s="155">
        <v>32.059177999499639</v>
      </c>
      <c r="O91" s="155">
        <v>28.466601508710703</v>
      </c>
      <c r="P91" s="155">
        <v>28.164412370434924</v>
      </c>
      <c r="Q91" s="155">
        <v>22.954067389886944</v>
      </c>
    </row>
    <row r="92" spans="1:17" x14ac:dyDescent="0.25">
      <c r="A92" s="152" t="s">
        <v>193</v>
      </c>
      <c r="B92" s="151">
        <v>17.059023346480959</v>
      </c>
      <c r="C92" s="151">
        <v>16.795013838437615</v>
      </c>
      <c r="D92" s="151">
        <v>15.344423579291897</v>
      </c>
      <c r="E92" s="151">
        <v>18.153639167807491</v>
      </c>
      <c r="F92" s="151">
        <v>15.723928873794103</v>
      </c>
      <c r="G92" s="151">
        <v>18.369852044296383</v>
      </c>
      <c r="H92" s="151">
        <v>16.792716049393796</v>
      </c>
      <c r="I92" s="151">
        <v>13.341430275249262</v>
      </c>
      <c r="J92" s="151">
        <v>12.873283721725866</v>
      </c>
      <c r="K92" s="151">
        <v>19.005019167960437</v>
      </c>
      <c r="L92" s="151">
        <v>14.730154790366228</v>
      </c>
      <c r="M92" s="151">
        <v>12.428513402593964</v>
      </c>
      <c r="N92" s="151">
        <v>15.050246984230233</v>
      </c>
      <c r="O92" s="151">
        <v>12.434502739079843</v>
      </c>
      <c r="P92" s="151">
        <v>11.729092603223791</v>
      </c>
      <c r="Q92" s="151">
        <v>9.144825577007369</v>
      </c>
    </row>
    <row r="93" spans="1:17" x14ac:dyDescent="0.25">
      <c r="A93" s="152" t="s">
        <v>187</v>
      </c>
      <c r="B93" s="151">
        <v>11.509409736462278</v>
      </c>
      <c r="C93" s="151">
        <v>12.278743739376733</v>
      </c>
      <c r="D93" s="151">
        <v>11.403198776212163</v>
      </c>
      <c r="E93" s="151">
        <v>12.320774935844902</v>
      </c>
      <c r="F93" s="151">
        <v>11.571375921966633</v>
      </c>
      <c r="G93" s="151">
        <v>12.389678790397001</v>
      </c>
      <c r="H93" s="151">
        <v>12.178104542635744</v>
      </c>
      <c r="I93" s="151">
        <v>11.014481988402341</v>
      </c>
      <c r="J93" s="151">
        <v>10.147507647016104</v>
      </c>
      <c r="K93" s="151">
        <v>13.409722378032845</v>
      </c>
      <c r="L93" s="151">
        <v>11.345189048298021</v>
      </c>
      <c r="M93" s="151">
        <v>9.8710369596560668</v>
      </c>
      <c r="N93" s="151">
        <v>12.18248763980986</v>
      </c>
      <c r="O93" s="151">
        <v>10.817308573310065</v>
      </c>
      <c r="P93" s="151">
        <v>10.702476700765269</v>
      </c>
      <c r="Q93" s="151">
        <v>8.7225456081570396</v>
      </c>
    </row>
    <row r="94" spans="1:17" x14ac:dyDescent="0.25">
      <c r="A94" s="150" t="s">
        <v>33</v>
      </c>
      <c r="B94" s="87">
        <v>0</v>
      </c>
      <c r="C94" s="87">
        <v>0.89742279710064232</v>
      </c>
      <c r="D94" s="87">
        <v>0.33929812342540017</v>
      </c>
      <c r="E94" s="87">
        <v>0.16285967011272628</v>
      </c>
      <c r="F94" s="87">
        <v>0</v>
      </c>
      <c r="G94" s="87">
        <v>0</v>
      </c>
      <c r="H94" s="87">
        <v>0</v>
      </c>
      <c r="I94" s="87">
        <v>0</v>
      </c>
      <c r="J94" s="87">
        <v>0</v>
      </c>
      <c r="K94" s="87">
        <v>0</v>
      </c>
      <c r="L94" s="87">
        <v>0</v>
      </c>
      <c r="M94" s="87">
        <v>0</v>
      </c>
      <c r="N94" s="87">
        <v>0</v>
      </c>
      <c r="O94" s="87">
        <v>0</v>
      </c>
      <c r="P94" s="87">
        <v>0</v>
      </c>
      <c r="Q94" s="87">
        <v>0</v>
      </c>
    </row>
    <row r="95" spans="1:17" x14ac:dyDescent="0.25">
      <c r="A95" s="150" t="s">
        <v>31</v>
      </c>
      <c r="B95" s="87">
        <v>0</v>
      </c>
      <c r="C95" s="87">
        <v>0</v>
      </c>
      <c r="D95" s="87">
        <v>0</v>
      </c>
      <c r="E95" s="87">
        <v>0</v>
      </c>
      <c r="F95" s="87">
        <v>0</v>
      </c>
      <c r="G95" s="87">
        <v>0</v>
      </c>
      <c r="H95" s="87">
        <v>0</v>
      </c>
      <c r="I95" s="87">
        <v>0</v>
      </c>
      <c r="J95" s="87">
        <v>0</v>
      </c>
      <c r="K95" s="87">
        <v>0</v>
      </c>
      <c r="L95" s="87">
        <v>0</v>
      </c>
      <c r="M95" s="87">
        <v>0</v>
      </c>
      <c r="N95" s="87">
        <v>0</v>
      </c>
      <c r="O95" s="87">
        <v>0</v>
      </c>
      <c r="P95" s="87">
        <v>0</v>
      </c>
      <c r="Q95" s="87">
        <v>0</v>
      </c>
    </row>
    <row r="96" spans="1:17" x14ac:dyDescent="0.25">
      <c r="A96" s="150" t="s">
        <v>30</v>
      </c>
      <c r="B96" s="87">
        <v>0</v>
      </c>
      <c r="C96" s="87">
        <v>0</v>
      </c>
      <c r="D96" s="87">
        <v>0</v>
      </c>
      <c r="E96" s="87">
        <v>0</v>
      </c>
      <c r="F96" s="87">
        <v>0</v>
      </c>
      <c r="G96" s="87">
        <v>0</v>
      </c>
      <c r="H96" s="87">
        <v>0</v>
      </c>
      <c r="I96" s="87">
        <v>0</v>
      </c>
      <c r="J96" s="87">
        <v>0</v>
      </c>
      <c r="K96" s="87">
        <v>0</v>
      </c>
      <c r="L96" s="87">
        <v>0</v>
      </c>
      <c r="M96" s="87">
        <v>0</v>
      </c>
      <c r="N96" s="87">
        <v>0</v>
      </c>
      <c r="O96" s="87">
        <v>0</v>
      </c>
      <c r="P96" s="87">
        <v>0</v>
      </c>
      <c r="Q96" s="87">
        <v>0</v>
      </c>
    </row>
    <row r="97" spans="1:17" x14ac:dyDescent="0.25">
      <c r="A97" s="150" t="s">
        <v>125</v>
      </c>
      <c r="B97" s="87">
        <v>9.5679950157698299E-2</v>
      </c>
      <c r="C97" s="87">
        <v>0.22598137522504647</v>
      </c>
      <c r="D97" s="87">
        <v>0.13103354888582416</v>
      </c>
      <c r="E97" s="87">
        <v>0.10769382984464587</v>
      </c>
      <c r="F97" s="87">
        <v>7.2719886436178743E-2</v>
      </c>
      <c r="G97" s="87">
        <v>6.1859109293269043E-2</v>
      </c>
      <c r="H97" s="87">
        <v>3.3326960111402106E-2</v>
      </c>
      <c r="I97" s="87">
        <v>3.0202363515735395E-2</v>
      </c>
      <c r="J97" s="87">
        <v>2.5973035167520617E-2</v>
      </c>
      <c r="K97" s="87">
        <v>3.2861990050861246E-2</v>
      </c>
      <c r="L97" s="87">
        <v>2.8132614130674201E-2</v>
      </c>
      <c r="M97" s="87">
        <v>2.3825831114371074E-2</v>
      </c>
      <c r="N97" s="87">
        <v>5.8210939708306889E-2</v>
      </c>
      <c r="O97" s="87">
        <v>2.6611678305286067E-2</v>
      </c>
      <c r="P97" s="87">
        <v>2.5325226026429132E-2</v>
      </c>
      <c r="Q97" s="87">
        <v>1.977426643244868E-2</v>
      </c>
    </row>
    <row r="98" spans="1:17" x14ac:dyDescent="0.25">
      <c r="A98" s="150" t="s">
        <v>29</v>
      </c>
      <c r="B98" s="87">
        <v>0.11464286892595246</v>
      </c>
      <c r="C98" s="87">
        <v>0.21859957831325355</v>
      </c>
      <c r="D98" s="87">
        <v>0.19690707228915655</v>
      </c>
      <c r="E98" s="87">
        <v>0.2403616746987956</v>
      </c>
      <c r="F98" s="87">
        <v>0</v>
      </c>
      <c r="G98" s="87">
        <v>0</v>
      </c>
      <c r="H98" s="87">
        <v>0</v>
      </c>
      <c r="I98" s="87">
        <v>0</v>
      </c>
      <c r="J98" s="87">
        <v>0</v>
      </c>
      <c r="K98" s="87">
        <v>0</v>
      </c>
      <c r="L98" s="87">
        <v>0</v>
      </c>
      <c r="M98" s="87">
        <v>0</v>
      </c>
      <c r="N98" s="87">
        <v>0</v>
      </c>
      <c r="O98" s="87">
        <v>0</v>
      </c>
      <c r="P98" s="87">
        <v>0</v>
      </c>
      <c r="Q98" s="87">
        <v>0</v>
      </c>
    </row>
    <row r="99" spans="1:17" x14ac:dyDescent="0.25">
      <c r="A99" s="150" t="s">
        <v>28</v>
      </c>
      <c r="B99" s="87">
        <v>0</v>
      </c>
      <c r="C99" s="87">
        <v>0</v>
      </c>
      <c r="D99" s="87">
        <v>0</v>
      </c>
      <c r="E99" s="87">
        <v>0</v>
      </c>
      <c r="F99" s="87">
        <v>0</v>
      </c>
      <c r="G99" s="87">
        <v>0</v>
      </c>
      <c r="H99" s="87">
        <v>0</v>
      </c>
      <c r="I99" s="87">
        <v>0</v>
      </c>
      <c r="J99" s="87">
        <v>0</v>
      </c>
      <c r="K99" s="87">
        <v>0</v>
      </c>
      <c r="L99" s="87">
        <v>0</v>
      </c>
      <c r="M99" s="87">
        <v>0</v>
      </c>
      <c r="N99" s="87">
        <v>0</v>
      </c>
      <c r="O99" s="87">
        <v>0</v>
      </c>
      <c r="P99" s="87">
        <v>0</v>
      </c>
      <c r="Q99" s="87">
        <v>0</v>
      </c>
    </row>
    <row r="100" spans="1:17" x14ac:dyDescent="0.25">
      <c r="A100" s="150" t="s">
        <v>26</v>
      </c>
      <c r="B100" s="87">
        <v>11.299086917378627</v>
      </c>
      <c r="C100" s="87">
        <v>10.936739988737791</v>
      </c>
      <c r="D100" s="87">
        <v>10.735960031611782</v>
      </c>
      <c r="E100" s="87">
        <v>11.809859761188735</v>
      </c>
      <c r="F100" s="87">
        <v>11.498656035530454</v>
      </c>
      <c r="G100" s="87">
        <v>12.327819681103731</v>
      </c>
      <c r="H100" s="87">
        <v>12.144777582524341</v>
      </c>
      <c r="I100" s="87">
        <v>10.984279624886605</v>
      </c>
      <c r="J100" s="87">
        <v>10.121534611848583</v>
      </c>
      <c r="K100" s="87">
        <v>13.376860387981983</v>
      </c>
      <c r="L100" s="87">
        <v>11.317056434167347</v>
      </c>
      <c r="M100" s="87">
        <v>9.8472111285416961</v>
      </c>
      <c r="N100" s="87">
        <v>12.124276700101554</v>
      </c>
      <c r="O100" s="87">
        <v>10.790696895004778</v>
      </c>
      <c r="P100" s="87">
        <v>10.677151474738841</v>
      </c>
      <c r="Q100" s="87">
        <v>8.7027713417245902</v>
      </c>
    </row>
    <row r="101" spans="1:17" x14ac:dyDescent="0.25">
      <c r="A101" s="150" t="s">
        <v>25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86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22</v>
      </c>
      <c r="B103" s="87">
        <v>0</v>
      </c>
      <c r="C103" s="87">
        <v>0</v>
      </c>
      <c r="D103" s="87">
        <v>0</v>
      </c>
      <c r="E103" s="87">
        <v>0</v>
      </c>
      <c r="F103" s="87">
        <v>0</v>
      </c>
      <c r="G103" s="87">
        <v>0</v>
      </c>
      <c r="H103" s="87">
        <v>0</v>
      </c>
      <c r="I103" s="87">
        <v>0</v>
      </c>
      <c r="J103" s="87">
        <v>0</v>
      </c>
      <c r="K103" s="87">
        <v>0</v>
      </c>
      <c r="L103" s="87">
        <v>0</v>
      </c>
      <c r="M103" s="87">
        <v>0</v>
      </c>
      <c r="N103" s="87">
        <v>0</v>
      </c>
      <c r="O103" s="87">
        <v>0</v>
      </c>
      <c r="P103" s="87">
        <v>0</v>
      </c>
      <c r="Q103" s="87">
        <v>0</v>
      </c>
    </row>
    <row r="104" spans="1:17" x14ac:dyDescent="0.25">
      <c r="A104" s="152" t="s">
        <v>186</v>
      </c>
      <c r="B104" s="151">
        <v>1.7194872761680267</v>
      </c>
      <c r="C104" s="151">
        <v>3.238725946861277</v>
      </c>
      <c r="D104" s="151">
        <v>3.2607954766332186</v>
      </c>
      <c r="E104" s="151">
        <v>1.9486778327815704</v>
      </c>
      <c r="F104" s="151">
        <v>3.1556844725725095</v>
      </c>
      <c r="G104" s="151">
        <v>1.8448870347724089</v>
      </c>
      <c r="H104" s="151">
        <v>3.0768229412224204</v>
      </c>
      <c r="I104" s="151">
        <v>4.6295666531966742</v>
      </c>
      <c r="J104" s="151">
        <v>3.6831761234056772</v>
      </c>
      <c r="K104" s="151">
        <v>2.8740015540931596</v>
      </c>
      <c r="L104" s="151">
        <v>3.7804168147515926</v>
      </c>
      <c r="M104" s="151">
        <v>3.6768626894764642</v>
      </c>
      <c r="N104" s="151">
        <v>4.8264433754595437</v>
      </c>
      <c r="O104" s="151">
        <v>5.2147901963207941</v>
      </c>
      <c r="P104" s="151">
        <v>5.7328430664458683</v>
      </c>
      <c r="Q104" s="151">
        <v>5.0866962047225366</v>
      </c>
    </row>
    <row r="105" spans="1:17" x14ac:dyDescent="0.25">
      <c r="A105" s="243" t="s">
        <v>179</v>
      </c>
      <c r="B105" s="242">
        <v>45.431880538666896</v>
      </c>
      <c r="C105" s="242">
        <v>48.468725287013442</v>
      </c>
      <c r="D105" s="242">
        <v>45.012626748205918</v>
      </c>
      <c r="E105" s="242">
        <v>48.634637904650944</v>
      </c>
      <c r="F105" s="242">
        <v>45.676483902499861</v>
      </c>
      <c r="G105" s="242">
        <v>48.90662680419868</v>
      </c>
      <c r="H105" s="242">
        <v>48.071465299877936</v>
      </c>
      <c r="I105" s="242">
        <v>43.478218375272412</v>
      </c>
      <c r="J105" s="242">
        <v>40.055951238221468</v>
      </c>
      <c r="K105" s="242">
        <v>52.933114650129653</v>
      </c>
      <c r="L105" s="242">
        <v>44.783640980123756</v>
      </c>
      <c r="M105" s="242">
        <v>38.964619577589744</v>
      </c>
      <c r="N105" s="242">
        <v>48.088766999249458</v>
      </c>
      <c r="O105" s="242">
        <v>42.699902263066043</v>
      </c>
      <c r="P105" s="242">
        <v>42.246618555652383</v>
      </c>
      <c r="Q105" s="242">
        <v>34.431101084830409</v>
      </c>
    </row>
    <row r="106" spans="1:17" hidden="1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</row>
    <row r="108" spans="1:17" ht="12.75" x14ac:dyDescent="0.25">
      <c r="A108" s="97" t="s">
        <v>39</v>
      </c>
      <c r="B108" s="96">
        <v>16.434392318992614</v>
      </c>
      <c r="C108" s="96">
        <v>13.427263892490195</v>
      </c>
      <c r="D108" s="96">
        <v>15.018752057283418</v>
      </c>
      <c r="E108" s="96">
        <v>16.775866255611657</v>
      </c>
      <c r="F108" s="96">
        <v>14.867104081055537</v>
      </c>
      <c r="G108" s="96">
        <v>19.776662048626672</v>
      </c>
      <c r="H108" s="96">
        <v>17.124006936915702</v>
      </c>
      <c r="I108" s="96">
        <v>18.565250751504568</v>
      </c>
      <c r="J108" s="96">
        <v>15.054128281684603</v>
      </c>
      <c r="K108" s="96">
        <v>22.977994765976803</v>
      </c>
      <c r="L108" s="96">
        <v>21.273784817695418</v>
      </c>
      <c r="M108" s="96">
        <v>20.786838904055909</v>
      </c>
      <c r="N108" s="96">
        <v>24.800350899647135</v>
      </c>
      <c r="O108" s="96">
        <v>20.919140151059825</v>
      </c>
      <c r="P108" s="96">
        <v>20.184014521122499</v>
      </c>
      <c r="Q108" s="96">
        <v>18.604014822226439</v>
      </c>
    </row>
    <row r="109" spans="1:17" x14ac:dyDescent="0.25">
      <c r="A109" s="132" t="s">
        <v>83</v>
      </c>
      <c r="B109" s="160">
        <v>0.18242839272237341</v>
      </c>
      <c r="C109" s="160">
        <v>0.14904805258514695</v>
      </c>
      <c r="D109" s="160">
        <v>0.1667142140290587</v>
      </c>
      <c r="E109" s="160">
        <v>0.18621889134287928</v>
      </c>
      <c r="F109" s="160">
        <v>0.16503086024110747</v>
      </c>
      <c r="G109" s="160">
        <v>0.21952893669059464</v>
      </c>
      <c r="H109" s="160">
        <v>0.19008339352213982</v>
      </c>
      <c r="I109" s="160">
        <v>0.20608178199389718</v>
      </c>
      <c r="J109" s="160">
        <v>0.16710690440864981</v>
      </c>
      <c r="K109" s="160">
        <v>0.25506502289688593</v>
      </c>
      <c r="L109" s="160">
        <v>0.23614760412703215</v>
      </c>
      <c r="M109" s="160">
        <v>0.23074230780431237</v>
      </c>
      <c r="N109" s="160">
        <v>0.27529391204473941</v>
      </c>
      <c r="O109" s="160">
        <v>0.23221090508358014</v>
      </c>
      <c r="P109" s="160">
        <v>0.22405071366819665</v>
      </c>
      <c r="Q109" s="160">
        <v>0.20651207883602593</v>
      </c>
    </row>
    <row r="110" spans="1:17" x14ac:dyDescent="0.25">
      <c r="A110" s="76" t="s">
        <v>82</v>
      </c>
      <c r="B110" s="159">
        <v>1.2191605950304401</v>
      </c>
      <c r="C110" s="159">
        <v>0.99608131040421266</v>
      </c>
      <c r="D110" s="159">
        <v>1.114143458387068</v>
      </c>
      <c r="E110" s="159">
        <v>1.2444923237415007</v>
      </c>
      <c r="F110" s="159">
        <v>1.1028936821042248</v>
      </c>
      <c r="G110" s="159">
        <v>1.4671018315082764</v>
      </c>
      <c r="H110" s="159">
        <v>1.2703186148470402</v>
      </c>
      <c r="I110" s="159">
        <v>1.3772351124255651</v>
      </c>
      <c r="J110" s="159">
        <v>1.1167677902122879</v>
      </c>
      <c r="K110" s="159">
        <v>1.7045878684008313</v>
      </c>
      <c r="L110" s="159">
        <v>1.5781636250047189</v>
      </c>
      <c r="M110" s="159">
        <v>1.542040277192563</v>
      </c>
      <c r="N110" s="159">
        <v>1.8397766082799021</v>
      </c>
      <c r="O110" s="159">
        <v>1.5518548455617363</v>
      </c>
      <c r="P110" s="159">
        <v>1.497320659994025</v>
      </c>
      <c r="Q110" s="159">
        <v>1.3801107665178958</v>
      </c>
    </row>
    <row r="111" spans="1:17" x14ac:dyDescent="0.25">
      <c r="A111" s="76" t="s">
        <v>81</v>
      </c>
      <c r="B111" s="159">
        <v>0.2129210254448988</v>
      </c>
      <c r="C111" s="159">
        <v>0.17396121142880944</v>
      </c>
      <c r="D111" s="159">
        <v>0.19458024530933712</v>
      </c>
      <c r="E111" s="159">
        <v>0.21734510023491146</v>
      </c>
      <c r="F111" s="159">
        <v>0.19261552145594776</v>
      </c>
      <c r="G111" s="159">
        <v>0.25622286979266412</v>
      </c>
      <c r="H111" s="159">
        <v>0.2218555481677309</v>
      </c>
      <c r="I111" s="159">
        <v>0.2405280433206998</v>
      </c>
      <c r="J111" s="159">
        <v>0.19503857329796406</v>
      </c>
      <c r="K111" s="159">
        <v>0.29769875960580672</v>
      </c>
      <c r="L111" s="159">
        <v>0.27561932261061439</v>
      </c>
      <c r="M111" s="159">
        <v>0.26931053910004255</v>
      </c>
      <c r="N111" s="159">
        <v>0.32130887728922536</v>
      </c>
      <c r="O111" s="159">
        <v>0.27102461021584279</v>
      </c>
      <c r="P111" s="159">
        <v>0.26150045502233477</v>
      </c>
      <c r="Q111" s="159">
        <v>0.24103026363577532</v>
      </c>
    </row>
    <row r="112" spans="1:17" x14ac:dyDescent="0.25">
      <c r="A112" s="76" t="s">
        <v>80</v>
      </c>
      <c r="B112" s="159">
        <v>1.7330697308625473</v>
      </c>
      <c r="C112" s="159">
        <v>1.4159564995588958</v>
      </c>
      <c r="D112" s="159">
        <v>1.5837850332760575</v>
      </c>
      <c r="E112" s="159">
        <v>1.7690794677573529</v>
      </c>
      <c r="F112" s="159">
        <v>1.5677931722905207</v>
      </c>
      <c r="G112" s="159">
        <v>2.0855248985606489</v>
      </c>
      <c r="H112" s="159">
        <v>1.805792238460328</v>
      </c>
      <c r="I112" s="159">
        <v>1.9577769289420228</v>
      </c>
      <c r="J112" s="159">
        <v>1.5875155918821731</v>
      </c>
      <c r="K112" s="159">
        <v>2.4231177175204159</v>
      </c>
      <c r="L112" s="159">
        <v>2.2434022392068051</v>
      </c>
      <c r="M112" s="159">
        <v>2.1920519241409675</v>
      </c>
      <c r="N112" s="159">
        <v>2.615292164425024</v>
      </c>
      <c r="O112" s="159">
        <v>2.2060035982940112</v>
      </c>
      <c r="P112" s="159">
        <v>2.1284817798478679</v>
      </c>
      <c r="Q112" s="159">
        <v>1.9618647489422461</v>
      </c>
    </row>
    <row r="113" spans="1:17" x14ac:dyDescent="0.25">
      <c r="A113" s="129" t="s">
        <v>79</v>
      </c>
      <c r="B113" s="158">
        <v>0.5107994996226457</v>
      </c>
      <c r="C113" s="158">
        <v>0.41733454723841146</v>
      </c>
      <c r="D113" s="158">
        <v>0.46679979928136439</v>
      </c>
      <c r="E113" s="158">
        <v>0.52141289576006189</v>
      </c>
      <c r="F113" s="158">
        <v>0.46208640867510103</v>
      </c>
      <c r="G113" s="158">
        <v>0.61468102273366509</v>
      </c>
      <c r="H113" s="158">
        <v>0.53223350186199148</v>
      </c>
      <c r="I113" s="158">
        <v>0.57702898958291216</v>
      </c>
      <c r="J113" s="158">
        <v>0.46789933234421943</v>
      </c>
      <c r="K113" s="158">
        <v>0.7141820641112806</v>
      </c>
      <c r="L113" s="158">
        <v>0.66121329155568986</v>
      </c>
      <c r="M113" s="158">
        <v>0.64607846185207474</v>
      </c>
      <c r="N113" s="158">
        <v>0.77082295372527043</v>
      </c>
      <c r="O113" s="158">
        <v>0.6501905342340244</v>
      </c>
      <c r="P113" s="158">
        <v>0.6273419982709505</v>
      </c>
      <c r="Q113" s="158">
        <v>0.57823382074087259</v>
      </c>
    </row>
    <row r="114" spans="1:17" x14ac:dyDescent="0.25">
      <c r="A114" s="92" t="s">
        <v>125</v>
      </c>
      <c r="B114" s="91">
        <v>4.6171491595180914E-2</v>
      </c>
      <c r="C114" s="91">
        <v>8.34669094476823E-2</v>
      </c>
      <c r="D114" s="91">
        <v>5.4967602831737357E-2</v>
      </c>
      <c r="E114" s="91">
        <v>4.9836135936521107E-2</v>
      </c>
      <c r="F114" s="91">
        <v>2.7626040132066505E-2</v>
      </c>
      <c r="G114" s="91">
        <v>3.1963509630547123E-2</v>
      </c>
      <c r="H114" s="91">
        <v>1.414288182727391E-2</v>
      </c>
      <c r="I114" s="91">
        <v>1.3253996460337217E-2</v>
      </c>
      <c r="J114" s="91">
        <v>9.8671139212841517E-3</v>
      </c>
      <c r="K114" s="91">
        <v>1.749491301568918E-2</v>
      </c>
      <c r="L114" s="91">
        <v>1.3847714869882682E-2</v>
      </c>
      <c r="M114" s="91">
        <v>1.2209263091531777E-2</v>
      </c>
      <c r="N114" s="91">
        <v>3.1103896335907408E-2</v>
      </c>
      <c r="O114" s="91">
        <v>1.2059224623151921E-2</v>
      </c>
      <c r="P114" s="91">
        <v>1.0835421109636314E-2</v>
      </c>
      <c r="Q114" s="91">
        <v>8.562674006055003E-3</v>
      </c>
    </row>
    <row r="115" spans="1:17" x14ac:dyDescent="0.25">
      <c r="A115" s="92" t="s">
        <v>26</v>
      </c>
      <c r="B115" s="91">
        <v>0.15323984988679368</v>
      </c>
      <c r="C115" s="91">
        <v>0.12520036417152342</v>
      </c>
      <c r="D115" s="91">
        <v>0.14003993978440932</v>
      </c>
      <c r="E115" s="91">
        <v>0.15642386872801858</v>
      </c>
      <c r="F115" s="91">
        <v>0.13862592260253029</v>
      </c>
      <c r="G115" s="91">
        <v>0.18440430682009953</v>
      </c>
      <c r="H115" s="91">
        <v>0.15967005055859745</v>
      </c>
      <c r="I115" s="91">
        <v>0.17310869687487365</v>
      </c>
      <c r="J115" s="91">
        <v>0.14036979970326582</v>
      </c>
      <c r="K115" s="91">
        <v>0.21425461923338415</v>
      </c>
      <c r="L115" s="91">
        <v>0.198363987466707</v>
      </c>
      <c r="M115" s="91">
        <v>0.1938235385556224</v>
      </c>
      <c r="N115" s="91">
        <v>0.23124688611758112</v>
      </c>
      <c r="O115" s="91">
        <v>0.19505716027020731</v>
      </c>
      <c r="P115" s="91">
        <v>0.18820259948128515</v>
      </c>
      <c r="Q115" s="91">
        <v>0.17347014622226176</v>
      </c>
    </row>
    <row r="116" spans="1:17" x14ac:dyDescent="0.25">
      <c r="A116" s="92" t="s">
        <v>126</v>
      </c>
      <c r="B116" s="91">
        <v>0</v>
      </c>
      <c r="C116" s="91">
        <v>0</v>
      </c>
      <c r="D116" s="91">
        <v>0</v>
      </c>
      <c r="E116" s="91">
        <v>0</v>
      </c>
      <c r="F116" s="91">
        <v>0</v>
      </c>
      <c r="G116" s="91">
        <v>0</v>
      </c>
      <c r="H116" s="91">
        <v>0</v>
      </c>
      <c r="I116" s="91">
        <v>0</v>
      </c>
      <c r="J116" s="91">
        <v>0</v>
      </c>
      <c r="K116" s="91">
        <v>0</v>
      </c>
      <c r="L116" s="91">
        <v>0</v>
      </c>
      <c r="M116" s="91">
        <v>0</v>
      </c>
      <c r="N116" s="91">
        <v>0</v>
      </c>
      <c r="O116" s="91">
        <v>0</v>
      </c>
      <c r="P116" s="91">
        <v>0</v>
      </c>
      <c r="Q116" s="91">
        <v>0</v>
      </c>
    </row>
    <row r="117" spans="1:17" x14ac:dyDescent="0.25">
      <c r="A117" s="92" t="s">
        <v>21</v>
      </c>
      <c r="B117" s="157">
        <v>0.31138815814067106</v>
      </c>
      <c r="C117" s="157">
        <v>0.20866727361920576</v>
      </c>
      <c r="D117" s="157">
        <v>0.27179225666521772</v>
      </c>
      <c r="E117" s="157">
        <v>0.31515289109552225</v>
      </c>
      <c r="F117" s="157">
        <v>0.29583444594050423</v>
      </c>
      <c r="G117" s="157">
        <v>0.39831320628301847</v>
      </c>
      <c r="H117" s="157">
        <v>0.35842056947612017</v>
      </c>
      <c r="I117" s="157">
        <v>0.39066629624770133</v>
      </c>
      <c r="J117" s="157">
        <v>0.31766241871966949</v>
      </c>
      <c r="K117" s="157">
        <v>0.48243253186220725</v>
      </c>
      <c r="L117" s="157">
        <v>0.44900158921910022</v>
      </c>
      <c r="M117" s="157">
        <v>0.44004566020492059</v>
      </c>
      <c r="N117" s="157">
        <v>0.5084721712717819</v>
      </c>
      <c r="O117" s="157">
        <v>0.44307414934066514</v>
      </c>
      <c r="P117" s="157">
        <v>0.42830397768002909</v>
      </c>
      <c r="Q117" s="157">
        <v>0.3962010005125558</v>
      </c>
    </row>
    <row r="118" spans="1:17" x14ac:dyDescent="0.25">
      <c r="A118" s="156" t="s">
        <v>183</v>
      </c>
      <c r="B118" s="204">
        <v>1.6468029121827272</v>
      </c>
      <c r="C118" s="204">
        <v>1.3454745908216368</v>
      </c>
      <c r="D118" s="204">
        <v>1.5049491423362049</v>
      </c>
      <c r="E118" s="204">
        <v>1.681020196420786</v>
      </c>
      <c r="F118" s="204">
        <v>1.4897533064311514</v>
      </c>
      <c r="G118" s="204">
        <v>1.9817139583125383</v>
      </c>
      <c r="H118" s="204">
        <v>1.715905519631564</v>
      </c>
      <c r="I118" s="204">
        <v>1.8603248851281138</v>
      </c>
      <c r="J118" s="204">
        <v>1.5084940053427056</v>
      </c>
      <c r="K118" s="204">
        <v>2.302502457179358</v>
      </c>
      <c r="L118" s="204">
        <v>2.1317326561836016</v>
      </c>
      <c r="M118" s="204">
        <v>2.0829384000229823</v>
      </c>
      <c r="N118" s="204">
        <v>2.4851110580762792</v>
      </c>
      <c r="O118" s="204">
        <v>2.0961956032479341</v>
      </c>
      <c r="P118" s="204">
        <v>2.0225325797115001</v>
      </c>
      <c r="Q118" s="204">
        <v>1.8642092261681573</v>
      </c>
    </row>
    <row r="119" spans="1:17" x14ac:dyDescent="0.25">
      <c r="A119" s="152" t="s">
        <v>192</v>
      </c>
      <c r="B119" s="151">
        <v>1.3997824753553181</v>
      </c>
      <c r="C119" s="151">
        <v>1.1436534021983911</v>
      </c>
      <c r="D119" s="151">
        <v>1.2792067709857742</v>
      </c>
      <c r="E119" s="151">
        <v>1.4288671669576682</v>
      </c>
      <c r="F119" s="151">
        <v>1.2662903104664787</v>
      </c>
      <c r="G119" s="151">
        <v>1.6844568645656577</v>
      </c>
      <c r="H119" s="151">
        <v>1.4585196916868293</v>
      </c>
      <c r="I119" s="151">
        <v>1.5812761523588967</v>
      </c>
      <c r="J119" s="151">
        <v>1.2822199045412999</v>
      </c>
      <c r="K119" s="151">
        <v>1.9571270886024541</v>
      </c>
      <c r="L119" s="151">
        <v>1.8119727577560614</v>
      </c>
      <c r="M119" s="151">
        <v>1.7704976400195351</v>
      </c>
      <c r="N119" s="151">
        <v>2.1123443993648374</v>
      </c>
      <c r="O119" s="151">
        <v>1.781766262760744</v>
      </c>
      <c r="P119" s="151">
        <v>1.7191526927547751</v>
      </c>
      <c r="Q119" s="151">
        <v>1.5845778422429337</v>
      </c>
    </row>
    <row r="120" spans="1:17" x14ac:dyDescent="0.25">
      <c r="A120" s="150" t="s">
        <v>33</v>
      </c>
      <c r="B120" s="87">
        <v>0</v>
      </c>
      <c r="C120" s="87">
        <v>0</v>
      </c>
      <c r="D120" s="87">
        <v>0</v>
      </c>
      <c r="E120" s="87">
        <v>0</v>
      </c>
      <c r="F120" s="87">
        <v>0</v>
      </c>
      <c r="G120" s="87">
        <v>0</v>
      </c>
      <c r="H120" s="87">
        <v>0</v>
      </c>
      <c r="I120" s="87">
        <v>0</v>
      </c>
      <c r="J120" s="87">
        <v>0</v>
      </c>
      <c r="K120" s="87">
        <v>0</v>
      </c>
      <c r="L120" s="87">
        <v>0</v>
      </c>
      <c r="M120" s="87">
        <v>0</v>
      </c>
      <c r="N120" s="87">
        <v>0</v>
      </c>
      <c r="O120" s="87">
        <v>0</v>
      </c>
      <c r="P120" s="87">
        <v>0</v>
      </c>
      <c r="Q120" s="87">
        <v>0</v>
      </c>
    </row>
    <row r="121" spans="1:17" x14ac:dyDescent="0.25">
      <c r="A121" s="150" t="s">
        <v>31</v>
      </c>
      <c r="B121" s="87">
        <v>0</v>
      </c>
      <c r="C121" s="87">
        <v>0</v>
      </c>
      <c r="D121" s="87">
        <v>0</v>
      </c>
      <c r="E121" s="87">
        <v>0</v>
      </c>
      <c r="F121" s="87">
        <v>0</v>
      </c>
      <c r="G121" s="87">
        <v>0</v>
      </c>
      <c r="H121" s="87">
        <v>0</v>
      </c>
      <c r="I121" s="87">
        <v>0</v>
      </c>
      <c r="J121" s="87">
        <v>0</v>
      </c>
      <c r="K121" s="87">
        <v>0</v>
      </c>
      <c r="L121" s="87">
        <v>0</v>
      </c>
      <c r="M121" s="87">
        <v>0</v>
      </c>
      <c r="N121" s="87">
        <v>0</v>
      </c>
      <c r="O121" s="87">
        <v>0</v>
      </c>
      <c r="P121" s="87">
        <v>0</v>
      </c>
      <c r="Q121" s="87">
        <v>0</v>
      </c>
    </row>
    <row r="122" spans="1:17" x14ac:dyDescent="0.25">
      <c r="A122" s="150" t="s">
        <v>30</v>
      </c>
      <c r="B122" s="87">
        <v>0</v>
      </c>
      <c r="C122" s="87">
        <v>0</v>
      </c>
      <c r="D122" s="87">
        <v>0</v>
      </c>
      <c r="E122" s="87">
        <v>0</v>
      </c>
      <c r="F122" s="87">
        <v>0</v>
      </c>
      <c r="G122" s="87">
        <v>0</v>
      </c>
      <c r="H122" s="87">
        <v>0</v>
      </c>
      <c r="I122" s="87">
        <v>0</v>
      </c>
      <c r="J122" s="87">
        <v>0</v>
      </c>
      <c r="K122" s="87">
        <v>0</v>
      </c>
      <c r="L122" s="87">
        <v>0</v>
      </c>
      <c r="M122" s="87">
        <v>0</v>
      </c>
      <c r="N122" s="87">
        <v>0</v>
      </c>
      <c r="O122" s="87">
        <v>0</v>
      </c>
      <c r="P122" s="87">
        <v>0</v>
      </c>
      <c r="Q122" s="87">
        <v>0</v>
      </c>
    </row>
    <row r="123" spans="1:17" x14ac:dyDescent="0.25">
      <c r="A123" s="150" t="s">
        <v>125</v>
      </c>
      <c r="B123" s="87">
        <v>1.1753739153293776E-2</v>
      </c>
      <c r="C123" s="87">
        <v>2.3152451824511561E-2</v>
      </c>
      <c r="D123" s="87">
        <v>1.5424597587124585E-2</v>
      </c>
      <c r="E123" s="87">
        <v>1.2912060883428108E-2</v>
      </c>
      <c r="F123" s="87">
        <v>7.9579548874171794E-3</v>
      </c>
      <c r="G123" s="87">
        <v>8.4101454967280449E-3</v>
      </c>
      <c r="H123" s="87">
        <v>3.9914280105219956E-3</v>
      </c>
      <c r="I123" s="87">
        <v>4.3359530863633618E-3</v>
      </c>
      <c r="J123" s="87">
        <v>3.2819036783814557E-3</v>
      </c>
      <c r="K123" s="87">
        <v>4.7961537980296095E-3</v>
      </c>
      <c r="L123" s="87">
        <v>4.4931406777123832E-3</v>
      </c>
      <c r="M123" s="87">
        <v>4.2734697410116672E-3</v>
      </c>
      <c r="N123" s="87">
        <v>1.0093304102586834E-2</v>
      </c>
      <c r="O123" s="87">
        <v>4.3833260628980686E-3</v>
      </c>
      <c r="P123" s="87">
        <v>4.0680238542211275E-3</v>
      </c>
      <c r="Q123" s="87">
        <v>3.5922843907131886E-3</v>
      </c>
    </row>
    <row r="124" spans="1:17" x14ac:dyDescent="0.25">
      <c r="A124" s="150" t="s">
        <v>29</v>
      </c>
      <c r="B124" s="87">
        <v>0</v>
      </c>
      <c r="C124" s="87">
        <v>0</v>
      </c>
      <c r="D124" s="87">
        <v>0</v>
      </c>
      <c r="E124" s="87">
        <v>0</v>
      </c>
      <c r="F124" s="87">
        <v>0</v>
      </c>
      <c r="G124" s="87">
        <v>0</v>
      </c>
      <c r="H124" s="87">
        <v>0</v>
      </c>
      <c r="I124" s="87">
        <v>0</v>
      </c>
      <c r="J124" s="87">
        <v>0</v>
      </c>
      <c r="K124" s="87">
        <v>0</v>
      </c>
      <c r="L124" s="87">
        <v>0</v>
      </c>
      <c r="M124" s="87">
        <v>0</v>
      </c>
      <c r="N124" s="87">
        <v>0</v>
      </c>
      <c r="O124" s="87">
        <v>0</v>
      </c>
      <c r="P124" s="87">
        <v>0</v>
      </c>
      <c r="Q124" s="87">
        <v>0</v>
      </c>
    </row>
    <row r="125" spans="1:17" x14ac:dyDescent="0.25">
      <c r="A125" s="150" t="s">
        <v>28</v>
      </c>
      <c r="B125" s="87">
        <v>0</v>
      </c>
      <c r="C125" s="87">
        <v>0</v>
      </c>
      <c r="D125" s="87">
        <v>0</v>
      </c>
      <c r="E125" s="87">
        <v>0</v>
      </c>
      <c r="F125" s="87">
        <v>0</v>
      </c>
      <c r="G125" s="87">
        <v>0</v>
      </c>
      <c r="H125" s="87">
        <v>0</v>
      </c>
      <c r="I125" s="87">
        <v>0</v>
      </c>
      <c r="J125" s="87">
        <v>0</v>
      </c>
      <c r="K125" s="87">
        <v>0</v>
      </c>
      <c r="L125" s="87">
        <v>0</v>
      </c>
      <c r="M125" s="87">
        <v>0</v>
      </c>
      <c r="N125" s="87">
        <v>0</v>
      </c>
      <c r="O125" s="87">
        <v>0</v>
      </c>
      <c r="P125" s="87">
        <v>0</v>
      </c>
      <c r="Q125" s="87">
        <v>0</v>
      </c>
    </row>
    <row r="126" spans="1:17" x14ac:dyDescent="0.25">
      <c r="A126" s="150" t="s">
        <v>26</v>
      </c>
      <c r="B126" s="87">
        <v>1.3880287362020243</v>
      </c>
      <c r="C126" s="87">
        <v>1.1205009503738794</v>
      </c>
      <c r="D126" s="87">
        <v>1.2637821733986496</v>
      </c>
      <c r="E126" s="87">
        <v>1.4159551060742401</v>
      </c>
      <c r="F126" s="87">
        <v>1.2583323555790615</v>
      </c>
      <c r="G126" s="87">
        <v>1.6760467190689297</v>
      </c>
      <c r="H126" s="87">
        <v>1.4545282636763073</v>
      </c>
      <c r="I126" s="87">
        <v>1.5769401992725334</v>
      </c>
      <c r="J126" s="87">
        <v>1.2789380008629183</v>
      </c>
      <c r="K126" s="87">
        <v>1.9523309348044244</v>
      </c>
      <c r="L126" s="87">
        <v>1.8074796170783489</v>
      </c>
      <c r="M126" s="87">
        <v>1.7662241702785235</v>
      </c>
      <c r="N126" s="87">
        <v>2.1022510952622504</v>
      </c>
      <c r="O126" s="87">
        <v>1.777382936697846</v>
      </c>
      <c r="P126" s="87">
        <v>1.7150846689005539</v>
      </c>
      <c r="Q126" s="87">
        <v>1.5809855578522205</v>
      </c>
    </row>
    <row r="127" spans="1:17" x14ac:dyDescent="0.25">
      <c r="A127" s="150" t="s">
        <v>25</v>
      </c>
      <c r="B127" s="87">
        <v>0</v>
      </c>
      <c r="C127" s="87">
        <v>0</v>
      </c>
      <c r="D127" s="87">
        <v>0</v>
      </c>
      <c r="E127" s="87">
        <v>0</v>
      </c>
      <c r="F127" s="87">
        <v>0</v>
      </c>
      <c r="G127" s="87">
        <v>0</v>
      </c>
      <c r="H127" s="87">
        <v>0</v>
      </c>
      <c r="I127" s="87">
        <v>0</v>
      </c>
      <c r="J127" s="87">
        <v>0</v>
      </c>
      <c r="K127" s="87">
        <v>0</v>
      </c>
      <c r="L127" s="87">
        <v>0</v>
      </c>
      <c r="M127" s="87">
        <v>0</v>
      </c>
      <c r="N127" s="87">
        <v>0</v>
      </c>
      <c r="O127" s="87">
        <v>0</v>
      </c>
      <c r="P127" s="87">
        <v>0</v>
      </c>
      <c r="Q127" s="87">
        <v>0</v>
      </c>
    </row>
    <row r="128" spans="1:17" x14ac:dyDescent="0.25">
      <c r="A128" s="150" t="s">
        <v>86</v>
      </c>
      <c r="B128" s="87">
        <v>0</v>
      </c>
      <c r="C128" s="87">
        <v>0</v>
      </c>
      <c r="D128" s="87">
        <v>0</v>
      </c>
      <c r="E128" s="87">
        <v>0</v>
      </c>
      <c r="F128" s="87">
        <v>0</v>
      </c>
      <c r="G128" s="87">
        <v>0</v>
      </c>
      <c r="H128" s="87">
        <v>0</v>
      </c>
      <c r="I128" s="87">
        <v>0</v>
      </c>
      <c r="J128" s="87">
        <v>0</v>
      </c>
      <c r="K128" s="87">
        <v>0</v>
      </c>
      <c r="L128" s="87">
        <v>0</v>
      </c>
      <c r="M128" s="87">
        <v>0</v>
      </c>
      <c r="N128" s="87">
        <v>0</v>
      </c>
      <c r="O128" s="87">
        <v>0</v>
      </c>
      <c r="P128" s="87">
        <v>0</v>
      </c>
      <c r="Q128" s="87">
        <v>0</v>
      </c>
    </row>
    <row r="129" spans="1:17" x14ac:dyDescent="0.25">
      <c r="A129" s="150" t="s">
        <v>22</v>
      </c>
      <c r="B129" s="87">
        <v>0</v>
      </c>
      <c r="C129" s="87">
        <v>0</v>
      </c>
      <c r="D129" s="87">
        <v>0</v>
      </c>
      <c r="E129" s="87">
        <v>0</v>
      </c>
      <c r="F129" s="87">
        <v>0</v>
      </c>
      <c r="G129" s="87">
        <v>0</v>
      </c>
      <c r="H129" s="87">
        <v>0</v>
      </c>
      <c r="I129" s="87">
        <v>0</v>
      </c>
      <c r="J129" s="87">
        <v>0</v>
      </c>
      <c r="K129" s="87">
        <v>0</v>
      </c>
      <c r="L129" s="87">
        <v>0</v>
      </c>
      <c r="M129" s="87">
        <v>0</v>
      </c>
      <c r="N129" s="87">
        <v>0</v>
      </c>
      <c r="O129" s="87">
        <v>0</v>
      </c>
      <c r="P129" s="87">
        <v>0</v>
      </c>
      <c r="Q129" s="87">
        <v>0</v>
      </c>
    </row>
    <row r="130" spans="1:17" x14ac:dyDescent="0.25">
      <c r="A130" s="152" t="s">
        <v>191</v>
      </c>
      <c r="B130" s="151">
        <v>0.24702043682740915</v>
      </c>
      <c r="C130" s="151">
        <v>0.20182118862324572</v>
      </c>
      <c r="D130" s="151">
        <v>0.22574237135043074</v>
      </c>
      <c r="E130" s="151">
        <v>0.25215302946311779</v>
      </c>
      <c r="F130" s="151">
        <v>0.22346299596467278</v>
      </c>
      <c r="G130" s="151">
        <v>0.29725709374688059</v>
      </c>
      <c r="H130" s="151">
        <v>0.25738582794473475</v>
      </c>
      <c r="I130" s="151">
        <v>0.27904873276921704</v>
      </c>
      <c r="J130" s="151">
        <v>0.22627410080140575</v>
      </c>
      <c r="K130" s="151">
        <v>0.34537536857690387</v>
      </c>
      <c r="L130" s="151">
        <v>0.31975989842754027</v>
      </c>
      <c r="M130" s="151">
        <v>0.31244076000344734</v>
      </c>
      <c r="N130" s="151">
        <v>0.37276665871144177</v>
      </c>
      <c r="O130" s="151">
        <v>0.31442934048719001</v>
      </c>
      <c r="P130" s="151">
        <v>0.30337988695672502</v>
      </c>
      <c r="Q130" s="151">
        <v>0.27963138392522358</v>
      </c>
    </row>
    <row r="131" spans="1:17" x14ac:dyDescent="0.25">
      <c r="A131" s="156" t="s">
        <v>181</v>
      </c>
      <c r="B131" s="204">
        <v>3.5359717743035159</v>
      </c>
      <c r="C131" s="204">
        <v>2.8889675509998032</v>
      </c>
      <c r="D131" s="204">
        <v>3.2313871014533673</v>
      </c>
      <c r="E131" s="204">
        <v>3.6094422244490816</v>
      </c>
      <c r="F131" s="204">
        <v>3.1987590034279618</v>
      </c>
      <c r="G131" s="204">
        <v>4.2550839383983972</v>
      </c>
      <c r="H131" s="204">
        <v>3.6843470702555949</v>
      </c>
      <c r="I131" s="204">
        <v>3.9944405224111899</v>
      </c>
      <c r="J131" s="204">
        <v>3.2389985377958874</v>
      </c>
      <c r="K131" s="204">
        <v>4.9438725415293145</v>
      </c>
      <c r="L131" s="204">
        <v>4.5772001293315006</v>
      </c>
      <c r="M131" s="204">
        <v>4.4724303895795865</v>
      </c>
      <c r="N131" s="204">
        <v>5.3359649125955908</v>
      </c>
      <c r="O131" s="204">
        <v>4.5008959066507819</v>
      </c>
      <c r="P131" s="204">
        <v>4.3427286055683139</v>
      </c>
      <c r="Q131" s="204">
        <v>4.0027808770327091</v>
      </c>
    </row>
    <row r="132" spans="1:17" x14ac:dyDescent="0.25">
      <c r="A132" s="152" t="s">
        <v>190</v>
      </c>
      <c r="B132" s="151">
        <v>3.2121943141533511</v>
      </c>
      <c r="C132" s="151">
        <v>2.421926735488694</v>
      </c>
      <c r="D132" s="151">
        <v>2.6650464197340389</v>
      </c>
      <c r="E132" s="151">
        <v>3.259550216911661</v>
      </c>
      <c r="F132" s="151">
        <v>2.6640937042277648</v>
      </c>
      <c r="G132" s="151">
        <v>3.8667460449873512</v>
      </c>
      <c r="H132" s="151">
        <v>3.1138213225499372</v>
      </c>
      <c r="I132" s="151">
        <v>2.9654197777990259</v>
      </c>
      <c r="J132" s="151">
        <v>2.5184458236440332</v>
      </c>
      <c r="K132" s="151">
        <v>4.2944514569159757</v>
      </c>
      <c r="L132" s="151">
        <v>3.6423978605229119</v>
      </c>
      <c r="M132" s="151">
        <v>3.4513730521590462</v>
      </c>
      <c r="N132" s="151">
        <v>4.0402898259468341</v>
      </c>
      <c r="O132" s="151">
        <v>3.1710280227320591</v>
      </c>
      <c r="P132" s="151">
        <v>2.9169885245799474</v>
      </c>
      <c r="Q132" s="151">
        <v>2.5720884600294105</v>
      </c>
    </row>
    <row r="133" spans="1:17" x14ac:dyDescent="0.25">
      <c r="A133" s="154" t="s">
        <v>33</v>
      </c>
      <c r="B133" s="83">
        <v>0</v>
      </c>
      <c r="C133" s="83">
        <v>0</v>
      </c>
      <c r="D133" s="83">
        <v>0</v>
      </c>
      <c r="E133" s="83">
        <v>0</v>
      </c>
      <c r="F133" s="83">
        <v>0</v>
      </c>
      <c r="G133" s="83">
        <v>0</v>
      </c>
      <c r="H133" s="83">
        <v>0</v>
      </c>
      <c r="I133" s="83">
        <v>0</v>
      </c>
      <c r="J133" s="83">
        <v>0</v>
      </c>
      <c r="K133" s="83">
        <v>0</v>
      </c>
      <c r="L133" s="83">
        <v>0</v>
      </c>
      <c r="M133" s="83">
        <v>0</v>
      </c>
      <c r="N133" s="83">
        <v>0</v>
      </c>
      <c r="O133" s="83">
        <v>0</v>
      </c>
      <c r="P133" s="83">
        <v>0</v>
      </c>
      <c r="Q133" s="83">
        <v>0</v>
      </c>
    </row>
    <row r="134" spans="1:17" x14ac:dyDescent="0.25">
      <c r="A134" s="154" t="s">
        <v>30</v>
      </c>
      <c r="B134" s="208">
        <v>0</v>
      </c>
      <c r="C134" s="208">
        <v>0</v>
      </c>
      <c r="D134" s="208">
        <v>0</v>
      </c>
      <c r="E134" s="208">
        <v>0</v>
      </c>
      <c r="F134" s="208">
        <v>0</v>
      </c>
      <c r="G134" s="208">
        <v>1.9495187451338072E-2</v>
      </c>
      <c r="H134" s="208">
        <v>1.7270089702642089E-2</v>
      </c>
      <c r="I134" s="208">
        <v>1.9972944641593066E-2</v>
      </c>
      <c r="J134" s="208">
        <v>1.6153724736414639E-2</v>
      </c>
      <c r="K134" s="208">
        <v>0</v>
      </c>
      <c r="L134" s="208">
        <v>0</v>
      </c>
      <c r="M134" s="208">
        <v>0</v>
      </c>
      <c r="N134" s="208">
        <v>0</v>
      </c>
      <c r="O134" s="208">
        <v>0</v>
      </c>
      <c r="P134" s="208">
        <v>0</v>
      </c>
      <c r="Q134" s="208">
        <v>0</v>
      </c>
    </row>
    <row r="135" spans="1:17" x14ac:dyDescent="0.25">
      <c r="A135" s="154" t="s">
        <v>125</v>
      </c>
      <c r="B135" s="208">
        <v>0</v>
      </c>
      <c r="C135" s="208">
        <v>3.3810939758284141E-3</v>
      </c>
      <c r="D135" s="208">
        <v>0</v>
      </c>
      <c r="E135" s="208">
        <v>0</v>
      </c>
      <c r="F135" s="208">
        <v>0</v>
      </c>
      <c r="G135" s="208">
        <v>1.9699633043060303E-18</v>
      </c>
      <c r="H135" s="208">
        <v>0</v>
      </c>
      <c r="I135" s="208">
        <v>0</v>
      </c>
      <c r="J135" s="208">
        <v>0</v>
      </c>
      <c r="K135" s="208">
        <v>0</v>
      </c>
      <c r="L135" s="208">
        <v>0</v>
      </c>
      <c r="M135" s="208">
        <v>0</v>
      </c>
      <c r="N135" s="208">
        <v>0</v>
      </c>
      <c r="O135" s="208">
        <v>0</v>
      </c>
      <c r="P135" s="208">
        <v>0</v>
      </c>
      <c r="Q135" s="208">
        <v>0</v>
      </c>
    </row>
    <row r="136" spans="1:17" x14ac:dyDescent="0.25">
      <c r="A136" s="154" t="s">
        <v>29</v>
      </c>
      <c r="B136" s="208">
        <v>0</v>
      </c>
      <c r="C136" s="208">
        <v>0</v>
      </c>
      <c r="D136" s="208">
        <v>0</v>
      </c>
      <c r="E136" s="208">
        <v>0</v>
      </c>
      <c r="F136" s="208">
        <v>0</v>
      </c>
      <c r="G136" s="208">
        <v>0</v>
      </c>
      <c r="H136" s="208">
        <v>0</v>
      </c>
      <c r="I136" s="208">
        <v>0</v>
      </c>
      <c r="J136" s="208">
        <v>0</v>
      </c>
      <c r="K136" s="208">
        <v>0</v>
      </c>
      <c r="L136" s="208">
        <v>0</v>
      </c>
      <c r="M136" s="208">
        <v>0</v>
      </c>
      <c r="N136" s="208">
        <v>0</v>
      </c>
      <c r="O136" s="208">
        <v>0</v>
      </c>
      <c r="P136" s="208">
        <v>0</v>
      </c>
      <c r="Q136" s="208">
        <v>0</v>
      </c>
    </row>
    <row r="137" spans="1:17" x14ac:dyDescent="0.25">
      <c r="A137" s="154" t="s">
        <v>26</v>
      </c>
      <c r="B137" s="208">
        <v>3.2121943141533511</v>
      </c>
      <c r="C137" s="208">
        <v>2.4185456415128654</v>
      </c>
      <c r="D137" s="208">
        <v>2.6650464197340389</v>
      </c>
      <c r="E137" s="208">
        <v>3.259550216911661</v>
      </c>
      <c r="F137" s="208">
        <v>2.6640937042277648</v>
      </c>
      <c r="G137" s="208">
        <v>3.8472508575360131</v>
      </c>
      <c r="H137" s="208">
        <v>3.0965512328472951</v>
      </c>
      <c r="I137" s="208">
        <v>2.9454468331574328</v>
      </c>
      <c r="J137" s="208">
        <v>2.5022920989076187</v>
      </c>
      <c r="K137" s="208">
        <v>4.2944514569159757</v>
      </c>
      <c r="L137" s="208">
        <v>3.6423978605229119</v>
      </c>
      <c r="M137" s="208">
        <v>3.4513730521590462</v>
      </c>
      <c r="N137" s="208">
        <v>4.0402898259468341</v>
      </c>
      <c r="O137" s="208">
        <v>3.1710280227320591</v>
      </c>
      <c r="P137" s="208">
        <v>2.9169885245799474</v>
      </c>
      <c r="Q137" s="208">
        <v>2.5720884600294105</v>
      </c>
    </row>
    <row r="138" spans="1:17" x14ac:dyDescent="0.25">
      <c r="A138" s="152" t="s">
        <v>189</v>
      </c>
      <c r="B138" s="151">
        <v>0.32377746015016473</v>
      </c>
      <c r="C138" s="151">
        <v>0.46704081551110904</v>
      </c>
      <c r="D138" s="151">
        <v>0.56634068171932828</v>
      </c>
      <c r="E138" s="151">
        <v>0.34989200753742067</v>
      </c>
      <c r="F138" s="151">
        <v>0.5346652992001969</v>
      </c>
      <c r="G138" s="151">
        <v>0.3883378934110463</v>
      </c>
      <c r="H138" s="151">
        <v>0.570525747705658</v>
      </c>
      <c r="I138" s="151">
        <v>1.0290207446121638</v>
      </c>
      <c r="J138" s="151">
        <v>0.72055271415185418</v>
      </c>
      <c r="K138" s="151">
        <v>0.64942108461333847</v>
      </c>
      <c r="L138" s="151">
        <v>0.93480226880858885</v>
      </c>
      <c r="M138" s="151">
        <v>1.0210573374205405</v>
      </c>
      <c r="N138" s="151">
        <v>1.2956750866487563</v>
      </c>
      <c r="O138" s="151">
        <v>1.3298678839187228</v>
      </c>
      <c r="P138" s="151">
        <v>1.4257400809883665</v>
      </c>
      <c r="Q138" s="151">
        <v>1.4306924170032982</v>
      </c>
    </row>
    <row r="139" spans="1:17" x14ac:dyDescent="0.25">
      <c r="A139" s="156" t="s">
        <v>180</v>
      </c>
      <c r="B139" s="155">
        <v>2.4644127962744884</v>
      </c>
      <c r="C139" s="155">
        <v>2.0134800431510933</v>
      </c>
      <c r="D139" s="155">
        <v>2.25213102107032</v>
      </c>
      <c r="E139" s="155">
        <v>2.515618385301694</v>
      </c>
      <c r="F139" s="155">
        <v>2.229390708809841</v>
      </c>
      <c r="G139" s="155">
        <v>2.9656015308766293</v>
      </c>
      <c r="H139" s="155">
        <v>2.5678236833897712</v>
      </c>
      <c r="I139" s="155">
        <v>2.7839448292333904</v>
      </c>
      <c r="J139" s="155">
        <v>2.2574358488002391</v>
      </c>
      <c r="K139" s="155">
        <v>3.4456561115776356</v>
      </c>
      <c r="L139" s="155">
        <v>3.1901019832251514</v>
      </c>
      <c r="M139" s="155">
        <v>3.1170822014544588</v>
      </c>
      <c r="N139" s="155">
        <v>3.7189268044037007</v>
      </c>
      <c r="O139" s="155">
        <v>3.1369213825906392</v>
      </c>
      <c r="P139" s="155">
        <v>3.0266859096797711</v>
      </c>
      <c r="Q139" s="155">
        <v>2.7897576801175852</v>
      </c>
    </row>
    <row r="140" spans="1:17" x14ac:dyDescent="0.25">
      <c r="A140" s="152" t="s">
        <v>193</v>
      </c>
      <c r="B140" s="151">
        <v>1.4731004703647943</v>
      </c>
      <c r="C140" s="151">
        <v>1.1106866721971116</v>
      </c>
      <c r="D140" s="151">
        <v>1.2221804631046993</v>
      </c>
      <c r="E140" s="151">
        <v>1.4948177127870372</v>
      </c>
      <c r="F140" s="151">
        <v>1.2217435512858126</v>
      </c>
      <c r="G140" s="151">
        <v>1.7732754810486668</v>
      </c>
      <c r="H140" s="151">
        <v>1.4279869790782713</v>
      </c>
      <c r="I140" s="151">
        <v>1.35993057775404</v>
      </c>
      <c r="J140" s="151">
        <v>1.1549499701969665</v>
      </c>
      <c r="K140" s="151">
        <v>1.9694196061763189</v>
      </c>
      <c r="L140" s="151">
        <v>1.6703902307374143</v>
      </c>
      <c r="M140" s="151">
        <v>1.5827869578556091</v>
      </c>
      <c r="N140" s="151">
        <v>1.8528620192085414</v>
      </c>
      <c r="O140" s="151">
        <v>1.4542217608830306</v>
      </c>
      <c r="P140" s="151">
        <v>1.3377201835748884</v>
      </c>
      <c r="Q140" s="151">
        <v>1.1795502854838515</v>
      </c>
    </row>
    <row r="141" spans="1:17" x14ac:dyDescent="0.25">
      <c r="A141" s="152" t="s">
        <v>187</v>
      </c>
      <c r="B141" s="151">
        <v>0.84282917632587484</v>
      </c>
      <c r="C141" s="151">
        <v>0.68861017475767372</v>
      </c>
      <c r="D141" s="151">
        <v>0.77022880920604941</v>
      </c>
      <c r="E141" s="151">
        <v>0.86034148777317909</v>
      </c>
      <c r="F141" s="151">
        <v>0.7624516224129656</v>
      </c>
      <c r="G141" s="151">
        <v>1.014235723559807</v>
      </c>
      <c r="H141" s="151">
        <v>0.87819569971930167</v>
      </c>
      <c r="I141" s="151">
        <v>0.95210913159781918</v>
      </c>
      <c r="J141" s="151">
        <v>0.77204306028968184</v>
      </c>
      <c r="K141" s="151">
        <v>1.1784143901595514</v>
      </c>
      <c r="L141" s="151">
        <v>1.0910148782630018</v>
      </c>
      <c r="M141" s="151">
        <v>1.0660421128974247</v>
      </c>
      <c r="N141" s="151">
        <v>1.2718729671060653</v>
      </c>
      <c r="O141" s="151">
        <v>1.0728271128459983</v>
      </c>
      <c r="P141" s="151">
        <v>1.0351265811104817</v>
      </c>
      <c r="Q141" s="151">
        <v>0.95409712660021406</v>
      </c>
    </row>
    <row r="142" spans="1:17" x14ac:dyDescent="0.25">
      <c r="A142" s="150" t="s">
        <v>33</v>
      </c>
      <c r="B142" s="87">
        <v>0</v>
      </c>
      <c r="C142" s="87">
        <v>0</v>
      </c>
      <c r="D142" s="87">
        <v>0</v>
      </c>
      <c r="E142" s="87">
        <v>0</v>
      </c>
      <c r="F142" s="87">
        <v>0</v>
      </c>
      <c r="G142" s="87">
        <v>0</v>
      </c>
      <c r="H142" s="87">
        <v>0</v>
      </c>
      <c r="I142" s="87">
        <v>0</v>
      </c>
      <c r="J142" s="87">
        <v>0</v>
      </c>
      <c r="K142" s="87">
        <v>0</v>
      </c>
      <c r="L142" s="87">
        <v>0</v>
      </c>
      <c r="M142" s="87">
        <v>0</v>
      </c>
      <c r="N142" s="87">
        <v>0</v>
      </c>
      <c r="O142" s="87">
        <v>0</v>
      </c>
      <c r="P142" s="87">
        <v>0</v>
      </c>
      <c r="Q142" s="87">
        <v>0</v>
      </c>
    </row>
    <row r="143" spans="1:17" x14ac:dyDescent="0.25">
      <c r="A143" s="150" t="s">
        <v>31</v>
      </c>
      <c r="B143" s="87">
        <v>0</v>
      </c>
      <c r="C143" s="87">
        <v>0</v>
      </c>
      <c r="D143" s="87">
        <v>0</v>
      </c>
      <c r="E143" s="87">
        <v>0</v>
      </c>
      <c r="F143" s="87">
        <v>0</v>
      </c>
      <c r="G143" s="87">
        <v>0</v>
      </c>
      <c r="H143" s="87">
        <v>0</v>
      </c>
      <c r="I143" s="87">
        <v>0</v>
      </c>
      <c r="J143" s="87">
        <v>0</v>
      </c>
      <c r="K143" s="87">
        <v>0</v>
      </c>
      <c r="L143" s="87">
        <v>0</v>
      </c>
      <c r="M143" s="87">
        <v>0</v>
      </c>
      <c r="N143" s="87">
        <v>0</v>
      </c>
      <c r="O143" s="87">
        <v>0</v>
      </c>
      <c r="P143" s="87">
        <v>0</v>
      </c>
      <c r="Q143" s="87">
        <v>0</v>
      </c>
    </row>
    <row r="144" spans="1:17" x14ac:dyDescent="0.25">
      <c r="A144" s="150" t="s">
        <v>30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125</v>
      </c>
      <c r="B145" s="87">
        <v>7.0770955228634073E-3</v>
      </c>
      <c r="C145" s="87">
        <v>1.3940424490758323E-2</v>
      </c>
      <c r="D145" s="87">
        <v>9.2873722227550578E-3</v>
      </c>
      <c r="E145" s="87">
        <v>7.7745377090014146E-3</v>
      </c>
      <c r="F145" s="87">
        <v>4.791599181364058E-3</v>
      </c>
      <c r="G145" s="87">
        <v>5.0638696558826263E-3</v>
      </c>
      <c r="H145" s="87">
        <v>2.4032962561689056E-3</v>
      </c>
      <c r="I145" s="87">
        <v>2.6107397632904534E-3</v>
      </c>
      <c r="J145" s="87">
        <v>1.9760814431749227E-3</v>
      </c>
      <c r="K145" s="87">
        <v>2.8878332357314407E-3</v>
      </c>
      <c r="L145" s="87">
        <v>2.705384674537621E-3</v>
      </c>
      <c r="M145" s="87">
        <v>2.5731176416936771E-3</v>
      </c>
      <c r="N145" s="87">
        <v>6.0773236791884077E-3</v>
      </c>
      <c r="O145" s="87">
        <v>2.6392637143298585E-3</v>
      </c>
      <c r="P145" s="87">
        <v>2.4494157161503863E-3</v>
      </c>
      <c r="Q145" s="87">
        <v>2.1629661375668768E-3</v>
      </c>
    </row>
    <row r="146" spans="1:17" x14ac:dyDescent="0.25">
      <c r="A146" s="150" t="s">
        <v>29</v>
      </c>
      <c r="B146" s="87">
        <v>0</v>
      </c>
      <c r="C146" s="87">
        <v>0</v>
      </c>
      <c r="D146" s="87">
        <v>0</v>
      </c>
      <c r="E146" s="87">
        <v>0</v>
      </c>
      <c r="F146" s="87">
        <v>0</v>
      </c>
      <c r="G146" s="87">
        <v>0</v>
      </c>
      <c r="H146" s="87">
        <v>0</v>
      </c>
      <c r="I146" s="87">
        <v>0</v>
      </c>
      <c r="J146" s="87">
        <v>0</v>
      </c>
      <c r="K146" s="87">
        <v>0</v>
      </c>
      <c r="L146" s="87">
        <v>0</v>
      </c>
      <c r="M146" s="87">
        <v>0</v>
      </c>
      <c r="N146" s="87">
        <v>0</v>
      </c>
      <c r="O146" s="87">
        <v>0</v>
      </c>
      <c r="P146" s="87">
        <v>0</v>
      </c>
      <c r="Q146" s="87">
        <v>0</v>
      </c>
    </row>
    <row r="147" spans="1:17" x14ac:dyDescent="0.25">
      <c r="A147" s="150" t="s">
        <v>28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26</v>
      </c>
      <c r="B148" s="87">
        <v>0.83575208080301144</v>
      </c>
      <c r="C148" s="87">
        <v>0.67466975026691545</v>
      </c>
      <c r="D148" s="87">
        <v>0.76094143698329431</v>
      </c>
      <c r="E148" s="87">
        <v>0.85256695006417771</v>
      </c>
      <c r="F148" s="87">
        <v>0.75766002323160153</v>
      </c>
      <c r="G148" s="87">
        <v>1.0091718539039243</v>
      </c>
      <c r="H148" s="87">
        <v>0.87579240346313281</v>
      </c>
      <c r="I148" s="87">
        <v>0.94949839183452878</v>
      </c>
      <c r="J148" s="87">
        <v>0.77006697884650688</v>
      </c>
      <c r="K148" s="87">
        <v>1.17552655692382</v>
      </c>
      <c r="L148" s="87">
        <v>1.0883094935884643</v>
      </c>
      <c r="M148" s="87">
        <v>1.063468995255731</v>
      </c>
      <c r="N148" s="87">
        <v>1.2657956434268769</v>
      </c>
      <c r="O148" s="87">
        <v>1.0701878491316685</v>
      </c>
      <c r="P148" s="87">
        <v>1.0326771653943314</v>
      </c>
      <c r="Q148" s="87">
        <v>0.95193416046264723</v>
      </c>
    </row>
    <row r="149" spans="1:17" x14ac:dyDescent="0.25">
      <c r="A149" s="150" t="s">
        <v>25</v>
      </c>
      <c r="B149" s="87">
        <v>0</v>
      </c>
      <c r="C149" s="87">
        <v>0</v>
      </c>
      <c r="D149" s="87">
        <v>0</v>
      </c>
      <c r="E149" s="87">
        <v>0</v>
      </c>
      <c r="F149" s="87">
        <v>0</v>
      </c>
      <c r="G149" s="87">
        <v>0</v>
      </c>
      <c r="H149" s="87">
        <v>0</v>
      </c>
      <c r="I149" s="87">
        <v>0</v>
      </c>
      <c r="J149" s="87">
        <v>0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</row>
    <row r="150" spans="1:17" x14ac:dyDescent="0.25">
      <c r="A150" s="150" t="s">
        <v>86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22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2" t="s">
        <v>186</v>
      </c>
      <c r="B152" s="151">
        <v>0.14848314958381936</v>
      </c>
      <c r="C152" s="151">
        <v>0.21418319619630793</v>
      </c>
      <c r="D152" s="151">
        <v>0.25972174875957155</v>
      </c>
      <c r="E152" s="151">
        <v>0.16045918474147772</v>
      </c>
      <c r="F152" s="151">
        <v>0.24519553511106271</v>
      </c>
      <c r="G152" s="151">
        <v>0.1780903262681558</v>
      </c>
      <c r="H152" s="151">
        <v>0.26164100459219841</v>
      </c>
      <c r="I152" s="151">
        <v>0.471905119881531</v>
      </c>
      <c r="J152" s="151">
        <v>0.33044281831359085</v>
      </c>
      <c r="K152" s="151">
        <v>0.29782211524176572</v>
      </c>
      <c r="L152" s="151">
        <v>0.4286968742247354</v>
      </c>
      <c r="M152" s="151">
        <v>0.46825313070142516</v>
      </c>
      <c r="N152" s="151">
        <v>0.59419181808909349</v>
      </c>
      <c r="O152" s="151">
        <v>0.60987250886161026</v>
      </c>
      <c r="P152" s="151">
        <v>0.65383914499440088</v>
      </c>
      <c r="Q152" s="151">
        <v>0.65611026803351979</v>
      </c>
    </row>
    <row r="153" spans="1:17" x14ac:dyDescent="0.25">
      <c r="A153" s="243" t="s">
        <v>179</v>
      </c>
      <c r="B153" s="242">
        <v>4.9288255925489777</v>
      </c>
      <c r="C153" s="242">
        <v>4.0269600863021866</v>
      </c>
      <c r="D153" s="242">
        <v>4.5042620421406401</v>
      </c>
      <c r="E153" s="242">
        <v>5.031236770603388</v>
      </c>
      <c r="F153" s="242">
        <v>4.4587814176196812</v>
      </c>
      <c r="G153" s="242">
        <v>5.9312030617532594</v>
      </c>
      <c r="H153" s="242">
        <v>5.1356473667795424</v>
      </c>
      <c r="I153" s="242">
        <v>5.5678896584667807</v>
      </c>
      <c r="J153" s="242">
        <v>4.5148716976004781</v>
      </c>
      <c r="K153" s="242">
        <v>6.8913122231552721</v>
      </c>
      <c r="L153" s="242">
        <v>6.3802039664503036</v>
      </c>
      <c r="M153" s="242">
        <v>6.2341644029089176</v>
      </c>
      <c r="N153" s="242">
        <v>7.4378536088074014</v>
      </c>
      <c r="O153" s="242">
        <v>6.2738427651812776</v>
      </c>
      <c r="P153" s="242">
        <v>6.0533718193595423</v>
      </c>
      <c r="Q153" s="242">
        <v>5.5795153602351713</v>
      </c>
    </row>
    <row r="154" spans="1:17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</row>
    <row r="155" spans="1:17" ht="12.75" x14ac:dyDescent="0.25">
      <c r="A155" s="80" t="s">
        <v>124</v>
      </c>
      <c r="B155" s="233"/>
      <c r="C155" s="233"/>
      <c r="D155" s="233"/>
      <c r="E155" s="233"/>
      <c r="F155" s="233"/>
      <c r="G155" s="233"/>
      <c r="H155" s="233"/>
      <c r="I155" s="233"/>
      <c r="J155" s="233"/>
      <c r="K155" s="233"/>
      <c r="L155" s="233"/>
      <c r="M155" s="233"/>
      <c r="N155" s="233"/>
      <c r="O155" s="233"/>
      <c r="P155" s="233"/>
      <c r="Q155" s="233"/>
    </row>
    <row r="156" spans="1:17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</row>
    <row r="157" spans="1:17" x14ac:dyDescent="0.25">
      <c r="A157" s="78" t="s">
        <v>41</v>
      </c>
      <c r="B157" s="77">
        <f t="shared" ref="B157:Q157" si="0">SUM(B$158:B$164,B$166:B$167,B$169:B$172)</f>
        <v>1</v>
      </c>
      <c r="C157" s="77">
        <f t="shared" si="0"/>
        <v>0.99999999999999989</v>
      </c>
      <c r="D157" s="77">
        <f t="shared" si="0"/>
        <v>1.0000000000000002</v>
      </c>
      <c r="E157" s="77">
        <f t="shared" si="0"/>
        <v>0.99999999999999989</v>
      </c>
      <c r="F157" s="77">
        <f t="shared" si="0"/>
        <v>1</v>
      </c>
      <c r="G157" s="77">
        <f t="shared" si="0"/>
        <v>0.99999999999999978</v>
      </c>
      <c r="H157" s="77">
        <f t="shared" si="0"/>
        <v>0.99999999999999989</v>
      </c>
      <c r="I157" s="77">
        <f t="shared" si="0"/>
        <v>1</v>
      </c>
      <c r="J157" s="77">
        <f t="shared" si="0"/>
        <v>1</v>
      </c>
      <c r="K157" s="77">
        <f t="shared" si="0"/>
        <v>1</v>
      </c>
      <c r="L157" s="77">
        <f t="shared" si="0"/>
        <v>1.0000000000000002</v>
      </c>
      <c r="M157" s="77">
        <f t="shared" si="0"/>
        <v>1</v>
      </c>
      <c r="N157" s="77">
        <f t="shared" si="0"/>
        <v>1</v>
      </c>
      <c r="O157" s="77">
        <f t="shared" si="0"/>
        <v>1.0000000000000004</v>
      </c>
      <c r="P157" s="77">
        <f t="shared" si="0"/>
        <v>0.99999999999999989</v>
      </c>
      <c r="Q157" s="77">
        <f t="shared" si="0"/>
        <v>1</v>
      </c>
    </row>
    <row r="158" spans="1:17" x14ac:dyDescent="0.25">
      <c r="A158" s="132" t="s">
        <v>83</v>
      </c>
      <c r="B158" s="240">
        <f t="shared" ref="B158:Q158" si="1">IF(B$6=0,0,B$6/B$5)</f>
        <v>3.4222708641918251E-3</v>
      </c>
      <c r="C158" s="240">
        <f t="shared" si="1"/>
        <v>3.3091508313836111E-3</v>
      </c>
      <c r="D158" s="240">
        <f t="shared" si="1"/>
        <v>3.4877220177448082E-3</v>
      </c>
      <c r="E158" s="240">
        <f t="shared" si="1"/>
        <v>3.5944345858526325E-3</v>
      </c>
      <c r="F158" s="240">
        <f t="shared" si="1"/>
        <v>3.4222188348799988E-3</v>
      </c>
      <c r="G158" s="240">
        <f t="shared" si="1"/>
        <v>3.9328109490807065E-3</v>
      </c>
      <c r="H158" s="240">
        <f t="shared" si="1"/>
        <v>3.3142757860065018E-3</v>
      </c>
      <c r="I158" s="240">
        <f t="shared" si="1"/>
        <v>3.2700881212275571E-3</v>
      </c>
      <c r="J158" s="240">
        <f t="shared" si="1"/>
        <v>3.6793713689053575E-3</v>
      </c>
      <c r="K158" s="240">
        <f t="shared" si="1"/>
        <v>3.5477443302858623E-3</v>
      </c>
      <c r="L158" s="240">
        <f t="shared" si="1"/>
        <v>3.7746727313359716E-3</v>
      </c>
      <c r="M158" s="240">
        <f t="shared" si="1"/>
        <v>4.1944611835809421E-3</v>
      </c>
      <c r="N158" s="240">
        <f t="shared" si="1"/>
        <v>3.5764212359011278E-3</v>
      </c>
      <c r="O158" s="240">
        <f t="shared" si="1"/>
        <v>3.6978898308917822E-3</v>
      </c>
      <c r="P158" s="240">
        <f t="shared" si="1"/>
        <v>3.2642690700382501E-3</v>
      </c>
      <c r="Q158" s="240">
        <f t="shared" si="1"/>
        <v>3.5646046615295914E-3</v>
      </c>
    </row>
    <row r="159" spans="1:17" x14ac:dyDescent="0.25">
      <c r="A159" s="76" t="s">
        <v>82</v>
      </c>
      <c r="B159" s="239">
        <f t="shared" ref="B159:Q159" si="2">IF(B$7=0,0,B$7/B$5)</f>
        <v>2.2244760617246864E-2</v>
      </c>
      <c r="C159" s="239">
        <f t="shared" si="2"/>
        <v>2.1509480403993475E-2</v>
      </c>
      <c r="D159" s="239">
        <f t="shared" si="2"/>
        <v>2.2670193115341256E-2</v>
      </c>
      <c r="E159" s="239">
        <f t="shared" si="2"/>
        <v>2.3363824808042114E-2</v>
      </c>
      <c r="F159" s="239">
        <f t="shared" si="2"/>
        <v>2.2244422426719996E-2</v>
      </c>
      <c r="G159" s="239">
        <f t="shared" si="2"/>
        <v>2.5563271169024595E-2</v>
      </c>
      <c r="H159" s="239">
        <f t="shared" si="2"/>
        <v>2.1542792609042263E-2</v>
      </c>
      <c r="I159" s="239">
        <f t="shared" si="2"/>
        <v>2.1255572787979123E-2</v>
      </c>
      <c r="J159" s="239">
        <f t="shared" si="2"/>
        <v>2.3915913897884826E-2</v>
      </c>
      <c r="K159" s="239">
        <f t="shared" si="2"/>
        <v>2.3060338146858109E-2</v>
      </c>
      <c r="L159" s="239">
        <f t="shared" si="2"/>
        <v>2.4535372753683816E-2</v>
      </c>
      <c r="M159" s="239">
        <f t="shared" si="2"/>
        <v>2.7263997693276129E-2</v>
      </c>
      <c r="N159" s="239">
        <f t="shared" si="2"/>
        <v>2.324673803335733E-2</v>
      </c>
      <c r="O159" s="239">
        <f t="shared" si="2"/>
        <v>2.4036283900796585E-2</v>
      </c>
      <c r="P159" s="239">
        <f t="shared" si="2"/>
        <v>2.1217748955248628E-2</v>
      </c>
      <c r="Q159" s="239">
        <f t="shared" si="2"/>
        <v>2.3169930299942344E-2</v>
      </c>
    </row>
    <row r="160" spans="1:17" x14ac:dyDescent="0.25">
      <c r="A160" s="76" t="s">
        <v>81</v>
      </c>
      <c r="B160" s="239">
        <f t="shared" ref="B160:Q160" si="3">IF(B$8=0,0,B$8/B$5)</f>
        <v>4.1067250370301909E-3</v>
      </c>
      <c r="C160" s="239">
        <f t="shared" si="3"/>
        <v>3.9709809976603335E-3</v>
      </c>
      <c r="D160" s="239">
        <f t="shared" si="3"/>
        <v>4.1852664212937707E-3</v>
      </c>
      <c r="E160" s="239">
        <f t="shared" si="3"/>
        <v>4.3133215030231598E-3</v>
      </c>
      <c r="F160" s="239">
        <f t="shared" si="3"/>
        <v>4.1066626018559987E-3</v>
      </c>
      <c r="G160" s="239">
        <f t="shared" si="3"/>
        <v>4.7193731388968487E-3</v>
      </c>
      <c r="H160" s="239">
        <f t="shared" si="3"/>
        <v>3.9771309432078033E-3</v>
      </c>
      <c r="I160" s="239">
        <f t="shared" si="3"/>
        <v>3.9241057454730693E-3</v>
      </c>
      <c r="J160" s="239">
        <f t="shared" si="3"/>
        <v>4.4152456426864292E-3</v>
      </c>
      <c r="K160" s="239">
        <f t="shared" si="3"/>
        <v>4.2572931963430352E-3</v>
      </c>
      <c r="L160" s="239">
        <f t="shared" si="3"/>
        <v>4.5296072776031659E-3</v>
      </c>
      <c r="M160" s="239">
        <f t="shared" si="3"/>
        <v>5.0333534202971313E-3</v>
      </c>
      <c r="N160" s="239">
        <f t="shared" si="3"/>
        <v>4.2917054830813543E-3</v>
      </c>
      <c r="O160" s="239">
        <f t="shared" si="3"/>
        <v>4.4374677970701396E-3</v>
      </c>
      <c r="P160" s="239">
        <f t="shared" si="3"/>
        <v>3.917122884045901E-3</v>
      </c>
      <c r="Q160" s="239">
        <f t="shared" si="3"/>
        <v>4.2775255938355102E-3</v>
      </c>
    </row>
    <row r="161" spans="1:17" x14ac:dyDescent="0.25">
      <c r="A161" s="76" t="s">
        <v>80</v>
      </c>
      <c r="B161" s="239">
        <f t="shared" ref="B161:Q161" si="4">IF(B$9=0,0,B$9/B$5)</f>
        <v>3.2511573209822342E-2</v>
      </c>
      <c r="C161" s="239">
        <f t="shared" si="4"/>
        <v>3.143693289814431E-2</v>
      </c>
      <c r="D161" s="239">
        <f t="shared" si="4"/>
        <v>3.3133359168575682E-2</v>
      </c>
      <c r="E161" s="239">
        <f t="shared" si="4"/>
        <v>3.4147128565600024E-2</v>
      </c>
      <c r="F161" s="239">
        <f t="shared" si="4"/>
        <v>3.2511078931359995E-2</v>
      </c>
      <c r="G161" s="239">
        <f t="shared" si="4"/>
        <v>3.7361704016266727E-2</v>
      </c>
      <c r="H161" s="239">
        <f t="shared" si="4"/>
        <v>3.1485619967061777E-2</v>
      </c>
      <c r="I161" s="239">
        <f t="shared" si="4"/>
        <v>3.10658371516618E-2</v>
      </c>
      <c r="J161" s="239">
        <f t="shared" si="4"/>
        <v>3.4954028004600901E-2</v>
      </c>
      <c r="K161" s="239">
        <f t="shared" si="4"/>
        <v>3.3703571137715702E-2</v>
      </c>
      <c r="L161" s="239">
        <f t="shared" si="4"/>
        <v>3.5859390947691742E-2</v>
      </c>
      <c r="M161" s="239">
        <f t="shared" si="4"/>
        <v>3.9847381244018966E-2</v>
      </c>
      <c r="N161" s="239">
        <f t="shared" si="4"/>
        <v>3.3976001741060725E-2</v>
      </c>
      <c r="O161" s="239">
        <f t="shared" si="4"/>
        <v>3.5129953393471934E-2</v>
      </c>
      <c r="P161" s="239">
        <f t="shared" si="4"/>
        <v>3.1010556165363381E-2</v>
      </c>
      <c r="Q161" s="239">
        <f t="shared" si="4"/>
        <v>3.3863744284531122E-2</v>
      </c>
    </row>
    <row r="162" spans="1:17" x14ac:dyDescent="0.25">
      <c r="A162" s="129" t="s">
        <v>79</v>
      </c>
      <c r="B162" s="238">
        <f t="shared" ref="B162:Q162" si="5">IF(B$10=0,0,B$10/B$5)</f>
        <v>9.582358419737114E-3</v>
      </c>
      <c r="C162" s="238">
        <f t="shared" si="5"/>
        <v>9.2656223278741127E-3</v>
      </c>
      <c r="D162" s="238">
        <f t="shared" si="5"/>
        <v>9.7656216496854638E-3</v>
      </c>
      <c r="E162" s="238">
        <f t="shared" si="5"/>
        <v>1.0064416840387376E-2</v>
      </c>
      <c r="F162" s="238">
        <f t="shared" si="5"/>
        <v>9.5822127376639973E-3</v>
      </c>
      <c r="G162" s="238">
        <f t="shared" si="5"/>
        <v>1.1011870657425982E-2</v>
      </c>
      <c r="H162" s="238">
        <f t="shared" si="5"/>
        <v>9.2799722008182067E-3</v>
      </c>
      <c r="I162" s="238">
        <f t="shared" si="5"/>
        <v>9.1562467394371624E-3</v>
      </c>
      <c r="J162" s="238">
        <f t="shared" si="5"/>
        <v>1.0302239832935003E-2</v>
      </c>
      <c r="K162" s="238">
        <f t="shared" si="5"/>
        <v>9.9336841248004147E-3</v>
      </c>
      <c r="L162" s="238">
        <f t="shared" si="5"/>
        <v>1.056908364774072E-2</v>
      </c>
      <c r="M162" s="238">
        <f t="shared" si="5"/>
        <v>1.1744491314026641E-2</v>
      </c>
      <c r="N162" s="238">
        <f t="shared" si="5"/>
        <v>1.0013979460523159E-2</v>
      </c>
      <c r="O162" s="238">
        <f t="shared" si="5"/>
        <v>1.0354091526496991E-2</v>
      </c>
      <c r="P162" s="238">
        <f t="shared" si="5"/>
        <v>9.1399533961071013E-3</v>
      </c>
      <c r="Q162" s="238">
        <f t="shared" si="5"/>
        <v>9.9808930522828562E-3</v>
      </c>
    </row>
    <row r="163" spans="1:17" x14ac:dyDescent="0.25">
      <c r="A163" s="232" t="s">
        <v>185</v>
      </c>
      <c r="B163" s="241">
        <f t="shared" ref="B163:Q163" si="6">IF(B$15=0,0,B$15/B$5)</f>
        <v>0.67094117238108497</v>
      </c>
      <c r="C163" s="241">
        <f t="shared" si="6"/>
        <v>0.68181791091325672</v>
      </c>
      <c r="D163" s="241">
        <f t="shared" si="6"/>
        <v>0.66464790083446357</v>
      </c>
      <c r="E163" s="241">
        <f t="shared" si="6"/>
        <v>0.65438725404546161</v>
      </c>
      <c r="F163" s="241">
        <f t="shared" si="6"/>
        <v>0.67094617511319787</v>
      </c>
      <c r="G163" s="241">
        <f t="shared" si="6"/>
        <v>0.62185162673938732</v>
      </c>
      <c r="H163" s="241">
        <f t="shared" si="6"/>
        <v>0.68132513531870831</v>
      </c>
      <c r="I163" s="241">
        <f t="shared" si="6"/>
        <v>0.6855738759194353</v>
      </c>
      <c r="J163" s="241">
        <f t="shared" si="6"/>
        <v>0.64622039661009867</v>
      </c>
      <c r="K163" s="241">
        <f t="shared" si="6"/>
        <v>0.65887662422325355</v>
      </c>
      <c r="L163" s="241">
        <f t="shared" si="6"/>
        <v>0.63705696220166863</v>
      </c>
      <c r="M163" s="241">
        <f t="shared" si="6"/>
        <v>0.59669338449978782</v>
      </c>
      <c r="N163" s="241">
        <f t="shared" si="6"/>
        <v>0.65611927703597139</v>
      </c>
      <c r="O163" s="241">
        <f t="shared" si="6"/>
        <v>0.64443980599282236</v>
      </c>
      <c r="P163" s="241">
        <f t="shared" si="6"/>
        <v>0.6861333904167366</v>
      </c>
      <c r="Q163" s="241">
        <f t="shared" si="6"/>
        <v>0.65725546650298705</v>
      </c>
    </row>
    <row r="164" spans="1:17" x14ac:dyDescent="0.25">
      <c r="A164" s="127" t="s">
        <v>184</v>
      </c>
      <c r="B164" s="237">
        <f t="shared" ref="B164:Q164" si="7">IF(B$24=0,0,B$24/B$5)</f>
        <v>0.17905712241644006</v>
      </c>
      <c r="C164" s="237">
        <f t="shared" si="7"/>
        <v>0.17313855303193421</v>
      </c>
      <c r="D164" s="237">
        <f t="shared" si="7"/>
        <v>0.18248160156467405</v>
      </c>
      <c r="E164" s="237">
        <f t="shared" si="7"/>
        <v>0.1880649250739217</v>
      </c>
      <c r="F164" s="237">
        <f t="shared" si="7"/>
        <v>0.17905440018338875</v>
      </c>
      <c r="G164" s="237">
        <f t="shared" si="7"/>
        <v>0.20576916307779086</v>
      </c>
      <c r="H164" s="237">
        <f t="shared" si="7"/>
        <v>0.17340669651434859</v>
      </c>
      <c r="I164" s="237">
        <f t="shared" si="7"/>
        <v>0.17109474739763578</v>
      </c>
      <c r="J164" s="237">
        <f t="shared" si="7"/>
        <v>0.19250891462479608</v>
      </c>
      <c r="K164" s="237">
        <f t="shared" si="7"/>
        <v>0.18562203754735293</v>
      </c>
      <c r="L164" s="237">
        <f t="shared" si="7"/>
        <v>0.19749519081285044</v>
      </c>
      <c r="M164" s="237">
        <f t="shared" si="7"/>
        <v>0.21945900234779345</v>
      </c>
      <c r="N164" s="237">
        <f t="shared" si="7"/>
        <v>0.18712244601969336</v>
      </c>
      <c r="O164" s="237">
        <f t="shared" si="7"/>
        <v>0.19347782171790848</v>
      </c>
      <c r="P164" s="237">
        <f t="shared" si="7"/>
        <v>0.17079028798968729</v>
      </c>
      <c r="Q164" s="237">
        <f t="shared" si="7"/>
        <v>0.18650418934517768</v>
      </c>
    </row>
    <row r="165" spans="1:17" x14ac:dyDescent="0.25">
      <c r="A165" s="127" t="s">
        <v>181</v>
      </c>
      <c r="B165" s="237">
        <f t="shared" ref="B165:Q165" si="8">IF(B$35=0,0,B$35/B$5)</f>
        <v>4.2322592571158585E-2</v>
      </c>
      <c r="C165" s="237">
        <f t="shared" si="8"/>
        <v>4.0923657989366265E-2</v>
      </c>
      <c r="D165" s="237">
        <f t="shared" si="8"/>
        <v>4.3132014915286628E-2</v>
      </c>
      <c r="E165" s="237">
        <f t="shared" si="8"/>
        <v>4.4451709562926961E-2</v>
      </c>
      <c r="F165" s="237">
        <f t="shared" si="8"/>
        <v>4.2321949134255535E-2</v>
      </c>
      <c r="G165" s="237">
        <f t="shared" si="8"/>
        <v>4.8636347636568787E-2</v>
      </c>
      <c r="H165" s="237">
        <f t="shared" si="8"/>
        <v>4.0987037357936941E-2</v>
      </c>
      <c r="I165" s="237">
        <f t="shared" si="8"/>
        <v>4.0440576657623045E-2</v>
      </c>
      <c r="J165" s="237">
        <f t="shared" si="8"/>
        <v>4.5502107093133647E-2</v>
      </c>
      <c r="K165" s="237">
        <f t="shared" si="8"/>
        <v>4.3874299783919782E-2</v>
      </c>
      <c r="L165" s="237">
        <f t="shared" si="8"/>
        <v>4.6680681464855558E-2</v>
      </c>
      <c r="M165" s="237">
        <f t="shared" si="8"/>
        <v>5.1872127827660298E-2</v>
      </c>
      <c r="N165" s="237">
        <f t="shared" si="8"/>
        <v>4.4228941786472999E-2</v>
      </c>
      <c r="O165" s="237">
        <f t="shared" si="8"/>
        <v>4.5731121496960202E-2</v>
      </c>
      <c r="P165" s="237">
        <f t="shared" si="8"/>
        <v>4.0368613524835173E-2</v>
      </c>
      <c r="Q165" s="237">
        <f t="shared" si="8"/>
        <v>4.4082808390678338E-2</v>
      </c>
    </row>
    <row r="166" spans="1:17" x14ac:dyDescent="0.25">
      <c r="A166" s="142" t="s">
        <v>190</v>
      </c>
      <c r="B166" s="235">
        <f t="shared" ref="B166:Q166" si="9">IF(B$36=0,0,B$36/B$5)</f>
        <v>3.8447250118132617E-2</v>
      </c>
      <c r="C166" s="235">
        <f t="shared" si="9"/>
        <v>3.4307793233655598E-2</v>
      </c>
      <c r="D166" s="235">
        <f t="shared" si="9"/>
        <v>3.5572594157536788E-2</v>
      </c>
      <c r="E166" s="235">
        <f t="shared" si="9"/>
        <v>4.0142651007538444E-2</v>
      </c>
      <c r="F166" s="235">
        <f t="shared" si="9"/>
        <v>3.5247931500431665E-2</v>
      </c>
      <c r="G166" s="235">
        <f t="shared" si="9"/>
        <v>4.4197578141576974E-2</v>
      </c>
      <c r="H166" s="235">
        <f t="shared" si="9"/>
        <v>3.4640143406587651E-2</v>
      </c>
      <c r="I166" s="235">
        <f t="shared" si="9"/>
        <v>3.002254888344737E-2</v>
      </c>
      <c r="J166" s="235">
        <f t="shared" si="9"/>
        <v>3.5379636711317157E-2</v>
      </c>
      <c r="K166" s="235">
        <f t="shared" si="9"/>
        <v>3.8111025121602117E-2</v>
      </c>
      <c r="L166" s="235">
        <f t="shared" si="9"/>
        <v>3.7147078889070602E-2</v>
      </c>
      <c r="M166" s="235">
        <f t="shared" si="9"/>
        <v>4.0029703885310804E-2</v>
      </c>
      <c r="N166" s="235">
        <f t="shared" si="9"/>
        <v>3.3489302579644796E-2</v>
      </c>
      <c r="O166" s="235">
        <f t="shared" si="9"/>
        <v>3.2219067222493035E-2</v>
      </c>
      <c r="P166" s="235">
        <f t="shared" si="9"/>
        <v>2.7115390598933593E-2</v>
      </c>
      <c r="Q166" s="235">
        <f t="shared" si="9"/>
        <v>2.8326527539375198E-2</v>
      </c>
    </row>
    <row r="167" spans="1:17" x14ac:dyDescent="0.25">
      <c r="A167" s="142" t="s">
        <v>189</v>
      </c>
      <c r="B167" s="235">
        <f t="shared" ref="B167:Q167" si="10">IF(B$42=0,0,B$42/B$5)</f>
        <v>3.8753424530259639E-3</v>
      </c>
      <c r="C167" s="235">
        <f t="shared" si="10"/>
        <v>6.6158647557106615E-3</v>
      </c>
      <c r="D167" s="235">
        <f t="shared" si="10"/>
        <v>7.5594207577498358E-3</v>
      </c>
      <c r="E167" s="235">
        <f t="shared" si="10"/>
        <v>4.3090585553885175E-3</v>
      </c>
      <c r="F167" s="235">
        <f t="shared" si="10"/>
        <v>7.0740176338238642E-3</v>
      </c>
      <c r="G167" s="235">
        <f t="shared" si="10"/>
        <v>4.4387694949918153E-3</v>
      </c>
      <c r="H167" s="235">
        <f t="shared" si="10"/>
        <v>6.3468939513492886E-3</v>
      </c>
      <c r="I167" s="235">
        <f t="shared" si="10"/>
        <v>1.0418027774175673E-2</v>
      </c>
      <c r="J167" s="235">
        <f t="shared" si="10"/>
        <v>1.0122470381816488E-2</v>
      </c>
      <c r="K167" s="235">
        <f t="shared" si="10"/>
        <v>5.7632746623176674E-3</v>
      </c>
      <c r="L167" s="235">
        <f t="shared" si="10"/>
        <v>9.5336025757849514E-3</v>
      </c>
      <c r="M167" s="235">
        <f t="shared" si="10"/>
        <v>1.1842423942349491E-2</v>
      </c>
      <c r="N167" s="235">
        <f t="shared" si="10"/>
        <v>1.0739639206828197E-2</v>
      </c>
      <c r="O167" s="235">
        <f t="shared" si="10"/>
        <v>1.3512054274467169E-2</v>
      </c>
      <c r="P167" s="235">
        <f t="shared" si="10"/>
        <v>1.3253222925901576E-2</v>
      </c>
      <c r="Q167" s="235">
        <f t="shared" si="10"/>
        <v>1.575628085130314E-2</v>
      </c>
    </row>
    <row r="168" spans="1:17" x14ac:dyDescent="0.25">
      <c r="A168" s="127" t="s">
        <v>180</v>
      </c>
      <c r="B168" s="236">
        <f t="shared" ref="B168:Q168" si="11">IF(B$43=0,0,B$43/B$5)</f>
        <v>2.1161296285579289E-2</v>
      </c>
      <c r="C168" s="236">
        <f t="shared" si="11"/>
        <v>2.0461828994683115E-2</v>
      </c>
      <c r="D168" s="236">
        <f t="shared" si="11"/>
        <v>2.1566007457643303E-2</v>
      </c>
      <c r="E168" s="236">
        <f t="shared" si="11"/>
        <v>2.2225854781463474E-2</v>
      </c>
      <c r="F168" s="236">
        <f t="shared" si="11"/>
        <v>2.1160974567127771E-2</v>
      </c>
      <c r="G168" s="236">
        <f t="shared" si="11"/>
        <v>2.4318173818284345E-2</v>
      </c>
      <c r="H168" s="236">
        <f t="shared" si="11"/>
        <v>2.0493518678968477E-2</v>
      </c>
      <c r="I168" s="236">
        <f t="shared" si="11"/>
        <v>2.0220288328811516E-2</v>
      </c>
      <c r="J168" s="236">
        <f t="shared" si="11"/>
        <v>2.2751053546566782E-2</v>
      </c>
      <c r="K168" s="236">
        <f t="shared" si="11"/>
        <v>2.1937149891959853E-2</v>
      </c>
      <c r="L168" s="236">
        <f t="shared" si="11"/>
        <v>2.3340340732427779E-2</v>
      </c>
      <c r="M168" s="236">
        <f t="shared" si="11"/>
        <v>2.5936063913830125E-2</v>
      </c>
      <c r="N168" s="236">
        <f t="shared" si="11"/>
        <v>2.2114470893236489E-2</v>
      </c>
      <c r="O168" s="236">
        <f t="shared" si="11"/>
        <v>2.2865560748480108E-2</v>
      </c>
      <c r="P168" s="236">
        <f t="shared" si="11"/>
        <v>2.0184306762417593E-2</v>
      </c>
      <c r="Q168" s="236">
        <f t="shared" si="11"/>
        <v>2.2041404195339183E-2</v>
      </c>
    </row>
    <row r="169" spans="1:17" x14ac:dyDescent="0.25">
      <c r="A169" s="142" t="s">
        <v>188</v>
      </c>
      <c r="B169" s="235">
        <f t="shared" ref="B169:Q169" si="12">IF(B$44=0,0,B$44/B$5)</f>
        <v>1.330866350243051E-2</v>
      </c>
      <c r="C169" s="235">
        <f t="shared" si="12"/>
        <v>1.1875774580880787E-2</v>
      </c>
      <c r="D169" s="235">
        <f t="shared" si="12"/>
        <v>1.2313590285301183E-2</v>
      </c>
      <c r="E169" s="235">
        <f t="shared" si="12"/>
        <v>1.389553304107099E-2</v>
      </c>
      <c r="F169" s="235">
        <f t="shared" si="12"/>
        <v>1.2201207057841727E-2</v>
      </c>
      <c r="G169" s="235">
        <f t="shared" si="12"/>
        <v>1.5299161664392012E-2</v>
      </c>
      <c r="H169" s="235">
        <f t="shared" si="12"/>
        <v>1.1990818871511112E-2</v>
      </c>
      <c r="I169" s="235">
        <f t="shared" si="12"/>
        <v>1.0392420767347157E-2</v>
      </c>
      <c r="J169" s="235">
        <f t="shared" si="12"/>
        <v>1.2246797323148239E-2</v>
      </c>
      <c r="K169" s="235">
        <f t="shared" si="12"/>
        <v>1.3192277926708421E-2</v>
      </c>
      <c r="L169" s="235">
        <f t="shared" si="12"/>
        <v>1.2858604230832134E-2</v>
      </c>
      <c r="M169" s="235">
        <f t="shared" si="12"/>
        <v>1.3856435960299883E-2</v>
      </c>
      <c r="N169" s="235">
        <f t="shared" si="12"/>
        <v>1.159245089295396E-2</v>
      </c>
      <c r="O169" s="235">
        <f t="shared" si="12"/>
        <v>1.115275403855528E-2</v>
      </c>
      <c r="P169" s="235">
        <f t="shared" si="12"/>
        <v>9.3860967457847083E-3</v>
      </c>
      <c r="Q169" s="235">
        <f t="shared" si="12"/>
        <v>9.8053364559375755E-3</v>
      </c>
    </row>
    <row r="170" spans="1:17" x14ac:dyDescent="0.25">
      <c r="A170" s="142" t="s">
        <v>187</v>
      </c>
      <c r="B170" s="235">
        <f t="shared" ref="B170:Q170" si="13">IF(B$45=0,0,B$45/B$5)</f>
        <v>6.5111680878705601E-3</v>
      </c>
      <c r="C170" s="235">
        <f t="shared" si="13"/>
        <v>6.2959473829794109E-3</v>
      </c>
      <c r="D170" s="235">
        <f t="shared" si="13"/>
        <v>6.6356946023517953E-3</v>
      </c>
      <c r="E170" s="235">
        <f t="shared" si="13"/>
        <v>6.8387245481426112E-3</v>
      </c>
      <c r="F170" s="235">
        <f t="shared" si="13"/>
        <v>6.5110690975777848E-3</v>
      </c>
      <c r="G170" s="235">
        <f t="shared" si="13"/>
        <v>7.4825150210105487E-3</v>
      </c>
      <c r="H170" s="235">
        <f t="shared" si="13"/>
        <v>6.3056980550672314E-3</v>
      </c>
      <c r="I170" s="235">
        <f t="shared" si="13"/>
        <v>6.2216271780958605E-3</v>
      </c>
      <c r="J170" s="235">
        <f t="shared" si="13"/>
        <v>7.0003241681743811E-3</v>
      </c>
      <c r="K170" s="235">
        <f t="shared" si="13"/>
        <v>6.7498922744491669E-3</v>
      </c>
      <c r="L170" s="235">
        <f t="shared" si="13"/>
        <v>7.1816433022854689E-3</v>
      </c>
      <c r="M170" s="235">
        <f t="shared" si="13"/>
        <v>7.9803273581015733E-3</v>
      </c>
      <c r="N170" s="235">
        <f t="shared" si="13"/>
        <v>6.8044525825343115E-3</v>
      </c>
      <c r="O170" s="235">
        <f t="shared" si="13"/>
        <v>7.0355571533785074E-3</v>
      </c>
      <c r="P170" s="235">
        <f t="shared" si="13"/>
        <v>6.2105559268977274E-3</v>
      </c>
      <c r="Q170" s="235">
        <f t="shared" si="13"/>
        <v>6.7819705216428348E-3</v>
      </c>
    </row>
    <row r="171" spans="1:17" x14ac:dyDescent="0.25">
      <c r="A171" s="142" t="s">
        <v>186</v>
      </c>
      <c r="B171" s="235">
        <f t="shared" ref="B171:Q171" si="14">IF(B$56=0,0,B$56/B$5)</f>
        <v>1.3414646952782168E-3</v>
      </c>
      <c r="C171" s="235">
        <f t="shared" si="14"/>
        <v>2.2901070308229189E-3</v>
      </c>
      <c r="D171" s="235">
        <f t="shared" si="14"/>
        <v>2.6167225699903259E-3</v>
      </c>
      <c r="E171" s="235">
        <f t="shared" si="14"/>
        <v>1.4915971922498702E-3</v>
      </c>
      <c r="F171" s="235">
        <f t="shared" si="14"/>
        <v>2.4486984117082587E-3</v>
      </c>
      <c r="G171" s="235">
        <f t="shared" si="14"/>
        <v>1.5364971328817795E-3</v>
      </c>
      <c r="H171" s="235">
        <f t="shared" si="14"/>
        <v>2.1970017523901355E-3</v>
      </c>
      <c r="I171" s="235">
        <f t="shared" si="14"/>
        <v>3.6062403833684981E-3</v>
      </c>
      <c r="J171" s="235">
        <f t="shared" si="14"/>
        <v>3.5039320552441651E-3</v>
      </c>
      <c r="K171" s="235">
        <f t="shared" si="14"/>
        <v>1.9949796908022678E-3</v>
      </c>
      <c r="L171" s="235">
        <f t="shared" si="14"/>
        <v>3.3000931993101734E-3</v>
      </c>
      <c r="M171" s="235">
        <f t="shared" si="14"/>
        <v>4.0993005954286683E-3</v>
      </c>
      <c r="N171" s="235">
        <f t="shared" si="14"/>
        <v>3.7175674177482186E-3</v>
      </c>
      <c r="O171" s="235">
        <f t="shared" si="14"/>
        <v>4.6772495565463208E-3</v>
      </c>
      <c r="P171" s="235">
        <f t="shared" si="14"/>
        <v>4.5876540897351568E-3</v>
      </c>
      <c r="Q171" s="235">
        <f t="shared" si="14"/>
        <v>5.4540972177587761E-3</v>
      </c>
    </row>
    <row r="172" spans="1:17" x14ac:dyDescent="0.25">
      <c r="A172" s="72" t="s">
        <v>179</v>
      </c>
      <c r="B172" s="234">
        <f t="shared" ref="B172:Q172" si="15">IF(B$57=0,0,B$57/B$5)</f>
        <v>1.465012819770873E-2</v>
      </c>
      <c r="C172" s="234">
        <f t="shared" si="15"/>
        <v>1.4165881611703705E-2</v>
      </c>
      <c r="D172" s="234">
        <f t="shared" si="15"/>
        <v>1.4930312855291512E-2</v>
      </c>
      <c r="E172" s="234">
        <f t="shared" si="15"/>
        <v>1.5387130233320865E-2</v>
      </c>
      <c r="F172" s="234">
        <f t="shared" si="15"/>
        <v>1.4649905469549989E-2</v>
      </c>
      <c r="G172" s="234">
        <f t="shared" si="15"/>
        <v>1.6835658797273795E-2</v>
      </c>
      <c r="H172" s="234">
        <f t="shared" si="15"/>
        <v>1.4187820623901247E-2</v>
      </c>
      <c r="I172" s="234">
        <f t="shared" si="15"/>
        <v>1.3998661150715656E-2</v>
      </c>
      <c r="J172" s="234">
        <f t="shared" si="15"/>
        <v>1.5750729378392406E-2</v>
      </c>
      <c r="K172" s="234">
        <f t="shared" si="15"/>
        <v>1.5187257617510689E-2</v>
      </c>
      <c r="L172" s="234">
        <f t="shared" si="15"/>
        <v>1.6158697430142307E-2</v>
      </c>
      <c r="M172" s="234">
        <f t="shared" si="15"/>
        <v>1.795573655572855E-2</v>
      </c>
      <c r="N172" s="234">
        <f t="shared" si="15"/>
        <v>1.5310018310702179E-2</v>
      </c>
      <c r="O172" s="234">
        <f t="shared" si="15"/>
        <v>1.5830003595101602E-2</v>
      </c>
      <c r="P172" s="234">
        <f t="shared" si="15"/>
        <v>1.3973750835519869E-2</v>
      </c>
      <c r="Q172" s="234">
        <f t="shared" si="15"/>
        <v>1.525943367369635E-2</v>
      </c>
    </row>
    <row r="173" spans="1:17" hidden="1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</row>
    <row r="174" spans="1:17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</row>
    <row r="175" spans="1:17" x14ac:dyDescent="0.25">
      <c r="A175" s="78" t="s">
        <v>40</v>
      </c>
      <c r="B175" s="77">
        <f t="shared" ref="B175:Q175" si="16">SUM(B$176:B$180,B$182:B$183,B$185:B$186,B$188:B$191)</f>
        <v>1</v>
      </c>
      <c r="C175" s="77">
        <f t="shared" si="16"/>
        <v>0.99999999999999989</v>
      </c>
      <c r="D175" s="77">
        <f t="shared" si="16"/>
        <v>1</v>
      </c>
      <c r="E175" s="77">
        <f t="shared" si="16"/>
        <v>0.99999999999999989</v>
      </c>
      <c r="F175" s="77">
        <f t="shared" si="16"/>
        <v>1</v>
      </c>
      <c r="G175" s="77">
        <f t="shared" si="16"/>
        <v>1</v>
      </c>
      <c r="H175" s="77">
        <f t="shared" si="16"/>
        <v>0.99999999999999989</v>
      </c>
      <c r="I175" s="77">
        <f t="shared" si="16"/>
        <v>1.0000000000000002</v>
      </c>
      <c r="J175" s="77">
        <f t="shared" si="16"/>
        <v>1.0000000000000004</v>
      </c>
      <c r="K175" s="77">
        <f t="shared" si="16"/>
        <v>1</v>
      </c>
      <c r="L175" s="77">
        <f t="shared" si="16"/>
        <v>0.99999999999999978</v>
      </c>
      <c r="M175" s="77">
        <f t="shared" si="16"/>
        <v>1</v>
      </c>
      <c r="N175" s="77">
        <f t="shared" si="16"/>
        <v>1</v>
      </c>
      <c r="O175" s="77">
        <f t="shared" si="16"/>
        <v>1</v>
      </c>
      <c r="P175" s="77">
        <f t="shared" si="16"/>
        <v>1.0000000000000002</v>
      </c>
      <c r="Q175" s="77">
        <f t="shared" si="16"/>
        <v>1</v>
      </c>
    </row>
    <row r="176" spans="1:17" x14ac:dyDescent="0.25">
      <c r="A176" s="132" t="s">
        <v>83</v>
      </c>
      <c r="B176" s="240">
        <f t="shared" ref="B176:Q176" si="17">IF(B$61=0,0,B$61/B$60)</f>
        <v>1.0018821133944459E-2</v>
      </c>
      <c r="C176" s="240">
        <f t="shared" si="17"/>
        <v>1.0018821133944462E-2</v>
      </c>
      <c r="D176" s="240">
        <f t="shared" si="17"/>
        <v>1.001882113394446E-2</v>
      </c>
      <c r="E176" s="240">
        <f t="shared" si="17"/>
        <v>1.0018821133944459E-2</v>
      </c>
      <c r="F176" s="240">
        <f t="shared" si="17"/>
        <v>1.0018821133944464E-2</v>
      </c>
      <c r="G176" s="240">
        <f t="shared" si="17"/>
        <v>1.001882113394446E-2</v>
      </c>
      <c r="H176" s="240">
        <f t="shared" si="17"/>
        <v>1.001882113394446E-2</v>
      </c>
      <c r="I176" s="240">
        <f t="shared" si="17"/>
        <v>1.001882113394446E-2</v>
      </c>
      <c r="J176" s="240">
        <f t="shared" si="17"/>
        <v>1.001882113394446E-2</v>
      </c>
      <c r="K176" s="240">
        <f t="shared" si="17"/>
        <v>1.0018821133944462E-2</v>
      </c>
      <c r="L176" s="240">
        <f t="shared" si="17"/>
        <v>1.001882113394446E-2</v>
      </c>
      <c r="M176" s="240">
        <f t="shared" si="17"/>
        <v>1.0018821133944462E-2</v>
      </c>
      <c r="N176" s="240">
        <f t="shared" si="17"/>
        <v>1.001882113394446E-2</v>
      </c>
      <c r="O176" s="240">
        <f t="shared" si="17"/>
        <v>1.001882113394446E-2</v>
      </c>
      <c r="P176" s="240">
        <f t="shared" si="17"/>
        <v>1.0018821133944464E-2</v>
      </c>
      <c r="Q176" s="240">
        <f t="shared" si="17"/>
        <v>1.0018821133944464E-2</v>
      </c>
    </row>
    <row r="177" spans="1:17" x14ac:dyDescent="0.25">
      <c r="A177" s="76" t="s">
        <v>82</v>
      </c>
      <c r="B177" s="239">
        <f t="shared" ref="B177:Q177" si="18">IF(B$62=0,0,B$62/B$60)</f>
        <v>6.5134445275673664E-2</v>
      </c>
      <c r="C177" s="239">
        <f t="shared" si="18"/>
        <v>6.5134445275673677E-2</v>
      </c>
      <c r="D177" s="239">
        <f t="shared" si="18"/>
        <v>6.5134445275673677E-2</v>
      </c>
      <c r="E177" s="239">
        <f t="shared" si="18"/>
        <v>6.5134445275673664E-2</v>
      </c>
      <c r="F177" s="239">
        <f t="shared" si="18"/>
        <v>6.5134445275673705E-2</v>
      </c>
      <c r="G177" s="239">
        <f t="shared" si="18"/>
        <v>6.5134445275673677E-2</v>
      </c>
      <c r="H177" s="239">
        <f t="shared" si="18"/>
        <v>6.5134445275673677E-2</v>
      </c>
      <c r="I177" s="239">
        <f t="shared" si="18"/>
        <v>6.5134445275673677E-2</v>
      </c>
      <c r="J177" s="239">
        <f t="shared" si="18"/>
        <v>6.5134445275673677E-2</v>
      </c>
      <c r="K177" s="239">
        <f t="shared" si="18"/>
        <v>6.5134445275673691E-2</v>
      </c>
      <c r="L177" s="239">
        <f t="shared" si="18"/>
        <v>6.5134445275673677E-2</v>
      </c>
      <c r="M177" s="239">
        <f t="shared" si="18"/>
        <v>6.5134445275673677E-2</v>
      </c>
      <c r="N177" s="239">
        <f t="shared" si="18"/>
        <v>6.5134445275673677E-2</v>
      </c>
      <c r="O177" s="239">
        <f t="shared" si="18"/>
        <v>6.5134445275673677E-2</v>
      </c>
      <c r="P177" s="239">
        <f t="shared" si="18"/>
        <v>6.5134445275673705E-2</v>
      </c>
      <c r="Q177" s="239">
        <f t="shared" si="18"/>
        <v>6.5134445275673705E-2</v>
      </c>
    </row>
    <row r="178" spans="1:17" x14ac:dyDescent="0.25">
      <c r="A178" s="76" t="s">
        <v>81</v>
      </c>
      <c r="B178" s="239">
        <f t="shared" ref="B178:Q178" si="19">IF(B$63=0,0,B$63/B$60)</f>
        <v>1.2020350470711594E-2</v>
      </c>
      <c r="C178" s="239">
        <f t="shared" si="19"/>
        <v>1.2020350470711599E-2</v>
      </c>
      <c r="D178" s="239">
        <f t="shared" si="19"/>
        <v>1.2020350470711596E-2</v>
      </c>
      <c r="E178" s="239">
        <f t="shared" si="19"/>
        <v>1.2020350470711594E-2</v>
      </c>
      <c r="F178" s="239">
        <f t="shared" si="19"/>
        <v>1.2020350470711601E-2</v>
      </c>
      <c r="G178" s="239">
        <f t="shared" si="19"/>
        <v>1.2020350470711596E-2</v>
      </c>
      <c r="H178" s="239">
        <f t="shared" si="19"/>
        <v>1.2020350470711596E-2</v>
      </c>
      <c r="I178" s="239">
        <f t="shared" si="19"/>
        <v>1.2020350470711597E-2</v>
      </c>
      <c r="J178" s="239">
        <f t="shared" si="19"/>
        <v>1.2020350470711596E-2</v>
      </c>
      <c r="K178" s="239">
        <f t="shared" si="19"/>
        <v>1.2020350470711597E-2</v>
      </c>
      <c r="L178" s="239">
        <f t="shared" si="19"/>
        <v>1.2020350470711596E-2</v>
      </c>
      <c r="M178" s="239">
        <f t="shared" si="19"/>
        <v>1.2020350470711596E-2</v>
      </c>
      <c r="N178" s="239">
        <f t="shared" si="19"/>
        <v>1.2020350470711596E-2</v>
      </c>
      <c r="O178" s="239">
        <f t="shared" si="19"/>
        <v>1.2020350470711597E-2</v>
      </c>
      <c r="P178" s="239">
        <f t="shared" si="19"/>
        <v>1.2020350470711601E-2</v>
      </c>
      <c r="Q178" s="239">
        <f t="shared" si="19"/>
        <v>1.2020350470711601E-2</v>
      </c>
    </row>
    <row r="179" spans="1:17" x14ac:dyDescent="0.25">
      <c r="A179" s="76" t="s">
        <v>80</v>
      </c>
      <c r="B179" s="239">
        <f t="shared" ref="B179:Q179" si="20">IF(B$64=0,0,B$64/B$60)</f>
        <v>9.5178800772472358E-2</v>
      </c>
      <c r="C179" s="239">
        <f t="shared" si="20"/>
        <v>9.5178800772472399E-2</v>
      </c>
      <c r="D179" s="239">
        <f t="shared" si="20"/>
        <v>9.5178800772472386E-2</v>
      </c>
      <c r="E179" s="239">
        <f t="shared" si="20"/>
        <v>9.5178800772472358E-2</v>
      </c>
      <c r="F179" s="239">
        <f t="shared" si="20"/>
        <v>9.5178800772472413E-2</v>
      </c>
      <c r="G179" s="239">
        <f t="shared" si="20"/>
        <v>9.5178800772472372E-2</v>
      </c>
      <c r="H179" s="239">
        <f t="shared" si="20"/>
        <v>9.5178800772472372E-2</v>
      </c>
      <c r="I179" s="239">
        <f t="shared" si="20"/>
        <v>9.5178800772472372E-2</v>
      </c>
      <c r="J179" s="239">
        <f t="shared" si="20"/>
        <v>9.5178800772472372E-2</v>
      </c>
      <c r="K179" s="239">
        <f t="shared" si="20"/>
        <v>9.5178800772472399E-2</v>
      </c>
      <c r="L179" s="239">
        <f t="shared" si="20"/>
        <v>9.5178800772472372E-2</v>
      </c>
      <c r="M179" s="239">
        <f t="shared" si="20"/>
        <v>9.5178800772472372E-2</v>
      </c>
      <c r="N179" s="239">
        <f t="shared" si="20"/>
        <v>9.5178800772472372E-2</v>
      </c>
      <c r="O179" s="239">
        <f t="shared" si="20"/>
        <v>9.5178800772472372E-2</v>
      </c>
      <c r="P179" s="239">
        <f t="shared" si="20"/>
        <v>9.5178800772472413E-2</v>
      </c>
      <c r="Q179" s="239">
        <f t="shared" si="20"/>
        <v>9.5178800772472413E-2</v>
      </c>
    </row>
    <row r="180" spans="1:17" x14ac:dyDescent="0.25">
      <c r="A180" s="129" t="s">
        <v>79</v>
      </c>
      <c r="B180" s="238">
        <f t="shared" ref="B180:Q180" si="21">IF(B$65=0,0,B$65/B$60)</f>
        <v>2.8052699175044486E-2</v>
      </c>
      <c r="C180" s="238">
        <f t="shared" si="21"/>
        <v>2.805269917504449E-2</v>
      </c>
      <c r="D180" s="238">
        <f t="shared" si="21"/>
        <v>2.8052699175044486E-2</v>
      </c>
      <c r="E180" s="238">
        <f t="shared" si="21"/>
        <v>2.8052699175044483E-2</v>
      </c>
      <c r="F180" s="238">
        <f t="shared" si="21"/>
        <v>2.8052699175044497E-2</v>
      </c>
      <c r="G180" s="238">
        <f t="shared" si="21"/>
        <v>2.8052699175044486E-2</v>
      </c>
      <c r="H180" s="238">
        <f t="shared" si="21"/>
        <v>2.805269917504449E-2</v>
      </c>
      <c r="I180" s="238">
        <f t="shared" si="21"/>
        <v>2.805269917504449E-2</v>
      </c>
      <c r="J180" s="238">
        <f t="shared" si="21"/>
        <v>2.805269917504449E-2</v>
      </c>
      <c r="K180" s="238">
        <f t="shared" si="21"/>
        <v>2.8052699175044493E-2</v>
      </c>
      <c r="L180" s="238">
        <f t="shared" si="21"/>
        <v>2.8052699175044483E-2</v>
      </c>
      <c r="M180" s="238">
        <f t="shared" si="21"/>
        <v>2.805269917504449E-2</v>
      </c>
      <c r="N180" s="238">
        <f t="shared" si="21"/>
        <v>2.8052699175044486E-2</v>
      </c>
      <c r="O180" s="238">
        <f t="shared" si="21"/>
        <v>2.8052699175044483E-2</v>
      </c>
      <c r="P180" s="238">
        <f t="shared" si="21"/>
        <v>2.80526991750445E-2</v>
      </c>
      <c r="Q180" s="238">
        <f t="shared" si="21"/>
        <v>2.80526991750445E-2</v>
      </c>
    </row>
    <row r="181" spans="1:17" x14ac:dyDescent="0.25">
      <c r="A181" s="127" t="s">
        <v>183</v>
      </c>
      <c r="B181" s="237">
        <f t="shared" ref="B181:Q181" si="22">IF(B$70=0,0,B$70/B$60)</f>
        <v>4.9984868083144944E-2</v>
      </c>
      <c r="C181" s="237">
        <f t="shared" si="22"/>
        <v>4.9984868083144958E-2</v>
      </c>
      <c r="D181" s="237">
        <f t="shared" si="22"/>
        <v>4.9984868083144944E-2</v>
      </c>
      <c r="E181" s="237">
        <f t="shared" si="22"/>
        <v>4.9984868083144944E-2</v>
      </c>
      <c r="F181" s="237">
        <f t="shared" si="22"/>
        <v>4.9984868083144972E-2</v>
      </c>
      <c r="G181" s="237">
        <f t="shared" si="22"/>
        <v>4.9984868083144958E-2</v>
      </c>
      <c r="H181" s="237">
        <f t="shared" si="22"/>
        <v>4.9984868083144951E-2</v>
      </c>
      <c r="I181" s="237">
        <f t="shared" si="22"/>
        <v>4.9984868083144958E-2</v>
      </c>
      <c r="J181" s="237">
        <f t="shared" si="22"/>
        <v>4.9984868083144958E-2</v>
      </c>
      <c r="K181" s="237">
        <f t="shared" si="22"/>
        <v>4.9984868083144972E-2</v>
      </c>
      <c r="L181" s="237">
        <f t="shared" si="22"/>
        <v>4.9984868083144944E-2</v>
      </c>
      <c r="M181" s="237">
        <f t="shared" si="22"/>
        <v>4.9984868083144951E-2</v>
      </c>
      <c r="N181" s="237">
        <f t="shared" si="22"/>
        <v>4.9984868083144951E-2</v>
      </c>
      <c r="O181" s="237">
        <f t="shared" si="22"/>
        <v>4.9984868083144951E-2</v>
      </c>
      <c r="P181" s="237">
        <f t="shared" si="22"/>
        <v>4.9984868083144979E-2</v>
      </c>
      <c r="Q181" s="237">
        <f t="shared" si="22"/>
        <v>4.9984868083144965E-2</v>
      </c>
    </row>
    <row r="182" spans="1:17" x14ac:dyDescent="0.25">
      <c r="A182" s="142" t="s">
        <v>192</v>
      </c>
      <c r="B182" s="235">
        <f t="shared" ref="B182:Q182" si="23">IF(B$71=0,0,B$71/B$60)</f>
        <v>4.4986381274830442E-2</v>
      </c>
      <c r="C182" s="235">
        <f t="shared" si="23"/>
        <v>4.4986381274830456E-2</v>
      </c>
      <c r="D182" s="235">
        <f t="shared" si="23"/>
        <v>4.4986381274830442E-2</v>
      </c>
      <c r="E182" s="235">
        <f t="shared" si="23"/>
        <v>4.4986381274830442E-2</v>
      </c>
      <c r="F182" s="235">
        <f t="shared" si="23"/>
        <v>4.4986381274830463E-2</v>
      </c>
      <c r="G182" s="235">
        <f t="shared" si="23"/>
        <v>4.4986381274830442E-2</v>
      </c>
      <c r="H182" s="235">
        <f t="shared" si="23"/>
        <v>4.4986381274830449E-2</v>
      </c>
      <c r="I182" s="235">
        <f t="shared" si="23"/>
        <v>4.4986381274830456E-2</v>
      </c>
      <c r="J182" s="235">
        <f t="shared" si="23"/>
        <v>4.4986381274830449E-2</v>
      </c>
      <c r="K182" s="235">
        <f t="shared" si="23"/>
        <v>4.4986381274830463E-2</v>
      </c>
      <c r="L182" s="235">
        <f t="shared" si="23"/>
        <v>4.4986381274830442E-2</v>
      </c>
      <c r="M182" s="235">
        <f t="shared" si="23"/>
        <v>4.4986381274830456E-2</v>
      </c>
      <c r="N182" s="235">
        <f t="shared" si="23"/>
        <v>4.4986381274830449E-2</v>
      </c>
      <c r="O182" s="235">
        <f t="shared" si="23"/>
        <v>4.4986381274830449E-2</v>
      </c>
      <c r="P182" s="235">
        <f t="shared" si="23"/>
        <v>4.498638127483047E-2</v>
      </c>
      <c r="Q182" s="235">
        <f t="shared" si="23"/>
        <v>4.4986381274830463E-2</v>
      </c>
    </row>
    <row r="183" spans="1:17" x14ac:dyDescent="0.25">
      <c r="A183" s="142" t="s">
        <v>191</v>
      </c>
      <c r="B183" s="235">
        <f t="shared" ref="B183:Q183" si="24">IF(B$82=0,0,B$82/B$60)</f>
        <v>4.9984868083145012E-3</v>
      </c>
      <c r="C183" s="235">
        <f t="shared" si="24"/>
        <v>4.9984868083145029E-3</v>
      </c>
      <c r="D183" s="235">
        <f t="shared" si="24"/>
        <v>4.9984868083145038E-3</v>
      </c>
      <c r="E183" s="235">
        <f t="shared" si="24"/>
        <v>4.9984868083145012E-3</v>
      </c>
      <c r="F183" s="235">
        <f t="shared" si="24"/>
        <v>4.9984868083145055E-3</v>
      </c>
      <c r="G183" s="235">
        <f t="shared" si="24"/>
        <v>4.9984868083145064E-3</v>
      </c>
      <c r="H183" s="235">
        <f t="shared" si="24"/>
        <v>4.9984868083145012E-3</v>
      </c>
      <c r="I183" s="235">
        <f t="shared" si="24"/>
        <v>4.998486808314502E-3</v>
      </c>
      <c r="J183" s="235">
        <f t="shared" si="24"/>
        <v>4.9984868083145064E-3</v>
      </c>
      <c r="K183" s="235">
        <f t="shared" si="24"/>
        <v>4.9984868083145098E-3</v>
      </c>
      <c r="L183" s="235">
        <f t="shared" si="24"/>
        <v>4.9984868083145055E-3</v>
      </c>
      <c r="M183" s="235">
        <f t="shared" si="24"/>
        <v>4.9984868083144968E-3</v>
      </c>
      <c r="N183" s="235">
        <f t="shared" si="24"/>
        <v>4.9984868083145029E-3</v>
      </c>
      <c r="O183" s="235">
        <f t="shared" si="24"/>
        <v>4.998486808314502E-3</v>
      </c>
      <c r="P183" s="235">
        <f t="shared" si="24"/>
        <v>4.998486808314509E-3</v>
      </c>
      <c r="Q183" s="235">
        <f t="shared" si="24"/>
        <v>4.9984868083145012E-3</v>
      </c>
    </row>
    <row r="184" spans="1:17" x14ac:dyDescent="0.25">
      <c r="A184" s="127" t="s">
        <v>181</v>
      </c>
      <c r="B184" s="237">
        <f t="shared" ref="B184:Q184" si="25">IF(B$83=0,0,B$83/B$60)</f>
        <v>0.48968567467328372</v>
      </c>
      <c r="C184" s="237">
        <f t="shared" si="25"/>
        <v>0.4896856746732835</v>
      </c>
      <c r="D184" s="237">
        <f t="shared" si="25"/>
        <v>0.48968567467328378</v>
      </c>
      <c r="E184" s="237">
        <f t="shared" si="25"/>
        <v>0.48968567467328356</v>
      </c>
      <c r="F184" s="237">
        <f t="shared" si="25"/>
        <v>0.48968567467328361</v>
      </c>
      <c r="G184" s="237">
        <f t="shared" si="25"/>
        <v>0.48968567467328378</v>
      </c>
      <c r="H184" s="237">
        <f t="shared" si="25"/>
        <v>0.48968567467328361</v>
      </c>
      <c r="I184" s="237">
        <f t="shared" si="25"/>
        <v>0.48968567467328383</v>
      </c>
      <c r="J184" s="237">
        <f t="shared" si="25"/>
        <v>0.48968567467328383</v>
      </c>
      <c r="K184" s="237">
        <f t="shared" si="25"/>
        <v>0.48968567467328372</v>
      </c>
      <c r="L184" s="237">
        <f t="shared" si="25"/>
        <v>0.48968567467328344</v>
      </c>
      <c r="M184" s="237">
        <f t="shared" si="25"/>
        <v>0.48968567467328378</v>
      </c>
      <c r="N184" s="237">
        <f t="shared" si="25"/>
        <v>0.48968567467328378</v>
      </c>
      <c r="O184" s="237">
        <f t="shared" si="25"/>
        <v>0.48968567467328356</v>
      </c>
      <c r="P184" s="237">
        <f t="shared" si="25"/>
        <v>0.4896856746732835</v>
      </c>
      <c r="Q184" s="237">
        <f t="shared" si="25"/>
        <v>0.48968567467328361</v>
      </c>
    </row>
    <row r="185" spans="1:17" x14ac:dyDescent="0.25">
      <c r="A185" s="142" t="s">
        <v>190</v>
      </c>
      <c r="B185" s="235">
        <f t="shared" ref="B185:Q185" si="26">IF(B$84=0,0,B$84/B$60)</f>
        <v>0.4448467466111769</v>
      </c>
      <c r="C185" s="235">
        <f t="shared" si="26"/>
        <v>0.41052133903913307</v>
      </c>
      <c r="D185" s="235">
        <f t="shared" si="26"/>
        <v>0.40386218460057671</v>
      </c>
      <c r="E185" s="235">
        <f t="shared" si="26"/>
        <v>0.44221653869067257</v>
      </c>
      <c r="F185" s="235">
        <f t="shared" si="26"/>
        <v>0.40783582681582914</v>
      </c>
      <c r="G185" s="235">
        <f t="shared" si="26"/>
        <v>0.44499478112353935</v>
      </c>
      <c r="H185" s="235">
        <f t="shared" si="26"/>
        <v>0.41385723605000713</v>
      </c>
      <c r="I185" s="235">
        <f t="shared" si="26"/>
        <v>0.36353616393428251</v>
      </c>
      <c r="J185" s="235">
        <f t="shared" si="26"/>
        <v>0.38074942853122035</v>
      </c>
      <c r="K185" s="235">
        <f t="shared" si="26"/>
        <v>0.42536115997461676</v>
      </c>
      <c r="L185" s="235">
        <f t="shared" si="26"/>
        <v>0.38967709590167848</v>
      </c>
      <c r="M185" s="235">
        <f t="shared" si="26"/>
        <v>0.37789027315740137</v>
      </c>
      <c r="N185" s="235">
        <f t="shared" si="26"/>
        <v>0.37078055828743922</v>
      </c>
      <c r="O185" s="235">
        <f t="shared" si="26"/>
        <v>0.3449995354091438</v>
      </c>
      <c r="P185" s="235">
        <f t="shared" si="26"/>
        <v>0.32891935541208611</v>
      </c>
      <c r="Q185" s="235">
        <f t="shared" si="26"/>
        <v>0.3146599605528636</v>
      </c>
    </row>
    <row r="186" spans="1:17" x14ac:dyDescent="0.25">
      <c r="A186" s="142" t="s">
        <v>189</v>
      </c>
      <c r="B186" s="235">
        <f t="shared" ref="B186:Q186" si="27">IF(B$90=0,0,B$90/B$60)</f>
        <v>4.4838928062106848E-2</v>
      </c>
      <c r="C186" s="235">
        <f t="shared" si="27"/>
        <v>7.9164335634150443E-2</v>
      </c>
      <c r="D186" s="235">
        <f t="shared" si="27"/>
        <v>8.5823490072707079E-2</v>
      </c>
      <c r="E186" s="235">
        <f t="shared" si="27"/>
        <v>4.7469135982611023E-2</v>
      </c>
      <c r="F186" s="235">
        <f t="shared" si="27"/>
        <v>8.1849847857454527E-2</v>
      </c>
      <c r="G186" s="235">
        <f t="shared" si="27"/>
        <v>4.4690893549744412E-2</v>
      </c>
      <c r="H186" s="235">
        <f t="shared" si="27"/>
        <v>7.5828438623276415E-2</v>
      </c>
      <c r="I186" s="235">
        <f t="shared" si="27"/>
        <v>0.1261495107390013</v>
      </c>
      <c r="J186" s="235">
        <f t="shared" si="27"/>
        <v>0.10893624614206349</v>
      </c>
      <c r="K186" s="235">
        <f t="shared" si="27"/>
        <v>6.4324514698666943E-2</v>
      </c>
      <c r="L186" s="235">
        <f t="shared" si="27"/>
        <v>0.10000857877160498</v>
      </c>
      <c r="M186" s="235">
        <f t="shared" si="27"/>
        <v>0.11179540151588238</v>
      </c>
      <c r="N186" s="235">
        <f t="shared" si="27"/>
        <v>0.11890511638584458</v>
      </c>
      <c r="O186" s="235">
        <f t="shared" si="27"/>
        <v>0.14468613926413978</v>
      </c>
      <c r="P186" s="235">
        <f t="shared" si="27"/>
        <v>0.16076631926119739</v>
      </c>
      <c r="Q186" s="235">
        <f t="shared" si="27"/>
        <v>0.17502571412041998</v>
      </c>
    </row>
    <row r="187" spans="1:17" x14ac:dyDescent="0.25">
      <c r="A187" s="127" t="s">
        <v>180</v>
      </c>
      <c r="B187" s="236">
        <f t="shared" ref="B187:Q187" si="28">IF(B$91=0,0,B$91/B$60)</f>
        <v>9.9969736166289888E-2</v>
      </c>
      <c r="C187" s="236">
        <f t="shared" si="28"/>
        <v>9.9969736166289916E-2</v>
      </c>
      <c r="D187" s="236">
        <f t="shared" si="28"/>
        <v>9.9969736166289902E-2</v>
      </c>
      <c r="E187" s="236">
        <f t="shared" si="28"/>
        <v>9.9969736166289888E-2</v>
      </c>
      <c r="F187" s="236">
        <f t="shared" si="28"/>
        <v>9.9969736166289958E-2</v>
      </c>
      <c r="G187" s="236">
        <f t="shared" si="28"/>
        <v>9.9969736166289916E-2</v>
      </c>
      <c r="H187" s="236">
        <f t="shared" si="28"/>
        <v>9.9969736166289902E-2</v>
      </c>
      <c r="I187" s="236">
        <f t="shared" si="28"/>
        <v>9.9969736166289916E-2</v>
      </c>
      <c r="J187" s="236">
        <f t="shared" si="28"/>
        <v>9.9969736166289902E-2</v>
      </c>
      <c r="K187" s="236">
        <f t="shared" si="28"/>
        <v>9.996973616628993E-2</v>
      </c>
      <c r="L187" s="236">
        <f t="shared" si="28"/>
        <v>9.9969736166289916E-2</v>
      </c>
      <c r="M187" s="236">
        <f t="shared" si="28"/>
        <v>9.9969736166289902E-2</v>
      </c>
      <c r="N187" s="236">
        <f t="shared" si="28"/>
        <v>9.9969736166289902E-2</v>
      </c>
      <c r="O187" s="236">
        <f t="shared" si="28"/>
        <v>9.9969736166289916E-2</v>
      </c>
      <c r="P187" s="236">
        <f t="shared" si="28"/>
        <v>9.9969736166289958E-2</v>
      </c>
      <c r="Q187" s="236">
        <f t="shared" si="28"/>
        <v>9.9969736166289958E-2</v>
      </c>
    </row>
    <row r="188" spans="1:17" x14ac:dyDescent="0.25">
      <c r="A188" s="142" t="s">
        <v>188</v>
      </c>
      <c r="B188" s="235">
        <f t="shared" ref="B188:Q188" si="29">IF(B$92=0,0,B$92/B$60)</f>
        <v>5.6305815750379309E-2</v>
      </c>
      <c r="C188" s="235">
        <f t="shared" si="29"/>
        <v>5.196112830682368E-2</v>
      </c>
      <c r="D188" s="235">
        <f t="shared" si="29"/>
        <v>5.1118255731656972E-2</v>
      </c>
      <c r="E188" s="235">
        <f t="shared" si="29"/>
        <v>5.5972901092274499E-2</v>
      </c>
      <c r="F188" s="235">
        <f t="shared" si="29"/>
        <v>5.1621213588794027E-2</v>
      </c>
      <c r="G188" s="235">
        <f t="shared" si="29"/>
        <v>5.6324552998749181E-2</v>
      </c>
      <c r="H188" s="235">
        <f t="shared" si="29"/>
        <v>5.2383364512634777E-2</v>
      </c>
      <c r="I188" s="235">
        <f t="shared" si="29"/>
        <v>4.601404960476136E-2</v>
      </c>
      <c r="J188" s="235">
        <f t="shared" si="29"/>
        <v>4.8192792986029367E-2</v>
      </c>
      <c r="K188" s="235">
        <f t="shared" si="29"/>
        <v>5.3839456584432274E-2</v>
      </c>
      <c r="L188" s="235">
        <f t="shared" si="29"/>
        <v>4.9322799213727099E-2</v>
      </c>
      <c r="M188" s="235">
        <f t="shared" si="29"/>
        <v>4.7830899644319323E-2</v>
      </c>
      <c r="N188" s="235">
        <f t="shared" si="29"/>
        <v>4.693099805224199E-2</v>
      </c>
      <c r="O188" s="235">
        <f t="shared" si="29"/>
        <v>4.3667803401275143E-2</v>
      </c>
      <c r="P188" s="235">
        <f t="shared" si="29"/>
        <v>4.1632478519066589E-2</v>
      </c>
      <c r="Q188" s="235">
        <f t="shared" si="29"/>
        <v>3.9827616809339245E-2</v>
      </c>
    </row>
    <row r="189" spans="1:17" x14ac:dyDescent="0.25">
      <c r="A189" s="142" t="s">
        <v>187</v>
      </c>
      <c r="B189" s="235">
        <f t="shared" ref="B189:Q189" si="30">IF(B$93=0,0,B$93/B$60)</f>
        <v>3.798849974319015E-2</v>
      </c>
      <c r="C189" s="235">
        <f t="shared" si="30"/>
        <v>3.798849974319015E-2</v>
      </c>
      <c r="D189" s="235">
        <f t="shared" si="30"/>
        <v>3.798849974319015E-2</v>
      </c>
      <c r="E189" s="235">
        <f t="shared" si="30"/>
        <v>3.7988499743190143E-2</v>
      </c>
      <c r="F189" s="235">
        <f t="shared" si="30"/>
        <v>3.7988499743190178E-2</v>
      </c>
      <c r="G189" s="235">
        <f t="shared" si="30"/>
        <v>3.7988499743190171E-2</v>
      </c>
      <c r="H189" s="235">
        <f t="shared" si="30"/>
        <v>3.7988499743190164E-2</v>
      </c>
      <c r="I189" s="235">
        <f t="shared" si="30"/>
        <v>3.798849974319015E-2</v>
      </c>
      <c r="J189" s="235">
        <f t="shared" si="30"/>
        <v>3.7988499743190157E-2</v>
      </c>
      <c r="K189" s="235">
        <f t="shared" si="30"/>
        <v>3.7988499743190164E-2</v>
      </c>
      <c r="L189" s="235">
        <f t="shared" si="30"/>
        <v>3.7988499743190171E-2</v>
      </c>
      <c r="M189" s="235">
        <f t="shared" si="30"/>
        <v>3.7988499743190157E-2</v>
      </c>
      <c r="N189" s="235">
        <f t="shared" si="30"/>
        <v>3.7988499743190157E-2</v>
      </c>
      <c r="O189" s="235">
        <f t="shared" si="30"/>
        <v>3.7988499743190164E-2</v>
      </c>
      <c r="P189" s="235">
        <f t="shared" si="30"/>
        <v>3.7988499743190171E-2</v>
      </c>
      <c r="Q189" s="235">
        <f t="shared" si="30"/>
        <v>3.7988499743190192E-2</v>
      </c>
    </row>
    <row r="190" spans="1:17" x14ac:dyDescent="0.25">
      <c r="A190" s="142" t="s">
        <v>186</v>
      </c>
      <c r="B190" s="235">
        <f t="shared" ref="B190:Q190" si="31">IF(B$104=0,0,B$104/B$60)</f>
        <v>5.6754206727204302E-3</v>
      </c>
      <c r="C190" s="235">
        <f t="shared" si="31"/>
        <v>1.0020108116276079E-2</v>
      </c>
      <c r="D190" s="235">
        <f t="shared" si="31"/>
        <v>1.0862980691442778E-2</v>
      </c>
      <c r="E190" s="235">
        <f t="shared" si="31"/>
        <v>6.0083353308252405E-3</v>
      </c>
      <c r="F190" s="235">
        <f t="shared" si="31"/>
        <v>1.0360022834305746E-2</v>
      </c>
      <c r="G190" s="235">
        <f t="shared" si="31"/>
        <v>5.6566834243505695E-3</v>
      </c>
      <c r="H190" s="235">
        <f t="shared" si="31"/>
        <v>9.5978719104649751E-3</v>
      </c>
      <c r="I190" s="235">
        <f t="shared" si="31"/>
        <v>1.5967186818338395E-2</v>
      </c>
      <c r="J190" s="235">
        <f t="shared" si="31"/>
        <v>1.3788443437070379E-2</v>
      </c>
      <c r="K190" s="235">
        <f t="shared" si="31"/>
        <v>8.1417798386674931E-3</v>
      </c>
      <c r="L190" s="235">
        <f t="shared" si="31"/>
        <v>1.2658437209372644E-2</v>
      </c>
      <c r="M190" s="235">
        <f t="shared" si="31"/>
        <v>1.4150336778780423E-2</v>
      </c>
      <c r="N190" s="235">
        <f t="shared" si="31"/>
        <v>1.5050238370857756E-2</v>
      </c>
      <c r="O190" s="235">
        <f t="shared" si="31"/>
        <v>1.8313433021824616E-2</v>
      </c>
      <c r="P190" s="235">
        <f t="shared" si="31"/>
        <v>2.0348757904033201E-2</v>
      </c>
      <c r="Q190" s="235">
        <f t="shared" si="31"/>
        <v>2.2153619613760531E-2</v>
      </c>
    </row>
    <row r="191" spans="1:17" x14ac:dyDescent="0.25">
      <c r="A191" s="72" t="s">
        <v>179</v>
      </c>
      <c r="B191" s="234">
        <f t="shared" ref="B191:Q191" si="32">IF(B$105=0,0,B$105/B$60)</f>
        <v>0.14995460424943483</v>
      </c>
      <c r="C191" s="234">
        <f t="shared" si="32"/>
        <v>0.14995460424943488</v>
      </c>
      <c r="D191" s="234">
        <f t="shared" si="32"/>
        <v>0.14995460424943485</v>
      </c>
      <c r="E191" s="234">
        <f t="shared" si="32"/>
        <v>0.14995460424943483</v>
      </c>
      <c r="F191" s="234">
        <f t="shared" si="32"/>
        <v>0.14995460424943491</v>
      </c>
      <c r="G191" s="234">
        <f t="shared" si="32"/>
        <v>0.14995460424943485</v>
      </c>
      <c r="H191" s="234">
        <f t="shared" si="32"/>
        <v>0.14995460424943485</v>
      </c>
      <c r="I191" s="234">
        <f t="shared" si="32"/>
        <v>0.14995460424943485</v>
      </c>
      <c r="J191" s="234">
        <f t="shared" si="32"/>
        <v>0.14995460424943485</v>
      </c>
      <c r="K191" s="234">
        <f t="shared" si="32"/>
        <v>0.14995460424943485</v>
      </c>
      <c r="L191" s="234">
        <f t="shared" si="32"/>
        <v>0.14995460424943485</v>
      </c>
      <c r="M191" s="234">
        <f t="shared" si="32"/>
        <v>0.14995460424943485</v>
      </c>
      <c r="N191" s="234">
        <f t="shared" si="32"/>
        <v>0.14995460424943485</v>
      </c>
      <c r="O191" s="234">
        <f t="shared" si="32"/>
        <v>0.14995460424943485</v>
      </c>
      <c r="P191" s="234">
        <f t="shared" si="32"/>
        <v>0.14995460424943491</v>
      </c>
      <c r="Q191" s="234">
        <f t="shared" si="32"/>
        <v>0.14995460424943491</v>
      </c>
    </row>
    <row r="192" spans="1:17" hidden="1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</row>
    <row r="193" spans="1:17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</row>
    <row r="194" spans="1:17" x14ac:dyDescent="0.25">
      <c r="A194" s="78" t="s">
        <v>39</v>
      </c>
      <c r="B194" s="77">
        <f t="shared" ref="B194:Q194" si="33">SUM(B$195:B$199,B$201:B$202,B$204:B$205,B$207:B$210)</f>
        <v>1</v>
      </c>
      <c r="C194" s="77">
        <f t="shared" si="33"/>
        <v>1</v>
      </c>
      <c r="D194" s="77">
        <f t="shared" si="33"/>
        <v>1</v>
      </c>
      <c r="E194" s="77">
        <f t="shared" si="33"/>
        <v>1</v>
      </c>
      <c r="F194" s="77">
        <f t="shared" si="33"/>
        <v>1</v>
      </c>
      <c r="G194" s="77">
        <f t="shared" si="33"/>
        <v>1</v>
      </c>
      <c r="H194" s="77">
        <f t="shared" si="33"/>
        <v>1.0000000000000002</v>
      </c>
      <c r="I194" s="77">
        <f t="shared" si="33"/>
        <v>1</v>
      </c>
      <c r="J194" s="77">
        <f t="shared" si="33"/>
        <v>1.0000000000000002</v>
      </c>
      <c r="K194" s="77">
        <f t="shared" si="33"/>
        <v>1</v>
      </c>
      <c r="L194" s="77">
        <f t="shared" si="33"/>
        <v>1</v>
      </c>
      <c r="M194" s="77">
        <f t="shared" si="33"/>
        <v>0.99999999999999978</v>
      </c>
      <c r="N194" s="77">
        <f t="shared" si="33"/>
        <v>0.99999999999999978</v>
      </c>
      <c r="O194" s="77">
        <f t="shared" si="33"/>
        <v>1.0000000000000002</v>
      </c>
      <c r="P194" s="77">
        <f t="shared" si="33"/>
        <v>1.0000000000000002</v>
      </c>
      <c r="Q194" s="77">
        <f t="shared" si="33"/>
        <v>0.99999999999999989</v>
      </c>
    </row>
    <row r="195" spans="1:17" x14ac:dyDescent="0.25">
      <c r="A195" s="132" t="s">
        <v>83</v>
      </c>
      <c r="B195" s="240">
        <f t="shared" ref="B195:Q195" si="34">IF(B$109=0,0,B$109/B$108)</f>
        <v>1.1100403907940528E-2</v>
      </c>
      <c r="C195" s="240">
        <f t="shared" si="34"/>
        <v>1.110040390794053E-2</v>
      </c>
      <c r="D195" s="240">
        <f t="shared" si="34"/>
        <v>1.1100403907940528E-2</v>
      </c>
      <c r="E195" s="240">
        <f t="shared" si="34"/>
        <v>1.1100403907940528E-2</v>
      </c>
      <c r="F195" s="240">
        <f t="shared" si="34"/>
        <v>1.1100403907940528E-2</v>
      </c>
      <c r="G195" s="240">
        <f t="shared" si="34"/>
        <v>1.1100403907940528E-2</v>
      </c>
      <c r="H195" s="240">
        <f t="shared" si="34"/>
        <v>1.1100403907940532E-2</v>
      </c>
      <c r="I195" s="240">
        <f t="shared" si="34"/>
        <v>1.110040390794053E-2</v>
      </c>
      <c r="J195" s="240">
        <f t="shared" si="34"/>
        <v>1.1100403907940528E-2</v>
      </c>
      <c r="K195" s="240">
        <f t="shared" si="34"/>
        <v>1.110040390794053E-2</v>
      </c>
      <c r="L195" s="240">
        <f t="shared" si="34"/>
        <v>1.110040390794053E-2</v>
      </c>
      <c r="M195" s="240">
        <f t="shared" si="34"/>
        <v>1.1100403907940527E-2</v>
      </c>
      <c r="N195" s="240">
        <f t="shared" si="34"/>
        <v>1.1100403907940527E-2</v>
      </c>
      <c r="O195" s="240">
        <f t="shared" si="34"/>
        <v>1.110040390794053E-2</v>
      </c>
      <c r="P195" s="240">
        <f t="shared" si="34"/>
        <v>1.1100403907940532E-2</v>
      </c>
      <c r="Q195" s="240">
        <f t="shared" si="34"/>
        <v>1.1100403907940532E-2</v>
      </c>
    </row>
    <row r="196" spans="1:17" x14ac:dyDescent="0.25">
      <c r="A196" s="76" t="s">
        <v>82</v>
      </c>
      <c r="B196" s="239">
        <f t="shared" ref="B196:Q196" si="35">IF(B$110=0,0,B$110/B$108)</f>
        <v>7.4183491020930636E-2</v>
      </c>
      <c r="C196" s="239">
        <f t="shared" si="35"/>
        <v>7.418349102093065E-2</v>
      </c>
      <c r="D196" s="239">
        <f t="shared" si="35"/>
        <v>7.4183491020930636E-2</v>
      </c>
      <c r="E196" s="239">
        <f t="shared" si="35"/>
        <v>7.4183491020930636E-2</v>
      </c>
      <c r="F196" s="239">
        <f t="shared" si="35"/>
        <v>7.418349102093065E-2</v>
      </c>
      <c r="G196" s="239">
        <f t="shared" si="35"/>
        <v>7.4183491020930636E-2</v>
      </c>
      <c r="H196" s="239">
        <f t="shared" si="35"/>
        <v>7.418349102093065E-2</v>
      </c>
      <c r="I196" s="239">
        <f t="shared" si="35"/>
        <v>7.418349102093065E-2</v>
      </c>
      <c r="J196" s="239">
        <f t="shared" si="35"/>
        <v>7.418349102093065E-2</v>
      </c>
      <c r="K196" s="239">
        <f t="shared" si="35"/>
        <v>7.4183491020930636E-2</v>
      </c>
      <c r="L196" s="239">
        <f t="shared" si="35"/>
        <v>7.418349102093065E-2</v>
      </c>
      <c r="M196" s="239">
        <f t="shared" si="35"/>
        <v>7.4183491020930623E-2</v>
      </c>
      <c r="N196" s="239">
        <f t="shared" si="35"/>
        <v>7.4183491020930623E-2</v>
      </c>
      <c r="O196" s="239">
        <f t="shared" si="35"/>
        <v>7.418349102093065E-2</v>
      </c>
      <c r="P196" s="239">
        <f t="shared" si="35"/>
        <v>7.4183491020930664E-2</v>
      </c>
      <c r="Q196" s="239">
        <f t="shared" si="35"/>
        <v>7.418349102093065E-2</v>
      </c>
    </row>
    <row r="197" spans="1:17" x14ac:dyDescent="0.25">
      <c r="A197" s="76" t="s">
        <v>81</v>
      </c>
      <c r="B197" s="239">
        <f t="shared" ref="B197:Q197" si="36">IF(B$111=0,0,B$111/B$108)</f>
        <v>1.2955819802283405E-2</v>
      </c>
      <c r="C197" s="239">
        <f t="shared" si="36"/>
        <v>1.2955819802283405E-2</v>
      </c>
      <c r="D197" s="239">
        <f t="shared" si="36"/>
        <v>1.2955819802283405E-2</v>
      </c>
      <c r="E197" s="239">
        <f t="shared" si="36"/>
        <v>1.2955819802283405E-2</v>
      </c>
      <c r="F197" s="239">
        <f t="shared" si="36"/>
        <v>1.2955819802283407E-2</v>
      </c>
      <c r="G197" s="239">
        <f t="shared" si="36"/>
        <v>1.2955819802283405E-2</v>
      </c>
      <c r="H197" s="239">
        <f t="shared" si="36"/>
        <v>1.2955819802283408E-2</v>
      </c>
      <c r="I197" s="239">
        <f t="shared" si="36"/>
        <v>1.2955819802283408E-2</v>
      </c>
      <c r="J197" s="239">
        <f t="shared" si="36"/>
        <v>1.2955819802283407E-2</v>
      </c>
      <c r="K197" s="239">
        <f t="shared" si="36"/>
        <v>1.2955819802283407E-2</v>
      </c>
      <c r="L197" s="239">
        <f t="shared" si="36"/>
        <v>1.2955819802283407E-2</v>
      </c>
      <c r="M197" s="239">
        <f t="shared" si="36"/>
        <v>1.2955819802283402E-2</v>
      </c>
      <c r="N197" s="239">
        <f t="shared" si="36"/>
        <v>1.2955819802283403E-2</v>
      </c>
      <c r="O197" s="239">
        <f t="shared" si="36"/>
        <v>1.2955819802283407E-2</v>
      </c>
      <c r="P197" s="239">
        <f t="shared" si="36"/>
        <v>1.295581980228341E-2</v>
      </c>
      <c r="Q197" s="239">
        <f t="shared" si="36"/>
        <v>1.2955819802283407E-2</v>
      </c>
    </row>
    <row r="198" spans="1:17" x14ac:dyDescent="0.25">
      <c r="A198" s="76" t="s">
        <v>80</v>
      </c>
      <c r="B198" s="239">
        <f t="shared" ref="B198:Q198" si="37">IF(B$112=0,0,B$112/B$108)</f>
        <v>0.105453837125435</v>
      </c>
      <c r="C198" s="239">
        <f t="shared" si="37"/>
        <v>0.10545383712543503</v>
      </c>
      <c r="D198" s="239">
        <f t="shared" si="37"/>
        <v>0.105453837125435</v>
      </c>
      <c r="E198" s="239">
        <f t="shared" si="37"/>
        <v>0.105453837125435</v>
      </c>
      <c r="F198" s="239">
        <f t="shared" si="37"/>
        <v>0.105453837125435</v>
      </c>
      <c r="G198" s="239">
        <f t="shared" si="37"/>
        <v>0.105453837125435</v>
      </c>
      <c r="H198" s="239">
        <f t="shared" si="37"/>
        <v>0.10545383712543503</v>
      </c>
      <c r="I198" s="239">
        <f t="shared" si="37"/>
        <v>0.10545383712543502</v>
      </c>
      <c r="J198" s="239">
        <f t="shared" si="37"/>
        <v>0.10545383712543502</v>
      </c>
      <c r="K198" s="239">
        <f t="shared" si="37"/>
        <v>0.10545383712543502</v>
      </c>
      <c r="L198" s="239">
        <f t="shared" si="37"/>
        <v>0.10545383712543503</v>
      </c>
      <c r="M198" s="239">
        <f t="shared" si="37"/>
        <v>0.10545383712543499</v>
      </c>
      <c r="N198" s="239">
        <f t="shared" si="37"/>
        <v>0.10545383712543499</v>
      </c>
      <c r="O198" s="239">
        <f t="shared" si="37"/>
        <v>0.10545383712543503</v>
      </c>
      <c r="P198" s="239">
        <f t="shared" si="37"/>
        <v>0.10545383712543505</v>
      </c>
      <c r="Q198" s="239">
        <f t="shared" si="37"/>
        <v>0.10545383712543503</v>
      </c>
    </row>
    <row r="199" spans="1:17" x14ac:dyDescent="0.25">
      <c r="A199" s="129" t="s">
        <v>79</v>
      </c>
      <c r="B199" s="238">
        <f t="shared" ref="B199:Q199" si="38">IF(B$113=0,0,B$113/B$108)</f>
        <v>3.1081130942233488E-2</v>
      </c>
      <c r="C199" s="238">
        <f t="shared" si="38"/>
        <v>3.1081130942233488E-2</v>
      </c>
      <c r="D199" s="238">
        <f t="shared" si="38"/>
        <v>3.1081130942233481E-2</v>
      </c>
      <c r="E199" s="238">
        <f t="shared" si="38"/>
        <v>3.1081130942233474E-2</v>
      </c>
      <c r="F199" s="238">
        <f t="shared" si="38"/>
        <v>3.1081130942233491E-2</v>
      </c>
      <c r="G199" s="238">
        <f t="shared" si="38"/>
        <v>3.1081130942233484E-2</v>
      </c>
      <c r="H199" s="238">
        <f t="shared" si="38"/>
        <v>3.1081130942233484E-2</v>
      </c>
      <c r="I199" s="238">
        <f t="shared" si="38"/>
        <v>3.1081130942233488E-2</v>
      </c>
      <c r="J199" s="238">
        <f t="shared" si="38"/>
        <v>3.1081130942233477E-2</v>
      </c>
      <c r="K199" s="238">
        <f t="shared" si="38"/>
        <v>3.1081130942233481E-2</v>
      </c>
      <c r="L199" s="238">
        <f t="shared" si="38"/>
        <v>3.1081130942233477E-2</v>
      </c>
      <c r="M199" s="238">
        <f t="shared" si="38"/>
        <v>3.1081130942233477E-2</v>
      </c>
      <c r="N199" s="238">
        <f t="shared" si="38"/>
        <v>3.1081130942233477E-2</v>
      </c>
      <c r="O199" s="238">
        <f t="shared" si="38"/>
        <v>3.1081130942233488E-2</v>
      </c>
      <c r="P199" s="238">
        <f t="shared" si="38"/>
        <v>3.1081130942233484E-2</v>
      </c>
      <c r="Q199" s="238">
        <f t="shared" si="38"/>
        <v>3.1081130942233488E-2</v>
      </c>
    </row>
    <row r="200" spans="1:17" x14ac:dyDescent="0.25">
      <c r="A200" s="127" t="s">
        <v>183</v>
      </c>
      <c r="B200" s="237">
        <f t="shared" ref="B200:Q200" si="39">IF(B$118=0,0,B$118/B$108)</f>
        <v>0.10020467323757255</v>
      </c>
      <c r="C200" s="237">
        <f t="shared" si="39"/>
        <v>0.10020467323757257</v>
      </c>
      <c r="D200" s="237">
        <f t="shared" si="39"/>
        <v>0.10020467323757251</v>
      </c>
      <c r="E200" s="237">
        <f t="shared" si="39"/>
        <v>0.10020467323757257</v>
      </c>
      <c r="F200" s="237">
        <f t="shared" si="39"/>
        <v>0.10020467323757255</v>
      </c>
      <c r="G200" s="237">
        <f t="shared" si="39"/>
        <v>0.10020467323757257</v>
      </c>
      <c r="H200" s="237">
        <f t="shared" si="39"/>
        <v>0.10020467323757258</v>
      </c>
      <c r="I200" s="237">
        <f t="shared" si="39"/>
        <v>0.10020467323757257</v>
      </c>
      <c r="J200" s="237">
        <f t="shared" si="39"/>
        <v>0.10020467323757258</v>
      </c>
      <c r="K200" s="237">
        <f t="shared" si="39"/>
        <v>0.10020467323757255</v>
      </c>
      <c r="L200" s="237">
        <f t="shared" si="39"/>
        <v>0.10020467323757257</v>
      </c>
      <c r="M200" s="237">
        <f t="shared" si="39"/>
        <v>0.10020467323757251</v>
      </c>
      <c r="N200" s="237">
        <f t="shared" si="39"/>
        <v>0.10020467323757254</v>
      </c>
      <c r="O200" s="237">
        <f t="shared" si="39"/>
        <v>0.10020467323757257</v>
      </c>
      <c r="P200" s="237">
        <f t="shared" si="39"/>
        <v>0.10020467323757258</v>
      </c>
      <c r="Q200" s="237">
        <f t="shared" si="39"/>
        <v>0.10020467323757258</v>
      </c>
    </row>
    <row r="201" spans="1:17" x14ac:dyDescent="0.25">
      <c r="A201" s="142" t="s">
        <v>192</v>
      </c>
      <c r="B201" s="235">
        <f t="shared" ref="B201:Q201" si="40">IF(B$119=0,0,B$119/B$108)</f>
        <v>8.5173972251936667E-2</v>
      </c>
      <c r="C201" s="235">
        <f t="shared" si="40"/>
        <v>8.5173972251936667E-2</v>
      </c>
      <c r="D201" s="235">
        <f t="shared" si="40"/>
        <v>8.5173972251936639E-2</v>
      </c>
      <c r="E201" s="235">
        <f t="shared" si="40"/>
        <v>8.517397225193668E-2</v>
      </c>
      <c r="F201" s="235">
        <f t="shared" si="40"/>
        <v>8.5173972251936667E-2</v>
      </c>
      <c r="G201" s="235">
        <f t="shared" si="40"/>
        <v>8.5173972251936694E-2</v>
      </c>
      <c r="H201" s="235">
        <f t="shared" si="40"/>
        <v>8.517397225193668E-2</v>
      </c>
      <c r="I201" s="235">
        <f t="shared" si="40"/>
        <v>8.517397225193668E-2</v>
      </c>
      <c r="J201" s="235">
        <f t="shared" si="40"/>
        <v>8.5173972251936694E-2</v>
      </c>
      <c r="K201" s="235">
        <f t="shared" si="40"/>
        <v>8.5173972251936667E-2</v>
      </c>
      <c r="L201" s="235">
        <f t="shared" si="40"/>
        <v>8.517397225193668E-2</v>
      </c>
      <c r="M201" s="235">
        <f t="shared" si="40"/>
        <v>8.5173972251936653E-2</v>
      </c>
      <c r="N201" s="235">
        <f t="shared" si="40"/>
        <v>8.5173972251936653E-2</v>
      </c>
      <c r="O201" s="235">
        <f t="shared" si="40"/>
        <v>8.517397225193668E-2</v>
      </c>
      <c r="P201" s="235">
        <f t="shared" si="40"/>
        <v>8.5173972251936694E-2</v>
      </c>
      <c r="Q201" s="235">
        <f t="shared" si="40"/>
        <v>8.5173972251936694E-2</v>
      </c>
    </row>
    <row r="202" spans="1:17" x14ac:dyDescent="0.25">
      <c r="A202" s="142" t="s">
        <v>191</v>
      </c>
      <c r="B202" s="235">
        <f t="shared" ref="B202:Q202" si="41">IF(B$130=0,0,B$130/B$108)</f>
        <v>1.5030700985635888E-2</v>
      </c>
      <c r="C202" s="235">
        <f t="shared" si="41"/>
        <v>1.50307009856359E-2</v>
      </c>
      <c r="D202" s="235">
        <f t="shared" si="41"/>
        <v>1.5030700985635878E-2</v>
      </c>
      <c r="E202" s="235">
        <f t="shared" si="41"/>
        <v>1.5030700985635878E-2</v>
      </c>
      <c r="F202" s="235">
        <f t="shared" si="41"/>
        <v>1.5030700985635888E-2</v>
      </c>
      <c r="G202" s="235">
        <f t="shared" si="41"/>
        <v>1.5030700985635878E-2</v>
      </c>
      <c r="H202" s="235">
        <f t="shared" si="41"/>
        <v>1.5030700985635895E-2</v>
      </c>
      <c r="I202" s="235">
        <f t="shared" si="41"/>
        <v>1.5030700985635885E-2</v>
      </c>
      <c r="J202" s="235">
        <f t="shared" si="41"/>
        <v>1.5030700985635881E-2</v>
      </c>
      <c r="K202" s="235">
        <f t="shared" si="41"/>
        <v>1.5030700985635892E-2</v>
      </c>
      <c r="L202" s="235">
        <f t="shared" si="41"/>
        <v>1.5030700985635886E-2</v>
      </c>
      <c r="M202" s="235">
        <f t="shared" si="41"/>
        <v>1.5030700985635876E-2</v>
      </c>
      <c r="N202" s="235">
        <f t="shared" si="41"/>
        <v>1.5030700985635876E-2</v>
      </c>
      <c r="O202" s="235">
        <f t="shared" si="41"/>
        <v>1.5030700985635879E-2</v>
      </c>
      <c r="P202" s="235">
        <f t="shared" si="41"/>
        <v>1.5030700985635888E-2</v>
      </c>
      <c r="Q202" s="235">
        <f t="shared" si="41"/>
        <v>1.5030700985635886E-2</v>
      </c>
    </row>
    <row r="203" spans="1:17" x14ac:dyDescent="0.25">
      <c r="A203" s="127" t="s">
        <v>181</v>
      </c>
      <c r="B203" s="237">
        <f t="shared" ref="B203:Q203" si="42">IF(B$131=0,0,B$131/B$108)</f>
        <v>0.21515683121529997</v>
      </c>
      <c r="C203" s="237">
        <f t="shared" si="42"/>
        <v>0.21515683121529985</v>
      </c>
      <c r="D203" s="237">
        <f t="shared" si="42"/>
        <v>0.21515683121529994</v>
      </c>
      <c r="E203" s="237">
        <f t="shared" si="42"/>
        <v>0.21515683121529985</v>
      </c>
      <c r="F203" s="237">
        <f t="shared" si="42"/>
        <v>0.21515683121529985</v>
      </c>
      <c r="G203" s="237">
        <f t="shared" si="42"/>
        <v>0.21515683121529997</v>
      </c>
      <c r="H203" s="237">
        <f t="shared" si="42"/>
        <v>0.21515683121529983</v>
      </c>
      <c r="I203" s="237">
        <f t="shared" si="42"/>
        <v>0.21515683121529999</v>
      </c>
      <c r="J203" s="237">
        <f t="shared" si="42"/>
        <v>0.21515683121529994</v>
      </c>
      <c r="K203" s="237">
        <f t="shared" si="42"/>
        <v>0.21515683121529985</v>
      </c>
      <c r="L203" s="237">
        <f t="shared" si="42"/>
        <v>0.2151568312152998</v>
      </c>
      <c r="M203" s="237">
        <f t="shared" si="42"/>
        <v>0.21515683121529988</v>
      </c>
      <c r="N203" s="237">
        <f t="shared" si="42"/>
        <v>0.21515683121529994</v>
      </c>
      <c r="O203" s="237">
        <f t="shared" si="42"/>
        <v>0.21515683121529991</v>
      </c>
      <c r="P203" s="237">
        <f t="shared" si="42"/>
        <v>0.2151568312152998</v>
      </c>
      <c r="Q203" s="237">
        <f t="shared" si="42"/>
        <v>0.21515683121529977</v>
      </c>
    </row>
    <row r="204" spans="1:17" x14ac:dyDescent="0.25">
      <c r="A204" s="142" t="s">
        <v>190</v>
      </c>
      <c r="B204" s="235">
        <f t="shared" ref="B204:Q204" si="43">IF(B$132=0,0,B$132/B$108)</f>
        <v>0.19545561842533951</v>
      </c>
      <c r="C204" s="235">
        <f t="shared" si="43"/>
        <v>0.18037380920496141</v>
      </c>
      <c r="D204" s="235">
        <f t="shared" si="43"/>
        <v>0.17744792706938733</v>
      </c>
      <c r="E204" s="235">
        <f t="shared" si="43"/>
        <v>0.19429996443976871</v>
      </c>
      <c r="F204" s="235">
        <f t="shared" si="43"/>
        <v>0.17919385575718785</v>
      </c>
      <c r="G204" s="235">
        <f t="shared" si="43"/>
        <v>0.19552066144831884</v>
      </c>
      <c r="H204" s="235">
        <f t="shared" si="43"/>
        <v>0.18183952704651171</v>
      </c>
      <c r="I204" s="235">
        <f t="shared" si="43"/>
        <v>0.15972958391411449</v>
      </c>
      <c r="J204" s="235">
        <f t="shared" si="43"/>
        <v>0.16729270380325278</v>
      </c>
      <c r="K204" s="235">
        <f t="shared" si="43"/>
        <v>0.18689409152772157</v>
      </c>
      <c r="L204" s="235">
        <f t="shared" si="43"/>
        <v>0.17121531931136133</v>
      </c>
      <c r="M204" s="235">
        <f t="shared" si="43"/>
        <v>0.16603645547498891</v>
      </c>
      <c r="N204" s="235">
        <f t="shared" si="43"/>
        <v>0.16291260725687232</v>
      </c>
      <c r="O204" s="235">
        <f t="shared" si="43"/>
        <v>0.15158500778873579</v>
      </c>
      <c r="P204" s="235">
        <f t="shared" si="43"/>
        <v>0.14451973969436702</v>
      </c>
      <c r="Q204" s="235">
        <f t="shared" si="43"/>
        <v>0.13825448348689259</v>
      </c>
    </row>
    <row r="205" spans="1:17" x14ac:dyDescent="0.25">
      <c r="A205" s="142" t="s">
        <v>189</v>
      </c>
      <c r="B205" s="235">
        <f t="shared" ref="B205:Q205" si="44">IF(B$138=0,0,B$138/B$108)</f>
        <v>1.970121278996043E-2</v>
      </c>
      <c r="C205" s="235">
        <f t="shared" si="44"/>
        <v>3.4783022010338435E-2</v>
      </c>
      <c r="D205" s="235">
        <f t="shared" si="44"/>
        <v>3.7708904145912617E-2</v>
      </c>
      <c r="E205" s="235">
        <f t="shared" si="44"/>
        <v>2.0856866775531134E-2</v>
      </c>
      <c r="F205" s="235">
        <f t="shared" si="44"/>
        <v>3.5962975458111994E-2</v>
      </c>
      <c r="G205" s="235">
        <f t="shared" si="44"/>
        <v>1.9636169766981137E-2</v>
      </c>
      <c r="H205" s="235">
        <f t="shared" si="44"/>
        <v>3.3317304168788107E-2</v>
      </c>
      <c r="I205" s="235">
        <f t="shared" si="44"/>
        <v>5.5427247301185506E-2</v>
      </c>
      <c r="J205" s="235">
        <f t="shared" si="44"/>
        <v>4.7864127412047146E-2</v>
      </c>
      <c r="K205" s="235">
        <f t="shared" si="44"/>
        <v>2.8262739687578274E-2</v>
      </c>
      <c r="L205" s="235">
        <f t="shared" si="44"/>
        <v>4.3941511903938475E-2</v>
      </c>
      <c r="M205" s="235">
        <f t="shared" si="44"/>
        <v>4.9120375740310987E-2</v>
      </c>
      <c r="N205" s="235">
        <f t="shared" si="44"/>
        <v>5.2244223958427601E-2</v>
      </c>
      <c r="O205" s="235">
        <f t="shared" si="44"/>
        <v>6.3571823426564103E-2</v>
      </c>
      <c r="P205" s="235">
        <f t="shared" si="44"/>
        <v>7.0637091520932796E-2</v>
      </c>
      <c r="Q205" s="235">
        <f t="shared" si="44"/>
        <v>7.6902347728407136E-2</v>
      </c>
    </row>
    <row r="206" spans="1:17" x14ac:dyDescent="0.25">
      <c r="A206" s="127" t="s">
        <v>180</v>
      </c>
      <c r="B206" s="236">
        <f t="shared" ref="B206:Q206" si="45">IF(B$139=0,0,B$139/B$108)</f>
        <v>0.1499546042494348</v>
      </c>
      <c r="C206" s="236">
        <f t="shared" si="45"/>
        <v>0.14995460424943485</v>
      </c>
      <c r="D206" s="236">
        <f t="shared" si="45"/>
        <v>0.14995460424943483</v>
      </c>
      <c r="E206" s="236">
        <f t="shared" si="45"/>
        <v>0.14995460424943483</v>
      </c>
      <c r="F206" s="236">
        <f t="shared" si="45"/>
        <v>0.14995460424943485</v>
      </c>
      <c r="G206" s="236">
        <f t="shared" si="45"/>
        <v>0.1499546042494348</v>
      </c>
      <c r="H206" s="236">
        <f t="shared" si="45"/>
        <v>0.14995460424943485</v>
      </c>
      <c r="I206" s="236">
        <f t="shared" si="45"/>
        <v>0.14995460424943485</v>
      </c>
      <c r="J206" s="236">
        <f t="shared" si="45"/>
        <v>0.14995460424943483</v>
      </c>
      <c r="K206" s="236">
        <f t="shared" si="45"/>
        <v>0.1499546042494348</v>
      </c>
      <c r="L206" s="236">
        <f t="shared" si="45"/>
        <v>0.14995460424943483</v>
      </c>
      <c r="M206" s="236">
        <f t="shared" si="45"/>
        <v>0.1499546042494348</v>
      </c>
      <c r="N206" s="236">
        <f t="shared" si="45"/>
        <v>0.1499546042494348</v>
      </c>
      <c r="O206" s="236">
        <f t="shared" si="45"/>
        <v>0.14995460424943488</v>
      </c>
      <c r="P206" s="236">
        <f t="shared" si="45"/>
        <v>0.14995460424943488</v>
      </c>
      <c r="Q206" s="236">
        <f t="shared" si="45"/>
        <v>0.14995460424943483</v>
      </c>
    </row>
    <row r="207" spans="1:17" x14ac:dyDescent="0.25">
      <c r="A207" s="142" t="s">
        <v>188</v>
      </c>
      <c r="B207" s="235">
        <f t="shared" ref="B207:Q207" si="46">IF(B$140=0,0,B$140/B$108)</f>
        <v>8.9635226041329619E-2</v>
      </c>
      <c r="C207" s="235">
        <f t="shared" si="46"/>
        <v>8.2718763933604778E-2</v>
      </c>
      <c r="D207" s="235">
        <f t="shared" si="46"/>
        <v>8.1376965172815202E-2</v>
      </c>
      <c r="E207" s="235">
        <f t="shared" si="46"/>
        <v>8.9105247383991823E-2</v>
      </c>
      <c r="F207" s="235">
        <f t="shared" si="46"/>
        <v>8.2177641632483353E-2</v>
      </c>
      <c r="G207" s="235">
        <f t="shared" si="46"/>
        <v>8.9665054531879729E-2</v>
      </c>
      <c r="H207" s="235">
        <f t="shared" si="46"/>
        <v>8.3390936732210513E-2</v>
      </c>
      <c r="I207" s="235">
        <f t="shared" si="46"/>
        <v>7.3251398322418476E-2</v>
      </c>
      <c r="J207" s="235">
        <f t="shared" si="46"/>
        <v>7.6719817221308023E-2</v>
      </c>
      <c r="K207" s="235">
        <f t="shared" si="46"/>
        <v>8.570894136908809E-2</v>
      </c>
      <c r="L207" s="235">
        <f t="shared" si="46"/>
        <v>7.8518714232175213E-2</v>
      </c>
      <c r="M207" s="235">
        <f t="shared" si="46"/>
        <v>7.6143706369263153E-2</v>
      </c>
      <c r="N207" s="235">
        <f t="shared" si="46"/>
        <v>7.4711121092843266E-2</v>
      </c>
      <c r="O207" s="235">
        <f t="shared" si="46"/>
        <v>6.9516325737191229E-2</v>
      </c>
      <c r="P207" s="235">
        <f t="shared" si="46"/>
        <v>6.6276219835997893E-2</v>
      </c>
      <c r="Q207" s="235">
        <f t="shared" si="46"/>
        <v>6.3402996436802916E-2</v>
      </c>
    </row>
    <row r="208" spans="1:17" x14ac:dyDescent="0.25">
      <c r="A208" s="142" t="s">
        <v>187</v>
      </c>
      <c r="B208" s="235">
        <f t="shared" ref="B208:Q208" si="47">IF(B$141=0,0,B$141/B$108)</f>
        <v>5.128447465330669E-2</v>
      </c>
      <c r="C208" s="235">
        <f t="shared" si="47"/>
        <v>5.1284474653306704E-2</v>
      </c>
      <c r="D208" s="235">
        <f t="shared" si="47"/>
        <v>5.1284474653306704E-2</v>
      </c>
      <c r="E208" s="235">
        <f t="shared" si="47"/>
        <v>5.1284474653306697E-2</v>
      </c>
      <c r="F208" s="235">
        <f t="shared" si="47"/>
        <v>5.1284474653306725E-2</v>
      </c>
      <c r="G208" s="235">
        <f t="shared" si="47"/>
        <v>5.128447465330669E-2</v>
      </c>
      <c r="H208" s="235">
        <f t="shared" si="47"/>
        <v>5.1284474653306718E-2</v>
      </c>
      <c r="I208" s="235">
        <f t="shared" si="47"/>
        <v>5.1284474653306704E-2</v>
      </c>
      <c r="J208" s="235">
        <f t="shared" si="47"/>
        <v>5.1284474653306718E-2</v>
      </c>
      <c r="K208" s="235">
        <f t="shared" si="47"/>
        <v>5.1284474653306704E-2</v>
      </c>
      <c r="L208" s="235">
        <f t="shared" si="47"/>
        <v>5.1284474653306711E-2</v>
      </c>
      <c r="M208" s="235">
        <f t="shared" si="47"/>
        <v>5.128447465330669E-2</v>
      </c>
      <c r="N208" s="235">
        <f t="shared" si="47"/>
        <v>5.128447465330669E-2</v>
      </c>
      <c r="O208" s="235">
        <f t="shared" si="47"/>
        <v>5.1284474653306711E-2</v>
      </c>
      <c r="P208" s="235">
        <f t="shared" si="47"/>
        <v>5.1284474653306725E-2</v>
      </c>
      <c r="Q208" s="235">
        <f t="shared" si="47"/>
        <v>5.1284474653306704E-2</v>
      </c>
    </row>
    <row r="209" spans="1:17" x14ac:dyDescent="0.25">
      <c r="A209" s="142" t="s">
        <v>186</v>
      </c>
      <c r="B209" s="235">
        <f t="shared" ref="B209:Q209" si="48">IF(B$152=0,0,B$152/B$108)</f>
        <v>9.0349035547984888E-3</v>
      </c>
      <c r="C209" s="235">
        <f t="shared" si="48"/>
        <v>1.5951365662523365E-2</v>
      </c>
      <c r="D209" s="235">
        <f t="shared" si="48"/>
        <v>1.7293164423312933E-2</v>
      </c>
      <c r="E209" s="235">
        <f t="shared" si="48"/>
        <v>9.5648822121363105E-3</v>
      </c>
      <c r="F209" s="235">
        <f t="shared" si="48"/>
        <v>1.6492487963644786E-2</v>
      </c>
      <c r="G209" s="235">
        <f t="shared" si="48"/>
        <v>9.005075064248403E-3</v>
      </c>
      <c r="H209" s="235">
        <f t="shared" si="48"/>
        <v>1.5279192863917631E-2</v>
      </c>
      <c r="I209" s="235">
        <f t="shared" si="48"/>
        <v>2.5418731273709663E-2</v>
      </c>
      <c r="J209" s="235">
        <f t="shared" si="48"/>
        <v>2.1950312374820105E-2</v>
      </c>
      <c r="K209" s="235">
        <f t="shared" si="48"/>
        <v>1.2961188227040019E-2</v>
      </c>
      <c r="L209" s="235">
        <f t="shared" si="48"/>
        <v>2.0151415363952901E-2</v>
      </c>
      <c r="M209" s="235">
        <f t="shared" si="48"/>
        <v>2.2526423226864958E-2</v>
      </c>
      <c r="N209" s="235">
        <f t="shared" si="48"/>
        <v>2.3959008503284838E-2</v>
      </c>
      <c r="O209" s="235">
        <f t="shared" si="48"/>
        <v>2.9153803858936924E-2</v>
      </c>
      <c r="P209" s="235">
        <f t="shared" si="48"/>
        <v>3.2393909760130256E-2</v>
      </c>
      <c r="Q209" s="235">
        <f t="shared" si="48"/>
        <v>3.5267133159325212E-2</v>
      </c>
    </row>
    <row r="210" spans="1:17" x14ac:dyDescent="0.25">
      <c r="A210" s="72" t="s">
        <v>179</v>
      </c>
      <c r="B210" s="234">
        <f t="shared" ref="B210:Q210" si="49">IF(B$153=0,0,B$153/B$108)</f>
        <v>0.29990920849886965</v>
      </c>
      <c r="C210" s="234">
        <f t="shared" si="49"/>
        <v>0.29990920849886971</v>
      </c>
      <c r="D210" s="234">
        <f t="shared" si="49"/>
        <v>0.29990920849886965</v>
      </c>
      <c r="E210" s="234">
        <f t="shared" si="49"/>
        <v>0.29990920849886965</v>
      </c>
      <c r="F210" s="234">
        <f t="shared" si="49"/>
        <v>0.29990920849886965</v>
      </c>
      <c r="G210" s="234">
        <f t="shared" si="49"/>
        <v>0.29990920849886965</v>
      </c>
      <c r="H210" s="234">
        <f t="shared" si="49"/>
        <v>0.29990920849886971</v>
      </c>
      <c r="I210" s="234">
        <f t="shared" si="49"/>
        <v>0.29990920849886971</v>
      </c>
      <c r="J210" s="234">
        <f t="shared" si="49"/>
        <v>0.29990920849886965</v>
      </c>
      <c r="K210" s="234">
        <f t="shared" si="49"/>
        <v>0.29990920849886965</v>
      </c>
      <c r="L210" s="234">
        <f t="shared" si="49"/>
        <v>0.29990920849886971</v>
      </c>
      <c r="M210" s="234">
        <f t="shared" si="49"/>
        <v>0.29990920849886959</v>
      </c>
      <c r="N210" s="234">
        <f t="shared" si="49"/>
        <v>0.29990920849886959</v>
      </c>
      <c r="O210" s="234">
        <f t="shared" si="49"/>
        <v>0.29990920849886971</v>
      </c>
      <c r="P210" s="234">
        <f t="shared" si="49"/>
        <v>0.29990920849886976</v>
      </c>
      <c r="Q210" s="234">
        <f t="shared" si="49"/>
        <v>0.29990920849886971</v>
      </c>
    </row>
    <row r="211" spans="1:17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</row>
    <row r="212" spans="1:17" ht="12.75" x14ac:dyDescent="0.25">
      <c r="A212" s="80" t="s">
        <v>118</v>
      </c>
      <c r="B212" s="233"/>
      <c r="C212" s="233"/>
      <c r="D212" s="233"/>
      <c r="E212" s="233"/>
      <c r="F212" s="233"/>
      <c r="G212" s="233"/>
      <c r="H212" s="233"/>
      <c r="I212" s="233"/>
      <c r="J212" s="233"/>
      <c r="K212" s="233"/>
      <c r="L212" s="233"/>
      <c r="M212" s="233"/>
      <c r="N212" s="233"/>
      <c r="O212" s="233"/>
      <c r="P212" s="233"/>
      <c r="Q212" s="233"/>
    </row>
    <row r="213" spans="1:17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</row>
    <row r="214" spans="1:17" x14ac:dyDescent="0.25">
      <c r="A214" s="78" t="s">
        <v>41</v>
      </c>
      <c r="B214" s="230">
        <f t="shared" ref="B214:Q214" si="50">SUM(B215:B224)</f>
        <v>1983.8544443420401</v>
      </c>
      <c r="C214" s="230">
        <f t="shared" si="50"/>
        <v>2034.7714606233294</v>
      </c>
      <c r="D214" s="230">
        <f t="shared" si="50"/>
        <v>1846.2501603258215</v>
      </c>
      <c r="E214" s="230">
        <f t="shared" si="50"/>
        <v>1788.8619188592847</v>
      </c>
      <c r="F214" s="230">
        <f t="shared" si="50"/>
        <v>1850.1624039492931</v>
      </c>
      <c r="G214" s="230">
        <f t="shared" si="50"/>
        <v>1584.0900548462002</v>
      </c>
      <c r="H214" s="230">
        <f t="shared" si="50"/>
        <v>1863.571979855343</v>
      </c>
      <c r="I214" s="230">
        <f t="shared" si="50"/>
        <v>1851.3190698922947</v>
      </c>
      <c r="J214" s="230">
        <f t="shared" si="50"/>
        <v>1567.9318434603119</v>
      </c>
      <c r="K214" s="230">
        <f t="shared" si="50"/>
        <v>1613.704905320948</v>
      </c>
      <c r="L214" s="230">
        <f t="shared" si="50"/>
        <v>1431.3148638350194</v>
      </c>
      <c r="M214" s="230">
        <f t="shared" si="50"/>
        <v>1258.6879570933384</v>
      </c>
      <c r="N214" s="230">
        <f t="shared" si="50"/>
        <v>1471.8575124928504</v>
      </c>
      <c r="O214" s="230">
        <f t="shared" si="50"/>
        <v>1418.4727145834343</v>
      </c>
      <c r="P214" s="230">
        <f t="shared" si="50"/>
        <v>1593.0989482540106</v>
      </c>
      <c r="Q214" s="230">
        <f t="shared" si="50"/>
        <v>1402.8248340835016</v>
      </c>
    </row>
    <row r="215" spans="1:17" x14ac:dyDescent="0.25">
      <c r="A215" s="132" t="s">
        <v>83</v>
      </c>
      <c r="B215" s="229">
        <f>IF(B$6=0,0,B$6/CHI!B$10*1000)</f>
        <v>6.7892872636692259</v>
      </c>
      <c r="C215" s="229">
        <f>IF(C$6=0,0,C$6/CHI!C$10*1000)</f>
        <v>6.7333656705973359</v>
      </c>
      <c r="D215" s="229">
        <f>IF(D$6=0,0,D$6/CHI!D$10*1000)</f>
        <v>6.4392073344332488</v>
      </c>
      <c r="E215" s="229">
        <f>IF(E$6=0,0,E$6/CHI!E$10*1000)</f>
        <v>6.4299471504625183</v>
      </c>
      <c r="F215" s="229">
        <f>IF(F$6=0,0,F$6/CHI!F$10*1000)</f>
        <v>6.3316606263821287</v>
      </c>
      <c r="G215" s="229">
        <f>IF(G$6=0,0,G$6/CHI!G$10*1000)</f>
        <v>6.229926712028993</v>
      </c>
      <c r="H215" s="229">
        <f>IF(H$6=0,0,H$6/CHI!H$10*1000)</f>
        <v>6.1763914883147581</v>
      </c>
      <c r="I215" s="229">
        <f>IF(I$6=0,0,I$6/CHI!I$10*1000)</f>
        <v>6.0539764990568417</v>
      </c>
      <c r="J215" s="229">
        <f>IF(J$6=0,0,J$6/CHI!J$10*1000)</f>
        <v>5.7690035332228682</v>
      </c>
      <c r="K215" s="229">
        <f>IF(K$6=0,0,K$6/CHI!K$10*1000)</f>
        <v>5.7250124286068775</v>
      </c>
      <c r="L215" s="229">
        <f>IF(L$6=0,0,L$6/CHI!L$10*1000)</f>
        <v>5.402745186473906</v>
      </c>
      <c r="M215" s="229">
        <f>IF(M$6=0,0,M$6/CHI!M$10*1000)</f>
        <v>5.2795177782688008</v>
      </c>
      <c r="N215" s="229">
        <f>IF(N$6=0,0,N$6/CHI!N$10*1000)</f>
        <v>5.2639824639000388</v>
      </c>
      <c r="O215" s="229">
        <f>IF(O$6=0,0,O$6/CHI!O$10*1000)</f>
        <v>5.2453558266555431</v>
      </c>
      <c r="P215" s="229">
        <f>IF(P$6=0,0,P$6/CHI!P$10*1000)</f>
        <v>5.2003036222960342</v>
      </c>
      <c r="Q215" s="229">
        <f>IF(Q$6=0,0,Q$6/CHI!Q$10*1000)</f>
        <v>5.0005159428835242</v>
      </c>
    </row>
    <row r="216" spans="1:17" x14ac:dyDescent="0.25">
      <c r="A216" s="76" t="s">
        <v>82</v>
      </c>
      <c r="B216" s="228">
        <f>IF(B$7=0,0,B$7/CHI!B$10*1000)</f>
        <v>44.130367213849972</v>
      </c>
      <c r="C216" s="228">
        <f>IF(C$7=0,0,C$7/CHI!C$10*1000)</f>
        <v>43.766876858882682</v>
      </c>
      <c r="D216" s="228">
        <f>IF(D$7=0,0,D$7/CHI!D$10*1000)</f>
        <v>41.854847673816124</v>
      </c>
      <c r="E216" s="228">
        <f>IF(E$7=0,0,E$7/CHI!E$10*1000)</f>
        <v>41.794656478006374</v>
      </c>
      <c r="F216" s="228">
        <f>IF(F$7=0,0,F$7/CHI!F$10*1000)</f>
        <v>41.15579407148384</v>
      </c>
      <c r="G216" s="228">
        <f>IF(G$7=0,0,G$7/CHI!G$10*1000)</f>
        <v>40.49452362818846</v>
      </c>
      <c r="H216" s="228">
        <f>IF(H$7=0,0,H$7/CHI!H$10*1000)</f>
        <v>40.146544674045927</v>
      </c>
      <c r="I216" s="228">
        <f>IF(I$7=0,0,I$7/CHI!I$10*1000)</f>
        <v>39.350847243869474</v>
      </c>
      <c r="J216" s="228">
        <f>IF(J$7=0,0,J$7/CHI!J$10*1000)</f>
        <v>37.498522965948652</v>
      </c>
      <c r="K216" s="228">
        <f>IF(K$7=0,0,K$7/CHI!K$10*1000)</f>
        <v>37.212580785944709</v>
      </c>
      <c r="L216" s="228">
        <f>IF(L$7=0,0,L$7/CHI!L$10*1000)</f>
        <v>35.117843712080401</v>
      </c>
      <c r="M216" s="228">
        <f>IF(M$7=0,0,M$7/CHI!M$10*1000)</f>
        <v>34.316865558747217</v>
      </c>
      <c r="N216" s="228">
        <f>IF(N$7=0,0,N$7/CHI!N$10*1000)</f>
        <v>34.215886015350257</v>
      </c>
      <c r="O216" s="228">
        <f>IF(O$7=0,0,O$7/CHI!O$10*1000)</f>
        <v>34.094812873261027</v>
      </c>
      <c r="P216" s="228">
        <f>IF(P$7=0,0,P$7/CHI!P$10*1000)</f>
        <v>33.80197354492423</v>
      </c>
      <c r="Q216" s="228">
        <f>IF(Q$7=0,0,Q$7/CHI!Q$10*1000)</f>
        <v>32.503353628742907</v>
      </c>
    </row>
    <row r="217" spans="1:17" x14ac:dyDescent="0.25">
      <c r="A217" s="76" t="s">
        <v>81</v>
      </c>
      <c r="B217" s="228">
        <f>IF(B$8=0,0,B$8/CHI!B$10*1000)</f>
        <v>8.147144716403071</v>
      </c>
      <c r="C217" s="228">
        <f>IF(C$8=0,0,C$8/CHI!C$10*1000)</f>
        <v>8.0800388047168035</v>
      </c>
      <c r="D217" s="228">
        <f>IF(D$8=0,0,D$8/CHI!D$10*1000)</f>
        <v>7.7270488013198992</v>
      </c>
      <c r="E217" s="228">
        <f>IF(E$8=0,0,E$8/CHI!E$10*1000)</f>
        <v>7.7159365805550237</v>
      </c>
      <c r="F217" s="228">
        <f>IF(F$8=0,0,F$8/CHI!F$10*1000)</f>
        <v>7.5979927516585546</v>
      </c>
      <c r="G217" s="228">
        <f>IF(G$8=0,0,G$8/CHI!G$10*1000)</f>
        <v>7.4759120544347928</v>
      </c>
      <c r="H217" s="228">
        <f>IF(H$8=0,0,H$8/CHI!H$10*1000)</f>
        <v>7.4116697859777121</v>
      </c>
      <c r="I217" s="228">
        <f>IF(I$8=0,0,I$8/CHI!I$10*1000)</f>
        <v>7.2647717988682121</v>
      </c>
      <c r="J217" s="228">
        <f>IF(J$8=0,0,J$8/CHI!J$10*1000)</f>
        <v>6.9228042398674434</v>
      </c>
      <c r="K217" s="228">
        <f>IF(K$8=0,0,K$8/CHI!K$10*1000)</f>
        <v>6.8700149143282525</v>
      </c>
      <c r="L217" s="228">
        <f>IF(L$8=0,0,L$8/CHI!L$10*1000)</f>
        <v>6.4832942237686879</v>
      </c>
      <c r="M217" s="228">
        <f>IF(M$8=0,0,M$8/CHI!M$10*1000)</f>
        <v>6.3354213339225627</v>
      </c>
      <c r="N217" s="228">
        <f>IF(N$8=0,0,N$8/CHI!N$10*1000)</f>
        <v>6.3167789566800483</v>
      </c>
      <c r="O217" s="228">
        <f>IF(O$8=0,0,O$8/CHI!O$10*1000)</f>
        <v>6.2944269919866525</v>
      </c>
      <c r="P217" s="228">
        <f>IF(P$8=0,0,P$8/CHI!P$10*1000)</f>
        <v>6.2403643467552419</v>
      </c>
      <c r="Q217" s="228">
        <f>IF(Q$8=0,0,Q$8/CHI!Q$10*1000)</f>
        <v>6.0006191314602315</v>
      </c>
    </row>
    <row r="218" spans="1:17" x14ac:dyDescent="0.25">
      <c r="A218" s="76" t="s">
        <v>80</v>
      </c>
      <c r="B218" s="228">
        <f>IF(B$9=0,0,B$9/CHI!B$10*1000)</f>
        <v>64.498229004857649</v>
      </c>
      <c r="C218" s="228">
        <f>IF(C$9=0,0,C$9/CHI!C$10*1000)</f>
        <v>63.966973870674707</v>
      </c>
      <c r="D218" s="228">
        <f>IF(D$9=0,0,D$9/CHI!D$10*1000)</f>
        <v>61.172469677115878</v>
      </c>
      <c r="E218" s="228">
        <f>IF(E$9=0,0,E$9/CHI!E$10*1000)</f>
        <v>61.084497929393955</v>
      </c>
      <c r="F218" s="228">
        <f>IF(F$9=0,0,F$9/CHI!F$10*1000)</f>
        <v>60.150775950630241</v>
      </c>
      <c r="G218" s="228">
        <f>IF(G$9=0,0,G$9/CHI!G$10*1000)</f>
        <v>59.184303764275448</v>
      </c>
      <c r="H218" s="228">
        <f>IF(H$9=0,0,H$9/CHI!H$10*1000)</f>
        <v>58.675719138990225</v>
      </c>
      <c r="I218" s="228">
        <f>IF(I$9=0,0,I$9/CHI!I$10*1000)</f>
        <v>57.512776741040014</v>
      </c>
      <c r="J218" s="228">
        <f>IF(J$9=0,0,J$9/CHI!J$10*1000)</f>
        <v>54.80553356561726</v>
      </c>
      <c r="K218" s="228">
        <f>IF(K$9=0,0,K$9/CHI!K$10*1000)</f>
        <v>54.387618071765345</v>
      </c>
      <c r="L218" s="228">
        <f>IF(L$9=0,0,L$9/CHI!L$10*1000)</f>
        <v>51.326079271502131</v>
      </c>
      <c r="M218" s="228">
        <f>IF(M$9=0,0,M$9/CHI!M$10*1000)</f>
        <v>50.155418893553637</v>
      </c>
      <c r="N218" s="228">
        <f>IF(N$9=0,0,N$9/CHI!N$10*1000)</f>
        <v>50.007833407050384</v>
      </c>
      <c r="O218" s="228">
        <f>IF(O$9=0,0,O$9/CHI!O$10*1000)</f>
        <v>49.830880353227663</v>
      </c>
      <c r="P218" s="228">
        <f>IF(P$9=0,0,P$9/CHI!P$10*1000)</f>
        <v>49.402884411812337</v>
      </c>
      <c r="Q218" s="228">
        <f>IF(Q$9=0,0,Q$9/CHI!Q$10*1000)</f>
        <v>47.504901457393494</v>
      </c>
    </row>
    <row r="219" spans="1:17" x14ac:dyDescent="0.25">
      <c r="A219" s="129" t="s">
        <v>79</v>
      </c>
      <c r="B219" s="227">
        <f>IF(B$10=0,0,B$10/CHI!B$10*1000)</f>
        <v>19.010004338273841</v>
      </c>
      <c r="C219" s="227">
        <f>IF(C$10=0,0,C$10/CHI!C$10*1000)</f>
        <v>18.853423877672544</v>
      </c>
      <c r="D219" s="227">
        <f>IF(D$10=0,0,D$10/CHI!D$10*1000)</f>
        <v>18.029780536413096</v>
      </c>
      <c r="E219" s="227">
        <f>IF(E$10=0,0,E$10/CHI!E$10*1000)</f>
        <v>18.00385202129506</v>
      </c>
      <c r="F219" s="227">
        <f>IF(F$10=0,0,F$10/CHI!F$10*1000)</f>
        <v>17.728649753869963</v>
      </c>
      <c r="G219" s="227">
        <f>IF(G$10=0,0,G$10/CHI!G$10*1000)</f>
        <v>17.443794793681185</v>
      </c>
      <c r="H219" s="227">
        <f>IF(H$10=0,0,H$10/CHI!H$10*1000)</f>
        <v>17.293896167281329</v>
      </c>
      <c r="I219" s="227">
        <f>IF(I$10=0,0,I$10/CHI!I$10*1000)</f>
        <v>16.951134197359163</v>
      </c>
      <c r="J219" s="227">
        <f>IF(J$10=0,0,J$10/CHI!J$10*1000)</f>
        <v>16.153209893024034</v>
      </c>
      <c r="K219" s="227">
        <f>IF(K$10=0,0,K$10/CHI!K$10*1000)</f>
        <v>16.030034800099255</v>
      </c>
      <c r="L219" s="227">
        <f>IF(L$10=0,0,L$10/CHI!L$10*1000)</f>
        <v>15.127686522126938</v>
      </c>
      <c r="M219" s="227">
        <f>IF(M$10=0,0,M$10/CHI!M$10*1000)</f>
        <v>14.782649779152647</v>
      </c>
      <c r="N219" s="227">
        <f>IF(N$10=0,0,N$10/CHI!N$10*1000)</f>
        <v>14.73915089892011</v>
      </c>
      <c r="O219" s="227">
        <f>IF(O$10=0,0,O$10/CHI!O$10*1000)</f>
        <v>14.686996314635522</v>
      </c>
      <c r="P219" s="227">
        <f>IF(P$10=0,0,P$10/CHI!P$10*1000)</f>
        <v>14.560850142428897</v>
      </c>
      <c r="Q219" s="227">
        <f>IF(Q$10=0,0,Q$10/CHI!Q$10*1000)</f>
        <v>14.001444640073871</v>
      </c>
    </row>
    <row r="220" spans="1:17" x14ac:dyDescent="0.25">
      <c r="A220" s="232" t="s">
        <v>185</v>
      </c>
      <c r="B220" s="231">
        <f>IF(B$15=0,0,B$15/CHI!B$10*1000)</f>
        <v>1331.0496267202741</v>
      </c>
      <c r="C220" s="231">
        <f>IF(C$15=0,0,C$15/CHI!C$10*1000)</f>
        <v>1387.3436264681147</v>
      </c>
      <c r="D220" s="231">
        <f>IF(D$15=0,0,D$15/CHI!D$10*1000)</f>
        <v>1227.106293475849</v>
      </c>
      <c r="E220" s="231">
        <f>IF(E$15=0,0,E$15/CHI!E$10*1000)</f>
        <v>1170.6084389488226</v>
      </c>
      <c r="F220" s="231">
        <f>IF(F$15=0,0,F$15/CHI!F$10*1000)</f>
        <v>1241.3593882680179</v>
      </c>
      <c r="G220" s="231">
        <f>IF(G$15=0,0,G$15/CHI!G$10*1000)</f>
        <v>985.0689775077949</v>
      </c>
      <c r="H220" s="231">
        <f>IF(H$15=0,0,H$15/CHI!H$10*1000)</f>
        <v>1269.6984313510945</v>
      </c>
      <c r="I220" s="231">
        <f>IF(I$15=0,0,I$15/CHI!I$10*1000)</f>
        <v>1269.2159903096244</v>
      </c>
      <c r="J220" s="231">
        <f>IF(J$15=0,0,J$15/CHI!J$10*1000)</f>
        <v>1013.2295377385259</v>
      </c>
      <c r="K220" s="231">
        <f>IF(K$15=0,0,K$15/CHI!K$10*1000)</f>
        <v>1063.2324405103711</v>
      </c>
      <c r="L220" s="231">
        <f>IF(L$15=0,0,L$15/CHI!L$10*1000)</f>
        <v>911.82909910883234</v>
      </c>
      <c r="M220" s="231">
        <f>IF(M$15=0,0,M$15/CHI!M$10*1000)</f>
        <v>751.05077714714776</v>
      </c>
      <c r="N220" s="231">
        <f>IF(N$15=0,0,N$15/CHI!N$10*1000)</f>
        <v>965.71408699677193</v>
      </c>
      <c r="O220" s="231">
        <f>IF(O$15=0,0,O$15/CHI!O$10*1000)</f>
        <v>914.1202809922604</v>
      </c>
      <c r="P220" s="231">
        <f>IF(P$15=0,0,P$15/CHI!P$10*1000)</f>
        <v>1093.0783826348618</v>
      </c>
      <c r="Q220" s="231">
        <f>IF(Q$15=0,0,Q$15/CHI!Q$10*1000)</f>
        <v>922.01429074752707</v>
      </c>
    </row>
    <row r="221" spans="1:17" x14ac:dyDescent="0.25">
      <c r="A221" s="127" t="s">
        <v>184</v>
      </c>
      <c r="B221" s="226">
        <f>IF(B$24=0,0,B$24/CHI!B$10*1000)</f>
        <v>355.2232680969513</v>
      </c>
      <c r="C221" s="226">
        <f>IF(C$24=0,0,C$24/CHI!C$10*1000)</f>
        <v>352.29738644299857</v>
      </c>
      <c r="D221" s="226">
        <f>IF(D$24=0,0,D$24/CHI!D$10*1000)</f>
        <v>336.9066861452921</v>
      </c>
      <c r="E221" s="226">
        <f>IF(E$24=0,0,E$24/CHI!E$10*1000)</f>
        <v>336.42218273786318</v>
      </c>
      <c r="F221" s="226">
        <f>IF(F$24=0,0,F$24/CHI!F$10*1000)</f>
        <v>331.2797194809973</v>
      </c>
      <c r="G221" s="226">
        <f>IF(G$24=0,0,G$24/CHI!G$10*1000)</f>
        <v>325.95688482555448</v>
      </c>
      <c r="H221" s="226">
        <f>IF(H$24=0,0,H$24/CHI!H$10*1000)</f>
        <v>323.15586074341917</v>
      </c>
      <c r="I221" s="226">
        <f>IF(I$24=0,0,I$24/CHI!I$10*1000)</f>
        <v>316.75096861564816</v>
      </c>
      <c r="J221" s="226">
        <f>IF(J$24=0,0,J$24/CHI!J$10*1000)</f>
        <v>301.84085739020031</v>
      </c>
      <c r="K221" s="226">
        <f>IF(K$24=0,0,K$24/CHI!K$10*1000)</f>
        <v>299.53919252583262</v>
      </c>
      <c r="L221" s="226">
        <f>IF(L$24=0,0,L$24/CHI!L$10*1000)</f>
        <v>282.67780214636616</v>
      </c>
      <c r="M221" s="226">
        <f>IF(M$24=0,0,M$24/CHI!M$10*1000)</f>
        <v>276.23040333088625</v>
      </c>
      <c r="N221" s="226">
        <f>IF(N$24=0,0,N$24/CHI!N$10*1000)</f>
        <v>275.41757793012351</v>
      </c>
      <c r="O221" s="226">
        <f>IF(O$24=0,0,O$24/CHI!O$10*1000)</f>
        <v>274.44301098389133</v>
      </c>
      <c r="P221" s="226">
        <f>IF(P$24=0,0,P$24/CHI!P$10*1000)</f>
        <v>272.08582816837043</v>
      </c>
      <c r="Q221" s="226">
        <f>IF(Q$24=0,0,Q$24/CHI!Q$10*1000)</f>
        <v>261.6327084740268</v>
      </c>
    </row>
    <row r="222" spans="1:17" x14ac:dyDescent="0.25">
      <c r="A222" s="127" t="s">
        <v>181</v>
      </c>
      <c r="B222" s="226">
        <f>IF(B$35=0,0,B$35/CHI!B$10*1000)</f>
        <v>83.961863368370359</v>
      </c>
      <c r="C222" s="226">
        <f>IF(C$35=0,0,C$35/CHI!C$10*1000)</f>
        <v>83.27029134107238</v>
      </c>
      <c r="D222" s="226">
        <f>IF(D$35=0,0,D$35/CHI!D$10*1000)</f>
        <v>79.632489452523643</v>
      </c>
      <c r="E222" s="226">
        <f>IF(E$35=0,0,E$35/CHI!E$10*1000)</f>
        <v>79.517970465313141</v>
      </c>
      <c r="F222" s="226">
        <f>IF(F$35=0,0,F$35/CHI!F$10*1000)</f>
        <v>78.302479150053941</v>
      </c>
      <c r="G222" s="226">
        <f>IF(G$35=0,0,G$35/CHI!G$10*1000)</f>
        <v>77.044354595131111</v>
      </c>
      <c r="H222" s="226">
        <f>IF(H$35=0,0,H$35/CHI!H$10*1000)</f>
        <v>76.382294357535429</v>
      </c>
      <c r="I222" s="226">
        <f>IF(I$35=0,0,I$35/CHI!I$10*1000)</f>
        <v>74.868410763698733</v>
      </c>
      <c r="J222" s="226">
        <f>IF(J$35=0,0,J$35/CHI!J$10*1000)</f>
        <v>71.344202655865573</v>
      </c>
      <c r="K222" s="226">
        <f>IF(K$35=0,0,K$35/CHI!K$10*1000)</f>
        <v>70.800172778833158</v>
      </c>
      <c r="L222" s="226">
        <f>IF(L$35=0,0,L$35/CHI!L$10*1000)</f>
        <v>66.814753234595642</v>
      </c>
      <c r="M222" s="226">
        <f>IF(M$35=0,0,M$35/CHI!M$10*1000)</f>
        <v>65.290822605482248</v>
      </c>
      <c r="N222" s="226">
        <f>IF(N$35=0,0,N$35/CHI!N$10*1000)</f>
        <v>65.09870023802921</v>
      </c>
      <c r="O222" s="226">
        <f>IF(O$35=0,0,O$35/CHI!O$10*1000)</f>
        <v>64.868348050737978</v>
      </c>
      <c r="P222" s="226">
        <f>IF(P$35=0,0,P$35/CHI!P$10*1000)</f>
        <v>64.311195748887556</v>
      </c>
      <c r="Q222" s="226">
        <f>IF(Q$35=0,0,Q$35/CHI!Q$10*1000)</f>
        <v>61.840458366588123</v>
      </c>
    </row>
    <row r="223" spans="1:17" x14ac:dyDescent="0.25">
      <c r="A223" s="127" t="s">
        <v>180</v>
      </c>
      <c r="B223" s="225">
        <f>IF(B$43=0,0,B$43/CHI!B$10*1000)</f>
        <v>41.980931684185165</v>
      </c>
      <c r="C223" s="225">
        <f>IF(C$43=0,0,C$43/CHI!C$10*1000)</f>
        <v>41.635145670536161</v>
      </c>
      <c r="D223" s="225">
        <f>IF(D$43=0,0,D$43/CHI!D$10*1000)</f>
        <v>39.8162447262618</v>
      </c>
      <c r="E223" s="225">
        <f>IF(E$43=0,0,E$43/CHI!E$10*1000)</f>
        <v>39.758985232656556</v>
      </c>
      <c r="F223" s="225">
        <f>IF(F$43=0,0,F$43/CHI!F$10*1000)</f>
        <v>39.151239575026977</v>
      </c>
      <c r="G223" s="225">
        <f>IF(G$43=0,0,G$43/CHI!G$10*1000)</f>
        <v>38.522177297565477</v>
      </c>
      <c r="H223" s="225">
        <f>IF(H$43=0,0,H$43/CHI!H$10*1000)</f>
        <v>38.191147178767729</v>
      </c>
      <c r="I223" s="225">
        <f>IF(I$43=0,0,I$43/CHI!I$10*1000)</f>
        <v>37.434205381849353</v>
      </c>
      <c r="J223" s="225">
        <f>IF(J$43=0,0,J$43/CHI!J$10*1000)</f>
        <v>35.672101327932729</v>
      </c>
      <c r="K223" s="225">
        <f>IF(K$43=0,0,K$43/CHI!K$10*1000)</f>
        <v>35.400086389416515</v>
      </c>
      <c r="L223" s="225">
        <f>IF(L$43=0,0,L$43/CHI!L$10*1000)</f>
        <v>33.407376617297821</v>
      </c>
      <c r="M223" s="225">
        <f>IF(M$43=0,0,M$43/CHI!M$10*1000)</f>
        <v>32.645411302741088</v>
      </c>
      <c r="N223" s="225">
        <f>IF(N$43=0,0,N$43/CHI!N$10*1000)</f>
        <v>32.549350119014598</v>
      </c>
      <c r="O223" s="225">
        <f>IF(O$43=0,0,O$43/CHI!O$10*1000)</f>
        <v>32.434174025369003</v>
      </c>
      <c r="P223" s="225">
        <f>IF(P$43=0,0,P$43/CHI!P$10*1000)</f>
        <v>32.155597874443785</v>
      </c>
      <c r="Q223" s="225">
        <f>IF(Q$43=0,0,Q$43/CHI!Q$10*1000)</f>
        <v>30.920229183294087</v>
      </c>
    </row>
    <row r="224" spans="1:17" x14ac:dyDescent="0.25">
      <c r="A224" s="72" t="s">
        <v>179</v>
      </c>
      <c r="B224" s="224">
        <f>IF(B$57=0,0,B$57/CHI!B$10*1000)</f>
        <v>29.063721935205102</v>
      </c>
      <c r="C224" s="224">
        <f>IF(C$57=0,0,C$57/CHI!C$10*1000)</f>
        <v>28.824331618063514</v>
      </c>
      <c r="D224" s="224">
        <f>IF(D$57=0,0,D$57/CHI!D$10*1000)</f>
        <v>27.565092502796624</v>
      </c>
      <c r="E224" s="224">
        <f>IF(E$57=0,0,E$57/CHI!E$10*1000)</f>
        <v>27.525451314916076</v>
      </c>
      <c r="F224" s="224">
        <f>IF(F$57=0,0,F$57/CHI!F$10*1000)</f>
        <v>27.104704321172509</v>
      </c>
      <c r="G224" s="224">
        <f>IF(G$57=0,0,G$57/CHI!G$10*1000)</f>
        <v>26.669199667545357</v>
      </c>
      <c r="H224" s="224">
        <f>IF(H$57=0,0,H$57/CHI!H$10*1000)</f>
        <v>26.440024969916109</v>
      </c>
      <c r="I224" s="224">
        <f>IF(I$57=0,0,I$57/CHI!I$10*1000)</f>
        <v>25.915988341280308</v>
      </c>
      <c r="J224" s="224">
        <f>IF(J$57=0,0,J$57/CHI!J$10*1000)</f>
        <v>24.6960701501073</v>
      </c>
      <c r="K224" s="224">
        <f>IF(K$57=0,0,K$57/CHI!K$10*1000)</f>
        <v>24.507752115749931</v>
      </c>
      <c r="L224" s="224">
        <f>IF(L$57=0,0,L$57/CHI!L$10*1000)</f>
        <v>23.128183811975415</v>
      </c>
      <c r="M224" s="224">
        <f>IF(M$57=0,0,M$57/CHI!M$10*1000)</f>
        <v>22.600669363436143</v>
      </c>
      <c r="N224" s="224">
        <f>IF(N$57=0,0,N$57/CHI!N$10*1000)</f>
        <v>22.534165467010098</v>
      </c>
      <c r="O224" s="224">
        <f>IF(O$57=0,0,O$57/CHI!O$10*1000)</f>
        <v>22.454428171409294</v>
      </c>
      <c r="P224" s="224">
        <f>IF(P$57=0,0,P$57/CHI!P$10*1000)</f>
        <v>22.261567759230307</v>
      </c>
      <c r="Q224" s="224">
        <f>IF(Q$57=0,0,Q$57/CHI!Q$10*1000)</f>
        <v>21.406312511511278</v>
      </c>
    </row>
    <row r="225" spans="1:17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</row>
    <row r="226" spans="1:17" x14ac:dyDescent="0.25">
      <c r="A226" s="78" t="s">
        <v>40</v>
      </c>
      <c r="B226" s="230">
        <f t="shared" ref="B226:Q226" si="51">SUM(B227:B235)</f>
        <v>602.63146993503813</v>
      </c>
      <c r="C226" s="230">
        <f t="shared" si="51"/>
        <v>597.66775128162965</v>
      </c>
      <c r="D226" s="230">
        <f t="shared" si="51"/>
        <v>589.12530856831495</v>
      </c>
      <c r="E226" s="230">
        <f t="shared" si="51"/>
        <v>583.28514207715614</v>
      </c>
      <c r="F226" s="230">
        <f t="shared" si="51"/>
        <v>582.46923409598503</v>
      </c>
      <c r="G226" s="230">
        <f t="shared" si="51"/>
        <v>577.5812795816945</v>
      </c>
      <c r="H226" s="230">
        <f t="shared" si="51"/>
        <v>561.4051203382013</v>
      </c>
      <c r="I226" s="230">
        <f t="shared" si="51"/>
        <v>558.11262206287256</v>
      </c>
      <c r="J226" s="230">
        <f t="shared" si="51"/>
        <v>557.63243145072727</v>
      </c>
      <c r="K226" s="230">
        <f t="shared" si="51"/>
        <v>505.8797596332472</v>
      </c>
      <c r="L226" s="230">
        <f t="shared" si="51"/>
        <v>500.48370100736281</v>
      </c>
      <c r="M226" s="230">
        <f t="shared" si="51"/>
        <v>500.216634321784</v>
      </c>
      <c r="N226" s="230">
        <f t="shared" si="51"/>
        <v>498.74471529564499</v>
      </c>
      <c r="O226" s="230">
        <f t="shared" si="51"/>
        <v>496.97990377639462</v>
      </c>
      <c r="P226" s="230">
        <f t="shared" si="51"/>
        <v>492.71135824251053</v>
      </c>
      <c r="Q226" s="230">
        <f t="shared" si="51"/>
        <v>486.2553129887408</v>
      </c>
    </row>
    <row r="227" spans="1:17" x14ac:dyDescent="0.25">
      <c r="A227" s="132" t="s">
        <v>83</v>
      </c>
      <c r="B227" s="229">
        <f>IF(B$61=0,0,B$61/CHI!B$11*1000)</f>
        <v>6.0376569069651742</v>
      </c>
      <c r="C227" s="229">
        <f>IF(C$61=0,0,C$61/CHI!C$11*1000)</f>
        <v>5.9879262976174541</v>
      </c>
      <c r="D227" s="229">
        <f>IF(D$61=0,0,D$61/CHI!D$11*1000)</f>
        <v>5.9023410920257859</v>
      </c>
      <c r="E227" s="229">
        <f>IF(E$61=0,0,E$61/CHI!E$11*1000)</f>
        <v>5.8438295085584091</v>
      </c>
      <c r="F227" s="229">
        <f>IF(F$61=0,0,F$61/CHI!F$11*1000)</f>
        <v>5.8356550724333012</v>
      </c>
      <c r="G227" s="229">
        <f>IF(G$61=0,0,G$61/CHI!G$11*1000)</f>
        <v>5.7866835304437645</v>
      </c>
      <c r="H227" s="229">
        <f>IF(H$61=0,0,H$61/CHI!H$11*1000)</f>
        <v>5.6246174843490042</v>
      </c>
      <c r="I227" s="229">
        <f>IF(I$61=0,0,I$61/CHI!I$11*1000)</f>
        <v>5.591630533044663</v>
      </c>
      <c r="J227" s="229">
        <f>IF(J$61=0,0,J$61/CHI!J$11*1000)</f>
        <v>5.5868195891913812</v>
      </c>
      <c r="K227" s="229">
        <f>IF(K$61=0,0,K$61/CHI!K$11*1000)</f>
        <v>5.068318827048321</v>
      </c>
      <c r="L227" s="229">
        <f>IF(L$61=0,0,L$61/CHI!L$11*1000)</f>
        <v>5.014256680847307</v>
      </c>
      <c r="M227" s="229">
        <f>IF(M$61=0,0,M$61/CHI!M$11*1000)</f>
        <v>5.0115809874936579</v>
      </c>
      <c r="N227" s="229">
        <f>IF(N$61=0,0,N$61/CHI!N$11*1000)</f>
        <v>4.9968340940471201</v>
      </c>
      <c r="O227" s="229">
        <f>IF(O$61=0,0,O$61/CHI!O$11*1000)</f>
        <v>4.979152763100628</v>
      </c>
      <c r="P227" s="229">
        <f>IF(P$61=0,0,P$61/CHI!P$11*1000)</f>
        <v>4.9363869688945456</v>
      </c>
      <c r="Q227" s="229">
        <f>IF(Q$61=0,0,Q$61/CHI!Q$11*1000)</f>
        <v>4.871705006264377</v>
      </c>
    </row>
    <row r="228" spans="1:17" x14ac:dyDescent="0.25">
      <c r="A228" s="76" t="s">
        <v>82</v>
      </c>
      <c r="B228" s="228">
        <f>IF(B$62=0,0,B$62/CHI!B$11*1000)</f>
        <v>39.252066499882517</v>
      </c>
      <c r="C228" s="228">
        <f>IF(C$62=0,0,C$62/CHI!C$11*1000)</f>
        <v>38.928757438888262</v>
      </c>
      <c r="D228" s="228">
        <f>IF(D$62=0,0,D$62/CHI!D$11*1000)</f>
        <v>38.372350171457278</v>
      </c>
      <c r="E228" s="228">
        <f>IF(E$62=0,0,E$62/CHI!E$11*1000)</f>
        <v>37.991954166738068</v>
      </c>
      <c r="F228" s="228">
        <f>IF(F$62=0,0,F$62/CHI!F$11*1000)</f>
        <v>37.938810452988513</v>
      </c>
      <c r="G228" s="228">
        <f>IF(G$62=0,0,G$62/CHI!G$11*1000)</f>
        <v>37.620436247167454</v>
      </c>
      <c r="H228" s="228">
        <f>IF(H$62=0,0,H$62/CHI!H$11*1000)</f>
        <v>36.566811088151574</v>
      </c>
      <c r="I228" s="228">
        <f>IF(I$62=0,0,I$62/CHI!I$11*1000)</f>
        <v>36.352356039416911</v>
      </c>
      <c r="J228" s="228">
        <f>IF(J$62=0,0,J$62/CHI!J$11*1000)</f>
        <v>36.321079090268242</v>
      </c>
      <c r="K228" s="228">
        <f>IF(K$62=0,0,K$62/CHI!K$11*1000)</f>
        <v>32.950197519902687</v>
      </c>
      <c r="L228" s="228">
        <f>IF(L$62=0,0,L$62/CHI!L$11*1000)</f>
        <v>32.598728234630705</v>
      </c>
      <c r="M228" s="228">
        <f>IF(M$62=0,0,M$62/CHI!M$11*1000)</f>
        <v>32.581332994213909</v>
      </c>
      <c r="N228" s="228">
        <f>IF(N$62=0,0,N$62/CHI!N$11*1000)</f>
        <v>32.485460364955635</v>
      </c>
      <c r="O228" s="228">
        <f>IF(O$62=0,0,O$62/CHI!O$11*1000)</f>
        <v>32.37051034563315</v>
      </c>
      <c r="P228" s="228">
        <f>IF(P$62=0,0,P$62/CHI!P$11*1000)</f>
        <v>32.092481000149654</v>
      </c>
      <c r="Q228" s="228">
        <f>IF(Q$62=0,0,Q$62/CHI!Q$11*1000)</f>
        <v>31.671970073870721</v>
      </c>
    </row>
    <row r="229" spans="1:17" x14ac:dyDescent="0.25">
      <c r="A229" s="76" t="s">
        <v>81</v>
      </c>
      <c r="B229" s="228">
        <f>IF(B$63=0,0,B$63/CHI!B$11*1000)</f>
        <v>7.2438414732992555</v>
      </c>
      <c r="C229" s="228">
        <f>IF(C$63=0,0,C$63/CHI!C$11*1000)</f>
        <v>7.1841758354472809</v>
      </c>
      <c r="D229" s="228">
        <f>IF(D$63=0,0,D$63/CHI!D$11*1000)</f>
        <v>7.0814926801572584</v>
      </c>
      <c r="E229" s="228">
        <f>IF(E$63=0,0,E$63/CHI!E$11*1000)</f>
        <v>7.011291832126223</v>
      </c>
      <c r="F229" s="228">
        <f>IF(F$63=0,0,F$63/CHI!F$11*1000)</f>
        <v>7.0014843322406994</v>
      </c>
      <c r="G229" s="228">
        <f>IF(G$63=0,0,G$63/CHI!G$11*1000)</f>
        <v>6.9427294058940268</v>
      </c>
      <c r="H229" s="228">
        <f>IF(H$63=0,0,H$63/CHI!H$11*1000)</f>
        <v>6.7482863025171991</v>
      </c>
      <c r="I229" s="228">
        <f>IF(I$63=0,0,I$63/CHI!I$11*1000)</f>
        <v>6.7087093193235319</v>
      </c>
      <c r="J229" s="228">
        <f>IF(J$63=0,0,J$63/CHI!J$11*1000)</f>
        <v>6.7029372598728001</v>
      </c>
      <c r="K229" s="228">
        <f>IF(K$63=0,0,K$63/CHI!K$11*1000)</f>
        <v>6.0808520068309715</v>
      </c>
      <c r="L229" s="228">
        <f>IF(L$63=0,0,L$63/CHI!L$11*1000)</f>
        <v>6.0159894909873364</v>
      </c>
      <c r="M229" s="228">
        <f>IF(M$63=0,0,M$63/CHI!M$11*1000)</f>
        <v>6.0127792558276267</v>
      </c>
      <c r="N229" s="228">
        <f>IF(N$63=0,0,N$63/CHI!N$11*1000)</f>
        <v>5.9950862732689272</v>
      </c>
      <c r="O229" s="228">
        <f>IF(O$63=0,0,O$63/CHI!O$11*1000)</f>
        <v>5.9738726202927905</v>
      </c>
      <c r="P229" s="228">
        <f>IF(P$63=0,0,P$63/CHI!P$11*1000)</f>
        <v>5.9225632069753127</v>
      </c>
      <c r="Q229" s="228">
        <f>IF(Q$63=0,0,Q$63/CHI!Q$11*1000)</f>
        <v>5.8449592803702277</v>
      </c>
    </row>
    <row r="230" spans="1:17" x14ac:dyDescent="0.25">
      <c r="A230" s="76" t="s">
        <v>80</v>
      </c>
      <c r="B230" s="228">
        <f>IF(B$64=0,0,B$64/CHI!B$11*1000)</f>
        <v>57.35774061616916</v>
      </c>
      <c r="C230" s="228">
        <f>IF(C$64=0,0,C$64/CHI!C$11*1000)</f>
        <v>56.88529982736582</v>
      </c>
      <c r="D230" s="228">
        <f>IF(D$64=0,0,D$64/CHI!D$11*1000)</f>
        <v>56.072240374244963</v>
      </c>
      <c r="E230" s="228">
        <f>IF(E$64=0,0,E$64/CHI!E$11*1000)</f>
        <v>55.51638033130488</v>
      </c>
      <c r="F230" s="228">
        <f>IF(F$64=0,0,F$64/CHI!F$11*1000)</f>
        <v>55.438723188116349</v>
      </c>
      <c r="G230" s="228">
        <f>IF(G$64=0,0,G$64/CHI!G$11*1000)</f>
        <v>54.97349353921576</v>
      </c>
      <c r="H230" s="228">
        <f>IF(H$64=0,0,H$64/CHI!H$11*1000)</f>
        <v>53.433866101315544</v>
      </c>
      <c r="I230" s="228">
        <f>IF(I$64=0,0,I$64/CHI!I$11*1000)</f>
        <v>53.120490063924301</v>
      </c>
      <c r="J230" s="228">
        <f>IF(J$64=0,0,J$64/CHI!J$11*1000)</f>
        <v>53.074786097318118</v>
      </c>
      <c r="K230" s="228">
        <f>IF(K$64=0,0,K$64/CHI!K$11*1000)</f>
        <v>48.149028856959056</v>
      </c>
      <c r="L230" s="228">
        <f>IF(L$64=0,0,L$64/CHI!L$11*1000)</f>
        <v>47.635438468049422</v>
      </c>
      <c r="M230" s="228">
        <f>IF(M$64=0,0,M$64/CHI!M$11*1000)</f>
        <v>47.610019381189744</v>
      </c>
      <c r="N230" s="228">
        <f>IF(N$64=0,0,N$64/CHI!N$11*1000)</f>
        <v>47.46992389344765</v>
      </c>
      <c r="O230" s="228">
        <f>IF(O$64=0,0,O$64/CHI!O$11*1000)</f>
        <v>47.301951249455968</v>
      </c>
      <c r="P230" s="228">
        <f>IF(P$64=0,0,P$64/CHI!P$11*1000)</f>
        <v>46.895676204498187</v>
      </c>
      <c r="Q230" s="228">
        <f>IF(Q$64=0,0,Q$64/CHI!Q$11*1000)</f>
        <v>46.281197559511583</v>
      </c>
    </row>
    <row r="231" spans="1:17" x14ac:dyDescent="0.25">
      <c r="A231" s="129" t="s">
        <v>79</v>
      </c>
      <c r="B231" s="227">
        <f>IF(B$65=0,0,B$65/CHI!B$11*1000)</f>
        <v>16.90543933950249</v>
      </c>
      <c r="C231" s="227">
        <f>IF(C$65=0,0,C$65/CHI!C$11*1000)</f>
        <v>16.766193633328871</v>
      </c>
      <c r="D231" s="227">
        <f>IF(D$65=0,0,D$65/CHI!D$11*1000)</f>
        <v>16.526555057672194</v>
      </c>
      <c r="E231" s="227">
        <f>IF(E$65=0,0,E$65/CHI!E$11*1000)</f>
        <v>16.362722623963545</v>
      </c>
      <c r="F231" s="227">
        <f>IF(F$65=0,0,F$65/CHI!F$11*1000)</f>
        <v>16.33983420281324</v>
      </c>
      <c r="G231" s="227">
        <f>IF(G$65=0,0,G$65/CHI!G$11*1000)</f>
        <v>16.202713885242538</v>
      </c>
      <c r="H231" s="227">
        <f>IF(H$65=0,0,H$65/CHI!H$11*1000)</f>
        <v>15.748928956177213</v>
      </c>
      <c r="I231" s="227">
        <f>IF(I$65=0,0,I$65/CHI!I$11*1000)</f>
        <v>15.656565492525059</v>
      </c>
      <c r="J231" s="227">
        <f>IF(J$65=0,0,J$65/CHI!J$11*1000)</f>
        <v>15.643094849735869</v>
      </c>
      <c r="K231" s="227">
        <f>IF(K$65=0,0,K$65/CHI!K$11*1000)</f>
        <v>14.191292715735299</v>
      </c>
      <c r="L231" s="227">
        <f>IF(L$65=0,0,L$65/CHI!L$11*1000)</f>
        <v>14.039918706372459</v>
      </c>
      <c r="M231" s="227">
        <f>IF(M$65=0,0,M$65/CHI!M$11*1000)</f>
        <v>14.032426764982242</v>
      </c>
      <c r="N231" s="227">
        <f>IF(N$65=0,0,N$65/CHI!N$11*1000)</f>
        <v>13.991135463331934</v>
      </c>
      <c r="O231" s="227">
        <f>IF(O$65=0,0,O$65/CHI!O$11*1000)</f>
        <v>13.941627736681758</v>
      </c>
      <c r="P231" s="227">
        <f>IF(P$65=0,0,P$65/CHI!P$11*1000)</f>
        <v>13.821883512904728</v>
      </c>
      <c r="Q231" s="227">
        <f>IF(Q$65=0,0,Q$65/CHI!Q$11*1000)</f>
        <v>13.640774017540254</v>
      </c>
    </row>
    <row r="232" spans="1:17" x14ac:dyDescent="0.25">
      <c r="A232" s="127" t="s">
        <v>183</v>
      </c>
      <c r="B232" s="226">
        <f>IF(B$70=0,0,B$70/CHI!B$11*1000)</f>
        <v>30.122454527454611</v>
      </c>
      <c r="C232" s="226">
        <f>IF(C$70=0,0,C$70/CHI!C$11*1000)</f>
        <v>29.874343705362154</v>
      </c>
      <c r="D232" s="226">
        <f>IF(D$70=0,0,D$70/CHI!D$11*1000)</f>
        <v>29.447350833229283</v>
      </c>
      <c r="E232" s="226">
        <f>IF(E$70=0,0,E$70/CHI!E$11*1000)</f>
        <v>29.155430881585112</v>
      </c>
      <c r="F232" s="226">
        <f>IF(F$70=0,0,F$70/CHI!F$11*1000)</f>
        <v>29.114647828778299</v>
      </c>
      <c r="G232" s="226">
        <f>IF(G$70=0,0,G$70/CHI!G$11*1000)</f>
        <v>28.870324067185063</v>
      </c>
      <c r="H232" s="226">
        <f>IF(H$70=0,0,H$70/CHI!H$11*1000)</f>
        <v>28.061760881307112</v>
      </c>
      <c r="I232" s="226">
        <f>IF(I$70=0,0,I$70/CHI!I$11*1000)</f>
        <v>27.897185789350814</v>
      </c>
      <c r="J232" s="226">
        <f>IF(J$70=0,0,J$70/CHI!J$11*1000)</f>
        <v>27.873183524947969</v>
      </c>
      <c r="K232" s="226">
        <f>IF(K$70=0,0,K$70/CHI!K$11*1000)</f>
        <v>25.286333051200948</v>
      </c>
      <c r="L232" s="226">
        <f>IF(L$70=0,0,L$70/CHI!L$11*1000)</f>
        <v>25.016611772617193</v>
      </c>
      <c r="M232" s="226">
        <f>IF(M$70=0,0,M$70/CHI!M$11*1000)</f>
        <v>25.003262479569131</v>
      </c>
      <c r="N232" s="226">
        <f>IF(N$70=0,0,N$70/CHI!N$11*1000)</f>
        <v>24.9296888012185</v>
      </c>
      <c r="O232" s="226">
        <f>IF(O$70=0,0,O$70/CHI!O$11*1000)</f>
        <v>24.841474930237162</v>
      </c>
      <c r="P232" s="226">
        <f>IF(P$70=0,0,P$70/CHI!P$11*1000)</f>
        <v>24.628112244819071</v>
      </c>
      <c r="Q232" s="226">
        <f>IF(Q$70=0,0,Q$70/CHI!Q$11*1000)</f>
        <v>24.305407674470576</v>
      </c>
    </row>
    <row r="233" spans="1:17" x14ac:dyDescent="0.25">
      <c r="A233" s="127" t="s">
        <v>181</v>
      </c>
      <c r="B233" s="226">
        <f>IF(B$83=0,0,B$83/CHI!B$11*1000)</f>
        <v>295.09999793449185</v>
      </c>
      <c r="C233" s="226">
        <f>IF(C$83=0,0,C$83/CHI!C$11*1000)</f>
        <v>292.66933601680904</v>
      </c>
      <c r="D233" s="226">
        <f>IF(D$83=0,0,D$83/CHI!D$11*1000)</f>
        <v>288.48622419338176</v>
      </c>
      <c r="E233" s="226">
        <f>IF(E$83=0,0,E$83/CHI!E$11*1000)</f>
        <v>285.62637832495432</v>
      </c>
      <c r="F233" s="226">
        <f>IF(F$83=0,0,F$83/CHI!F$11*1000)</f>
        <v>285.22683987472317</v>
      </c>
      <c r="G233" s="226">
        <f>IF(G$83=0,0,G$83/CHI!G$11*1000)</f>
        <v>282.83327857062056</v>
      </c>
      <c r="H233" s="226">
        <f>IF(H$83=0,0,H$83/CHI!H$11*1000)</f>
        <v>274.91204511784809</v>
      </c>
      <c r="I233" s="226">
        <f>IF(I$83=0,0,I$83/CHI!I$11*1000)</f>
        <v>273.29975587853318</v>
      </c>
      <c r="J233" s="226">
        <f>IF(J$83=0,0,J$83/CHI!J$11*1000)</f>
        <v>273.06461341465302</v>
      </c>
      <c r="K233" s="226">
        <f>IF(K$83=0,0,K$83/CHI!K$11*1000)</f>
        <v>247.72207139956524</v>
      </c>
      <c r="L233" s="226">
        <f>IF(L$83=0,0,L$83/CHI!L$11*1000)</f>
        <v>245.07969879077237</v>
      </c>
      <c r="M233" s="226">
        <f>IF(M$83=0,0,M$83/CHI!M$11*1000)</f>
        <v>244.94892006066206</v>
      </c>
      <c r="N233" s="226">
        <f>IF(N$83=0,0,N$83/CHI!N$11*1000)</f>
        <v>244.22814239928272</v>
      </c>
      <c r="O233" s="226">
        <f>IF(O$83=0,0,O$83/CHI!O$11*1000)</f>
        <v>243.36393947980741</v>
      </c>
      <c r="P233" s="226">
        <f>IF(P$83=0,0,P$83/CHI!P$11*1000)</f>
        <v>241.27369388017362</v>
      </c>
      <c r="Q233" s="226">
        <f>IF(Q$83=0,0,Q$83/CHI!Q$11*1000)</f>
        <v>238.11226100436022</v>
      </c>
    </row>
    <row r="234" spans="1:17" x14ac:dyDescent="0.25">
      <c r="A234" s="127" t="s">
        <v>180</v>
      </c>
      <c r="B234" s="225">
        <f>IF(B$91=0,0,B$91/CHI!B$11*1000)</f>
        <v>60.244909054909222</v>
      </c>
      <c r="C234" s="225">
        <f>IF(C$91=0,0,C$91/CHI!C$11*1000)</f>
        <v>59.748687410724308</v>
      </c>
      <c r="D234" s="225">
        <f>IF(D$91=0,0,D$91/CHI!D$11*1000)</f>
        <v>58.894701666458566</v>
      </c>
      <c r="E234" s="225">
        <f>IF(E$91=0,0,E$91/CHI!E$11*1000)</f>
        <v>58.310861763170223</v>
      </c>
      <c r="F234" s="225">
        <f>IF(F$91=0,0,F$91/CHI!F$11*1000)</f>
        <v>58.229295657556605</v>
      </c>
      <c r="G234" s="225">
        <f>IF(G$91=0,0,G$91/CHI!G$11*1000)</f>
        <v>57.740648134370126</v>
      </c>
      <c r="H234" s="225">
        <f>IF(H$91=0,0,H$91/CHI!H$11*1000)</f>
        <v>56.123521762614224</v>
      </c>
      <c r="I234" s="225">
        <f>IF(I$91=0,0,I$91/CHI!I$11*1000)</f>
        <v>55.794371578701629</v>
      </c>
      <c r="J234" s="225">
        <f>IF(J$91=0,0,J$91/CHI!J$11*1000)</f>
        <v>55.74636704989593</v>
      </c>
      <c r="K234" s="225">
        <f>IF(K$91=0,0,K$91/CHI!K$11*1000)</f>
        <v>50.572666102401882</v>
      </c>
      <c r="L234" s="225">
        <f>IF(L$91=0,0,L$91/CHI!L$11*1000)</f>
        <v>50.033223545234392</v>
      </c>
      <c r="M234" s="225">
        <f>IF(M$91=0,0,M$91/CHI!M$11*1000)</f>
        <v>50.006524959138261</v>
      </c>
      <c r="N234" s="225">
        <f>IF(N$91=0,0,N$91/CHI!N$11*1000)</f>
        <v>49.859377602437</v>
      </c>
      <c r="O234" s="225">
        <f>IF(O$91=0,0,O$91/CHI!O$11*1000)</f>
        <v>49.682949860474338</v>
      </c>
      <c r="P234" s="225">
        <f>IF(P$91=0,0,P$91/CHI!P$11*1000)</f>
        <v>49.256224489638143</v>
      </c>
      <c r="Q234" s="225">
        <f>IF(Q$91=0,0,Q$91/CHI!Q$11*1000)</f>
        <v>48.610815348941166</v>
      </c>
    </row>
    <row r="235" spans="1:17" x14ac:dyDescent="0.25">
      <c r="A235" s="72" t="s">
        <v>179</v>
      </c>
      <c r="B235" s="224">
        <f>IF(B$105=0,0,B$105/CHI!B$11*1000)</f>
        <v>90.367363582363836</v>
      </c>
      <c r="C235" s="224">
        <f>IF(C$105=0,0,C$105/CHI!C$11*1000)</f>
        <v>89.623031116086466</v>
      </c>
      <c r="D235" s="224">
        <f>IF(D$105=0,0,D$105/CHI!D$11*1000)</f>
        <v>88.342052499687853</v>
      </c>
      <c r="E235" s="224">
        <f>IF(E$105=0,0,E$105/CHI!E$11*1000)</f>
        <v>87.466292644755328</v>
      </c>
      <c r="F235" s="224">
        <f>IF(F$105=0,0,F$105/CHI!F$11*1000)</f>
        <v>87.343943486334894</v>
      </c>
      <c r="G235" s="224">
        <f>IF(G$105=0,0,G$105/CHI!G$11*1000)</f>
        <v>86.610972201555171</v>
      </c>
      <c r="H235" s="224">
        <f>IF(H$105=0,0,H$105/CHI!H$11*1000)</f>
        <v>84.18528264392134</v>
      </c>
      <c r="I235" s="224">
        <f>IF(I$105=0,0,I$105/CHI!I$11*1000)</f>
        <v>83.691557368052429</v>
      </c>
      <c r="J235" s="224">
        <f>IF(J$105=0,0,J$105/CHI!J$11*1000)</f>
        <v>83.619550574843913</v>
      </c>
      <c r="K235" s="224">
        <f>IF(K$105=0,0,K$105/CHI!K$11*1000)</f>
        <v>75.858999153602809</v>
      </c>
      <c r="L235" s="224">
        <f>IF(L$105=0,0,L$105/CHI!L$11*1000)</f>
        <v>75.049835317851588</v>
      </c>
      <c r="M235" s="224">
        <f>IF(M$105=0,0,M$105/CHI!M$11*1000)</f>
        <v>75.009787438707377</v>
      </c>
      <c r="N235" s="224">
        <f>IF(N$105=0,0,N$105/CHI!N$11*1000)</f>
        <v>74.789066403655497</v>
      </c>
      <c r="O235" s="224">
        <f>IF(O$105=0,0,O$105/CHI!O$11*1000)</f>
        <v>74.524424790711493</v>
      </c>
      <c r="P235" s="224">
        <f>IF(P$105=0,0,P$105/CHI!P$11*1000)</f>
        <v>73.884336734457207</v>
      </c>
      <c r="Q235" s="224">
        <f>IF(Q$105=0,0,Q$105/CHI!Q$11*1000)</f>
        <v>72.916223023411732</v>
      </c>
    </row>
    <row r="236" spans="1:17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</row>
    <row r="237" spans="1:17" x14ac:dyDescent="0.25">
      <c r="A237" s="78" t="s">
        <v>39</v>
      </c>
      <c r="B237" s="230">
        <f t="shared" ref="B237:Q237" si="52">SUM(B238:B246)</f>
        <v>365.57069786818869</v>
      </c>
      <c r="C237" s="230">
        <f t="shared" si="52"/>
        <v>362.55958712692023</v>
      </c>
      <c r="D237" s="230">
        <f t="shared" si="52"/>
        <v>364.28921173976727</v>
      </c>
      <c r="E237" s="230">
        <f t="shared" si="52"/>
        <v>359.65302577254567</v>
      </c>
      <c r="F237" s="230">
        <f t="shared" si="52"/>
        <v>359.14993774061827</v>
      </c>
      <c r="G237" s="230">
        <f t="shared" si="52"/>
        <v>333.6153896295325</v>
      </c>
      <c r="H237" s="230">
        <f t="shared" si="52"/>
        <v>330.74855421655025</v>
      </c>
      <c r="I237" s="230">
        <f t="shared" si="52"/>
        <v>328.80879804961421</v>
      </c>
      <c r="J237" s="230">
        <f t="shared" si="52"/>
        <v>328.52589654950009</v>
      </c>
      <c r="K237" s="230">
        <f t="shared" si="52"/>
        <v>294.59343099977139</v>
      </c>
      <c r="L237" s="230">
        <f t="shared" si="52"/>
        <v>291.45109649398364</v>
      </c>
      <c r="M237" s="230">
        <f t="shared" si="52"/>
        <v>291.29557319084256</v>
      </c>
      <c r="N237" s="230">
        <f t="shared" si="52"/>
        <v>277.85404079442571</v>
      </c>
      <c r="O237" s="230">
        <f t="shared" si="52"/>
        <v>276.87085240801133</v>
      </c>
      <c r="P237" s="230">
        <f t="shared" si="52"/>
        <v>274.49281693509073</v>
      </c>
      <c r="Q237" s="230">
        <f t="shared" si="52"/>
        <v>270.89611063165012</v>
      </c>
    </row>
    <row r="238" spans="1:17" x14ac:dyDescent="0.25">
      <c r="A238" s="132" t="s">
        <v>83</v>
      </c>
      <c r="B238" s="229">
        <f>IF(B$109=0,0,B$109/CHI!B$12*1000)</f>
        <v>4.0579824032445879</v>
      </c>
      <c r="C238" s="229">
        <f>IF(C$109=0,0,C$109/CHI!C$12*1000)</f>
        <v>4.0245578578049699</v>
      </c>
      <c r="D238" s="229">
        <f>IF(D$109=0,0,D$109/CHI!D$12*1000)</f>
        <v>4.0437573896166876</v>
      </c>
      <c r="E238" s="229">
        <f>IF(E$109=0,0,E$109/CHI!E$12*1000)</f>
        <v>3.9922938527882019</v>
      </c>
      <c r="F238" s="229">
        <f>IF(F$109=0,0,F$109/CHI!F$12*1000)</f>
        <v>3.9867093724325566</v>
      </c>
      <c r="G238" s="229">
        <f>IF(G$109=0,0,G$109/CHI!G$12*1000)</f>
        <v>3.7032655747927645</v>
      </c>
      <c r="H238" s="229">
        <f>IF(H$109=0,0,H$109/CHI!H$12*1000)</f>
        <v>3.6714425437710747</v>
      </c>
      <c r="I238" s="229">
        <f>IF(I$109=0,0,I$109/CHI!I$12*1000)</f>
        <v>3.6499104668351663</v>
      </c>
      <c r="J238" s="229">
        <f>IF(J$109=0,0,J$109/CHI!J$12*1000)</f>
        <v>3.6467701459177366</v>
      </c>
      <c r="K238" s="229">
        <f>IF(K$109=0,0,K$109/CHI!K$12*1000)</f>
        <v>3.2701060727234714</v>
      </c>
      <c r="L238" s="229">
        <f>IF(L$109=0,0,L$109/CHI!L$12*1000)</f>
        <v>3.2352248904953687</v>
      </c>
      <c r="M238" s="229">
        <f>IF(M$109=0,0,M$109/CHI!M$12*1000)</f>
        <v>3.2334985190134051</v>
      </c>
      <c r="N238" s="229">
        <f>IF(N$109=0,0,N$109/CHI!N$12*1000)</f>
        <v>3.0842920802715099</v>
      </c>
      <c r="O238" s="229">
        <f>IF(O$109=0,0,O$109/CHI!O$12*1000)</f>
        <v>3.0733782920647141</v>
      </c>
      <c r="P238" s="229">
        <f>IF(P$109=0,0,P$109/CHI!P$12*1000)</f>
        <v>3.0469811378078862</v>
      </c>
      <c r="Q238" s="229">
        <f>IF(Q$109=0,0,Q$109/CHI!Q$12*1000)</f>
        <v>3.0070562451014591</v>
      </c>
    </row>
    <row r="239" spans="1:17" x14ac:dyDescent="0.25">
      <c r="A239" s="76" t="s">
        <v>82</v>
      </c>
      <c r="B239" s="228">
        <f>IF(B$110=0,0,B$110/CHI!B$12*1000)</f>
        <v>27.119310582820127</v>
      </c>
      <c r="C239" s="228">
        <f>IF(C$110=0,0,C$110/CHI!C$12*1000)</f>
        <v>26.895935876182207</v>
      </c>
      <c r="D239" s="228">
        <f>IF(D$110=0,0,D$110/CHI!D$12*1000)</f>
        <v>27.024245468118927</v>
      </c>
      <c r="E239" s="228">
        <f>IF(E$110=0,0,E$110/CHI!E$12*1000)</f>
        <v>26.680317008048178</v>
      </c>
      <c r="F239" s="228">
        <f>IF(F$110=0,0,F$110/CHI!F$12*1000)</f>
        <v>26.642996181548956</v>
      </c>
      <c r="G239" s="228">
        <f>IF(G$110=0,0,G$110/CHI!G$12*1000)</f>
        <v>24.748754261026697</v>
      </c>
      <c r="H239" s="228">
        <f>IF(H$110=0,0,H$110/CHI!H$12*1000)</f>
        <v>24.536082401909251</v>
      </c>
      <c r="I239" s="228">
        <f>IF(I$110=0,0,I$110/CHI!I$12*1000)</f>
        <v>24.392184517716551</v>
      </c>
      <c r="J239" s="228">
        <f>IF(J$110=0,0,J$110/CHI!J$12*1000)</f>
        <v>24.371197896823034</v>
      </c>
      <c r="K239" s="228">
        <f>IF(K$110=0,0,K$110/CHI!K$12*1000)</f>
        <v>21.853969143396693</v>
      </c>
      <c r="L239" s="228">
        <f>IF(L$110=0,0,L$110/CHI!L$12*1000)</f>
        <v>21.620859799801828</v>
      </c>
      <c r="M239" s="228">
        <f>IF(M$110=0,0,M$110/CHI!M$12*1000)</f>
        <v>21.609322538239713</v>
      </c>
      <c r="N239" s="228">
        <f>IF(N$110=0,0,N$110/CHI!N$12*1000)</f>
        <v>20.612182740402577</v>
      </c>
      <c r="O239" s="228">
        <f>IF(O$110=0,0,O$110/CHI!O$12*1000)</f>
        <v>20.539246393567119</v>
      </c>
      <c r="P239" s="228">
        <f>IF(P$110=0,0,P$110/CHI!P$12*1000)</f>
        <v>20.362835420414264</v>
      </c>
      <c r="Q239" s="228">
        <f>IF(Q$110=0,0,Q$110/CHI!Q$12*1000)</f>
        <v>20.09601919064805</v>
      </c>
    </row>
    <row r="240" spans="1:17" x14ac:dyDescent="0.25">
      <c r="A240" s="76" t="s">
        <v>81</v>
      </c>
      <c r="B240" s="228">
        <f>IF(B$111=0,0,B$111/CHI!B$12*1000)</f>
        <v>4.7362680865752429</v>
      </c>
      <c r="C240" s="228">
        <f>IF(C$111=0,0,C$111/CHI!C$12*1000)</f>
        <v>4.6972566784066476</v>
      </c>
      <c r="D240" s="228">
        <f>IF(D$111=0,0,D$111/CHI!D$12*1000)</f>
        <v>4.7196653832162889</v>
      </c>
      <c r="E240" s="228">
        <f>IF(E$111=0,0,E$111/CHI!E$12*1000)</f>
        <v>4.659599793255091</v>
      </c>
      <c r="F240" s="228">
        <f>IF(F$111=0,0,F$111/CHI!F$12*1000)</f>
        <v>4.6530818753687546</v>
      </c>
      <c r="G240" s="228">
        <f>IF(G$111=0,0,G$111/CHI!G$12*1000)</f>
        <v>4.3222608713087904</v>
      </c>
      <c r="H240" s="228">
        <f>IF(H$111=0,0,H$111/CHI!H$12*1000)</f>
        <v>4.2851186682953886</v>
      </c>
      <c r="I240" s="228">
        <f>IF(I$111=0,0,I$111/CHI!I$12*1000)</f>
        <v>4.2599875369361975</v>
      </c>
      <c r="J240" s="228">
        <f>IF(J$111=0,0,J$111/CHI!J$12*1000)</f>
        <v>4.256322316078923</v>
      </c>
      <c r="K240" s="228">
        <f>IF(K$111=0,0,K$111/CHI!K$12*1000)</f>
        <v>3.8166994069694486</v>
      </c>
      <c r="L240" s="228">
        <f>IF(L$111=0,0,L$111/CHI!L$12*1000)</f>
        <v>3.7759878873539652</v>
      </c>
      <c r="M240" s="228">
        <f>IF(M$111=0,0,M$111/CHI!M$12*1000)</f>
        <v>3.7739729554634129</v>
      </c>
      <c r="N240" s="228">
        <f>IF(N$111=0,0,N$111/CHI!N$12*1000)</f>
        <v>3.5998268838688814</v>
      </c>
      <c r="O240" s="228">
        <f>IF(O$111=0,0,O$111/CHI!O$12*1000)</f>
        <v>3.5870888723027989</v>
      </c>
      <c r="P240" s="228">
        <f>IF(P$111=0,0,P$111/CHI!P$12*1000)</f>
        <v>3.5562794732322027</v>
      </c>
      <c r="Q240" s="228">
        <f>IF(Q$111=0,0,Q$111/CHI!Q$12*1000)</f>
        <v>3.5096811944830888</v>
      </c>
    </row>
    <row r="241" spans="1:17" x14ac:dyDescent="0.25">
      <c r="A241" s="76" t="s">
        <v>80</v>
      </c>
      <c r="B241" s="228">
        <f>IF(B$112=0,0,B$112/CHI!B$12*1000)</f>
        <v>38.55083283082358</v>
      </c>
      <c r="C241" s="228">
        <f>IF(C$112=0,0,C$112/CHI!C$12*1000)</f>
        <v>38.233299649147213</v>
      </c>
      <c r="D241" s="228">
        <f>IF(D$112=0,0,D$112/CHI!D$12*1000)</f>
        <v>38.415695201358524</v>
      </c>
      <c r="E241" s="228">
        <f>IF(E$112=0,0,E$112/CHI!E$12*1000)</f>
        <v>37.926791601487906</v>
      </c>
      <c r="F241" s="228">
        <f>IF(F$112=0,0,F$112/CHI!F$12*1000)</f>
        <v>37.873739038109285</v>
      </c>
      <c r="G241" s="228">
        <f>IF(G$112=0,0,G$112/CHI!G$12*1000)</f>
        <v>35.181022960531259</v>
      </c>
      <c r="H241" s="228">
        <f>IF(H$112=0,0,H$112/CHI!H$12*1000)</f>
        <v>34.878704165825205</v>
      </c>
      <c r="I241" s="228">
        <f>IF(I$112=0,0,I$112/CHI!I$12*1000)</f>
        <v>34.674149434934073</v>
      </c>
      <c r="J241" s="228">
        <f>IF(J$112=0,0,J$112/CHI!J$12*1000)</f>
        <v>34.644316386218499</v>
      </c>
      <c r="K241" s="228">
        <f>IF(K$112=0,0,K$112/CHI!K$12*1000)</f>
        <v>31.066007690872972</v>
      </c>
      <c r="L241" s="228">
        <f>IF(L$112=0,0,L$112/CHI!L$12*1000)</f>
        <v>30.734636459706</v>
      </c>
      <c r="M241" s="228">
        <f>IF(M$112=0,0,M$112/CHI!M$12*1000)</f>
        <v>30.718235930627348</v>
      </c>
      <c r="N241" s="228">
        <f>IF(N$112=0,0,N$112/CHI!N$12*1000)</f>
        <v>29.300774762579341</v>
      </c>
      <c r="O241" s="228">
        <f>IF(O$112=0,0,O$112/CHI!O$12*1000)</f>
        <v>29.197093774614782</v>
      </c>
      <c r="P241" s="228">
        <f>IF(P$112=0,0,P$112/CHI!P$12*1000)</f>
        <v>28.946320809174914</v>
      </c>
      <c r="Q241" s="228">
        <f>IF(Q$112=0,0,Q$112/CHI!Q$12*1000)</f>
        <v>28.567034328463858</v>
      </c>
    </row>
    <row r="242" spans="1:17" x14ac:dyDescent="0.25">
      <c r="A242" s="129" t="s">
        <v>79</v>
      </c>
      <c r="B242" s="227">
        <f>IF(B$113=0,0,B$113/CHI!B$12*1000)</f>
        <v>11.36235072908485</v>
      </c>
      <c r="C242" s="227">
        <f>IF(C$113=0,0,C$113/CHI!C$12*1000)</f>
        <v>11.268762001853917</v>
      </c>
      <c r="D242" s="227">
        <f>IF(D$113=0,0,D$113/CHI!D$12*1000)</f>
        <v>11.322520690926725</v>
      </c>
      <c r="E242" s="227">
        <f>IF(E$113=0,0,E$113/CHI!E$12*1000)</f>
        <v>11.178422787806964</v>
      </c>
      <c r="F242" s="227">
        <f>IF(F$113=0,0,F$113/CHI!F$12*1000)</f>
        <v>11.16278624281116</v>
      </c>
      <c r="G242" s="227">
        <f>IF(G$113=0,0,G$113/CHI!G$12*1000)</f>
        <v>10.369143609419741</v>
      </c>
      <c r="H242" s="227">
        <f>IF(H$113=0,0,H$113/CHI!H$12*1000)</f>
        <v>10.280039122559007</v>
      </c>
      <c r="I242" s="227">
        <f>IF(I$113=0,0,I$113/CHI!I$12*1000)</f>
        <v>10.219749307138466</v>
      </c>
      <c r="J242" s="227">
        <f>IF(J$113=0,0,J$113/CHI!J$12*1000)</f>
        <v>10.210956408569663</v>
      </c>
      <c r="K242" s="227">
        <f>IF(K$113=0,0,K$113/CHI!K$12*1000)</f>
        <v>9.1562970036257205</v>
      </c>
      <c r="L242" s="227">
        <f>IF(L$113=0,0,L$113/CHI!L$12*1000)</f>
        <v>9.0586296933870312</v>
      </c>
      <c r="M242" s="227">
        <f>IF(M$113=0,0,M$113/CHI!M$12*1000)</f>
        <v>9.0537958532375367</v>
      </c>
      <c r="N242" s="227">
        <f>IF(N$113=0,0,N$113/CHI!N$12*1000)</f>
        <v>8.6360178247602288</v>
      </c>
      <c r="O242" s="227">
        <f>IF(O$113=0,0,O$113/CHI!O$12*1000)</f>
        <v>8.6054592177812008</v>
      </c>
      <c r="P242" s="227">
        <f>IF(P$113=0,0,P$113/CHI!P$12*1000)</f>
        <v>8.5315471858620793</v>
      </c>
      <c r="Q242" s="227">
        <f>IF(Q$113=0,0,Q$113/CHI!Q$12*1000)</f>
        <v>8.4197574862840856</v>
      </c>
    </row>
    <row r="243" spans="1:17" x14ac:dyDescent="0.25">
      <c r="A243" s="127" t="s">
        <v>182</v>
      </c>
      <c r="B243" s="226">
        <f>IF(B$118=0,0,B$118/CHI!B$12*1000)</f>
        <v>36.631892325113213</v>
      </c>
      <c r="C243" s="226">
        <f>IF(C$118=0,0,C$118/CHI!C$12*1000)</f>
        <v>36.330164957202257</v>
      </c>
      <c r="D243" s="226">
        <f>IF(D$118=0,0,D$118/CHI!D$12*1000)</f>
        <v>36.503481426356245</v>
      </c>
      <c r="E243" s="226">
        <f>IF(E$118=0,0,E$118/CHI!E$12*1000)</f>
        <v>36.038913926442206</v>
      </c>
      <c r="F243" s="226">
        <f>IF(F$118=0,0,F$118/CHI!F$12*1000)</f>
        <v>35.988502154593178</v>
      </c>
      <c r="G243" s="226">
        <f>IF(G$118=0,0,G$118/CHI!G$12*1000)</f>
        <v>33.429821104852756</v>
      </c>
      <c r="H243" s="226">
        <f>IF(H$118=0,0,H$118/CHI!H$12*1000)</f>
        <v>33.142550799068971</v>
      </c>
      <c r="I243" s="226">
        <f>IF(I$118=0,0,I$118/CHI!I$12*1000)</f>
        <v>32.948178166200577</v>
      </c>
      <c r="J243" s="226">
        <f>IF(J$118=0,0,J$118/CHI!J$12*1000)</f>
        <v>32.919830113823231</v>
      </c>
      <c r="K243" s="226">
        <f>IF(K$118=0,0,K$118/CHI!K$12*1000)</f>
        <v>29.519638491267472</v>
      </c>
      <c r="L243" s="226">
        <f>IF(L$118=0,0,L$118/CHI!L$12*1000)</f>
        <v>29.204761888911865</v>
      </c>
      <c r="M243" s="226">
        <f>IF(M$118=0,0,M$118/CHI!M$12*1000)</f>
        <v>29.189177727139771</v>
      </c>
      <c r="N243" s="226">
        <f>IF(N$118=0,0,N$118/CHI!N$12*1000)</f>
        <v>27.842273365544582</v>
      </c>
      <c r="O243" s="226">
        <f>IF(O$118=0,0,O$118/CHI!O$12*1000)</f>
        <v>27.743753294552953</v>
      </c>
      <c r="P243" s="226">
        <f>IF(P$118=0,0,P$118/CHI!P$12*1000)</f>
        <v>27.505463027041596</v>
      </c>
      <c r="Q243" s="226">
        <f>IF(Q$118=0,0,Q$118/CHI!Q$12*1000)</f>
        <v>27.145056247173809</v>
      </c>
    </row>
    <row r="244" spans="1:17" x14ac:dyDescent="0.25">
      <c r="A244" s="127" t="s">
        <v>181</v>
      </c>
      <c r="B244" s="226">
        <f>IF(B$131=0,0,B$131/CHI!B$12*1000)</f>
        <v>78.655032938485292</v>
      </c>
      <c r="C244" s="226">
        <f>IF(C$131=0,0,C$131/CHI!C$12*1000)</f>
        <v>78.007171892955569</v>
      </c>
      <c r="D244" s="226">
        <f>IF(D$131=0,0,D$131/CHI!D$12*1000)</f>
        <v>78.379312443847766</v>
      </c>
      <c r="E244" s="226">
        <f>IF(E$131=0,0,E$131/CHI!E$12*1000)</f>
        <v>77.381805362215502</v>
      </c>
      <c r="F244" s="226">
        <f>IF(F$131=0,0,F$131/CHI!F$12*1000)</f>
        <v>77.273562535443645</v>
      </c>
      <c r="G244" s="226">
        <f>IF(G$131=0,0,G$131/CHI!G$12*1000)</f>
        <v>71.779630077347846</v>
      </c>
      <c r="H244" s="226">
        <f>IF(H$131=0,0,H$131/CHI!H$12*1000)</f>
        <v>71.162810854274738</v>
      </c>
      <c r="I244" s="226">
        <f>IF(I$131=0,0,I$131/CHI!I$12*1000)</f>
        <v>70.745459064066495</v>
      </c>
      <c r="J244" s="226">
        <f>IF(J$131=0,0,J$131/CHI!J$12*1000)</f>
        <v>70.68459087375588</v>
      </c>
      <c r="K244" s="226">
        <f>IF(K$131=0,0,K$131/CHI!K$12*1000)</f>
        <v>63.383789110753902</v>
      </c>
      <c r="L244" s="226">
        <f>IF(L$131=0,0,L$131/CHI!L$12*1000)</f>
        <v>62.707694375870091</v>
      </c>
      <c r="M244" s="226">
        <f>IF(M$131=0,0,M$131/CHI!M$12*1000)</f>
        <v>62.674232474786166</v>
      </c>
      <c r="N244" s="226">
        <f>IF(N$131=0,0,N$131/CHI!N$12*1000)</f>
        <v>59.782194957695324</v>
      </c>
      <c r="O244" s="226">
        <f>IF(O$131=0,0,O$131/CHI!O$12*1000)</f>
        <v>59.570655259986694</v>
      </c>
      <c r="P244" s="226">
        <f>IF(P$131=0,0,P$131/CHI!P$12*1000)</f>
        <v>59.059004683115496</v>
      </c>
      <c r="Q244" s="226">
        <f>IF(Q$131=0,0,Q$131/CHI!Q$12*1000)</f>
        <v>58.285148752055107</v>
      </c>
    </row>
    <row r="245" spans="1:17" x14ac:dyDescent="0.25">
      <c r="A245" s="127" t="s">
        <v>180</v>
      </c>
      <c r="B245" s="225">
        <f>IF(B$139=0,0,B$139/CHI!B$12*1000)</f>
        <v>54.819009324013933</v>
      </c>
      <c r="C245" s="225">
        <f>IF(C$139=0,0,C$139/CHI!C$12*1000)</f>
        <v>54.367479404455814</v>
      </c>
      <c r="D245" s="225">
        <f>IF(D$139=0,0,D$139/CHI!D$12*1000)</f>
        <v>54.626844578775369</v>
      </c>
      <c r="E245" s="225">
        <f>IF(E$139=0,0,E$139/CHI!E$12*1000)</f>
        <v>53.931627146833875</v>
      </c>
      <c r="F245" s="225">
        <f>IF(F$139=0,0,F$139/CHI!F$12*1000)</f>
        <v>53.856186780103585</v>
      </c>
      <c r="G245" s="225">
        <f>IF(G$139=0,0,G$139/CHI!G$12*1000)</f>
        <v>50.027163723417537</v>
      </c>
      <c r="H245" s="225">
        <f>IF(H$139=0,0,H$139/CHI!H$12*1000)</f>
        <v>49.597268553615535</v>
      </c>
      <c r="I245" s="225">
        <f>IF(I$139=0,0,I$139/CHI!I$12*1000)</f>
        <v>49.306393185262237</v>
      </c>
      <c r="J245" s="225">
        <f>IF(J$139=0,0,J$139/CHI!J$12*1000)</f>
        <v>49.263970802771055</v>
      </c>
      <c r="K245" s="225">
        <f>IF(K$139=0,0,K$139/CHI!K$12*1000)</f>
        <v>44.175641360053895</v>
      </c>
      <c r="L245" s="225">
        <f>IF(L$139=0,0,L$139/CHI!L$12*1000)</f>
        <v>43.704433832819156</v>
      </c>
      <c r="M245" s="225">
        <f>IF(M$139=0,0,M$139/CHI!M$12*1000)</f>
        <v>43.681112397445077</v>
      </c>
      <c r="N245" s="225">
        <f>IF(N$139=0,0,N$139/CHI!N$12*1000)</f>
        <v>41.665492726434422</v>
      </c>
      <c r="O245" s="225">
        <f>IF(O$139=0,0,O$139/CHI!O$12*1000)</f>
        <v>41.518059101047022</v>
      </c>
      <c r="P245" s="225">
        <f>IF(P$139=0,0,P$139/CHI!P$12*1000)</f>
        <v>41.161461732814097</v>
      </c>
      <c r="Q245" s="225">
        <f>IF(Q$139=0,0,Q$139/CHI!Q$12*1000)</f>
        <v>40.622119062480202</v>
      </c>
    </row>
    <row r="246" spans="1:17" x14ac:dyDescent="0.25">
      <c r="A246" s="72" t="s">
        <v>179</v>
      </c>
      <c r="B246" s="224">
        <f>IF(B$153=0,0,B$153/CHI!B$12*1000)</f>
        <v>109.63801864802788</v>
      </c>
      <c r="C246" s="224">
        <f>IF(C$153=0,0,C$153/CHI!C$12*1000)</f>
        <v>108.73495880891163</v>
      </c>
      <c r="D246" s="224">
        <f>IF(D$153=0,0,D$153/CHI!D$12*1000)</f>
        <v>109.25368915755074</v>
      </c>
      <c r="E246" s="224">
        <f>IF(E$153=0,0,E$153/CHI!E$12*1000)</f>
        <v>107.86325429366775</v>
      </c>
      <c r="F246" s="224">
        <f>IF(F$153=0,0,F$153/CHI!F$12*1000)</f>
        <v>107.71237356020714</v>
      </c>
      <c r="G246" s="224">
        <f>IF(G$153=0,0,G$153/CHI!G$12*1000)</f>
        <v>100.05432744683509</v>
      </c>
      <c r="H246" s="224">
        <f>IF(H$153=0,0,H$153/CHI!H$12*1000)</f>
        <v>99.194537107231071</v>
      </c>
      <c r="I246" s="224">
        <f>IF(I$153=0,0,I$153/CHI!I$12*1000)</f>
        <v>98.612786370524475</v>
      </c>
      <c r="J246" s="224">
        <f>IF(J$153=0,0,J$153/CHI!J$12*1000)</f>
        <v>98.527941605542111</v>
      </c>
      <c r="K246" s="224">
        <f>IF(K$153=0,0,K$153/CHI!K$12*1000)</f>
        <v>88.351282720107804</v>
      </c>
      <c r="L246" s="224">
        <f>IF(L$153=0,0,L$153/CHI!L$12*1000)</f>
        <v>87.408867665638326</v>
      </c>
      <c r="M246" s="224">
        <f>IF(M$153=0,0,M$153/CHI!M$12*1000)</f>
        <v>87.362224794890153</v>
      </c>
      <c r="N246" s="224">
        <f>IF(N$153=0,0,N$153/CHI!N$12*1000)</f>
        <v>83.330985452868845</v>
      </c>
      <c r="O246" s="224">
        <f>IF(O$153=0,0,O$153/CHI!O$12*1000)</f>
        <v>83.036118202094045</v>
      </c>
      <c r="P246" s="224">
        <f>IF(P$153=0,0,P$153/CHI!P$12*1000)</f>
        <v>82.322923465628193</v>
      </c>
      <c r="Q246" s="224">
        <f>IF(Q$153=0,0,Q$153/CHI!Q$12*1000)</f>
        <v>81.244238124960418</v>
      </c>
    </row>
  </sheetData>
  <pageMargins left="0.39370078740157483" right="0.39370078740157483" top="0.39370078740157483" bottom="0.39370078740157483" header="0.31496062992125984" footer="0.31496062992125984"/>
  <pageSetup paperSize="9" scale="29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4" tint="0.39997558519241921"/>
    <pageSetUpPr fitToPage="1"/>
  </sheetPr>
  <dimension ref="A1:Q25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365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130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41</v>
      </c>
      <c r="B5" s="96">
        <v>1237.9928545147816</v>
      </c>
      <c r="C5" s="96">
        <v>1214.0443376733367</v>
      </c>
      <c r="D5" s="96">
        <v>1238.389607121162</v>
      </c>
      <c r="E5" s="96">
        <v>1285.7754634772998</v>
      </c>
      <c r="F5" s="96">
        <v>1411.0116215103787</v>
      </c>
      <c r="G5" s="96">
        <v>1243.1635646566551</v>
      </c>
      <c r="H5" s="96">
        <v>1490.1917421534977</v>
      </c>
      <c r="I5" s="96">
        <v>1527.5566953575508</v>
      </c>
      <c r="J5" s="96">
        <v>1541.5868974492894</v>
      </c>
      <c r="K5" s="96">
        <v>1526.781998280733</v>
      </c>
      <c r="L5" s="96">
        <v>1680.3021064092063</v>
      </c>
      <c r="M5" s="96">
        <v>1562.9285955447499</v>
      </c>
      <c r="N5" s="96">
        <v>1653.924593554596</v>
      </c>
      <c r="O5" s="96">
        <v>1680.568655971085</v>
      </c>
      <c r="P5" s="96">
        <v>1866.2077070684957</v>
      </c>
      <c r="Q5" s="96">
        <v>1860.4613062268211</v>
      </c>
    </row>
    <row r="6" spans="1:17" x14ac:dyDescent="0.25">
      <c r="A6" s="132" t="s">
        <v>83</v>
      </c>
      <c r="B6" s="160">
        <v>1.9609837585658412</v>
      </c>
      <c r="C6" s="160">
        <v>1.8444909975358845</v>
      </c>
      <c r="D6" s="160">
        <v>2.0239739314773364</v>
      </c>
      <c r="E6" s="160">
        <v>2.2039307193559678</v>
      </c>
      <c r="F6" s="160">
        <v>2.2868465721984297</v>
      </c>
      <c r="G6" s="160">
        <v>2.4102436565011875</v>
      </c>
      <c r="H6" s="160">
        <v>2.3392384961701693</v>
      </c>
      <c r="I6" s="160">
        <v>2.3692207994593866</v>
      </c>
      <c r="J6" s="160">
        <v>2.8342194193503896</v>
      </c>
      <c r="K6" s="160">
        <v>2.6918041830048351</v>
      </c>
      <c r="L6" s="160">
        <v>3.2850680216693271</v>
      </c>
      <c r="M6" s="160">
        <v>3.5268203548182666</v>
      </c>
      <c r="N6" s="160">
        <v>3.0689695550062277</v>
      </c>
      <c r="O6" s="160">
        <v>3.2410939637702598</v>
      </c>
      <c r="P6" s="160">
        <v>3.0984293487115071</v>
      </c>
      <c r="Q6" s="160">
        <v>3.5095452683228894</v>
      </c>
    </row>
    <row r="7" spans="1:17" x14ac:dyDescent="0.25">
      <c r="A7" s="76" t="s">
        <v>82</v>
      </c>
      <c r="B7" s="159">
        <v>3.346473108129473</v>
      </c>
      <c r="C7" s="159">
        <v>3.1476749842920735</v>
      </c>
      <c r="D7" s="159">
        <v>3.4539675831876999</v>
      </c>
      <c r="E7" s="159">
        <v>3.7610688269540598</v>
      </c>
      <c r="F7" s="159">
        <v>3.9025670268054706</v>
      </c>
      <c r="G7" s="159">
        <v>4.113147569574866</v>
      </c>
      <c r="H7" s="159">
        <v>3.9919752964500983</v>
      </c>
      <c r="I7" s="159">
        <v>4.0431409275976646</v>
      </c>
      <c r="J7" s="159">
        <v>4.8366739540622037</v>
      </c>
      <c r="K7" s="159">
        <v>4.5936384079815715</v>
      </c>
      <c r="L7" s="159">
        <v>5.606059583549265</v>
      </c>
      <c r="M7" s="159">
        <v>6.0186166372100045</v>
      </c>
      <c r="N7" s="159">
        <v>5.237281563722644</v>
      </c>
      <c r="O7" s="159">
        <v>5.5310166355535202</v>
      </c>
      <c r="P7" s="159">
        <v>5.2875555177904046</v>
      </c>
      <c r="Q7" s="159">
        <v>5.9891362235426966</v>
      </c>
    </row>
    <row r="8" spans="1:17" x14ac:dyDescent="0.25">
      <c r="A8" s="76" t="s">
        <v>81</v>
      </c>
      <c r="B8" s="159">
        <v>3.3519797929113144</v>
      </c>
      <c r="C8" s="159">
        <v>3.152854543001832</v>
      </c>
      <c r="D8" s="159">
        <v>3.4596511521609901</v>
      </c>
      <c r="E8" s="159">
        <v>3.7672577368313074</v>
      </c>
      <c r="F8" s="159">
        <v>3.9089887746463305</v>
      </c>
      <c r="G8" s="159">
        <v>4.1199158316809692</v>
      </c>
      <c r="H8" s="159">
        <v>3.9985441672893853</v>
      </c>
      <c r="I8" s="159">
        <v>4.0497939924505548</v>
      </c>
      <c r="J8" s="159">
        <v>4.8446327925159967</v>
      </c>
      <c r="K8" s="159">
        <v>4.6011973268484407</v>
      </c>
      <c r="L8" s="159">
        <v>5.6152844606056016</v>
      </c>
      <c r="M8" s="159">
        <v>6.0285203846996671</v>
      </c>
      <c r="N8" s="159">
        <v>5.2458996095736961</v>
      </c>
      <c r="O8" s="159">
        <v>5.5401180280198536</v>
      </c>
      <c r="P8" s="159">
        <v>5.2962562903835639</v>
      </c>
      <c r="Q8" s="159">
        <v>5.9989914604541905</v>
      </c>
    </row>
    <row r="9" spans="1:17" x14ac:dyDescent="0.25">
      <c r="A9" s="76" t="s">
        <v>80</v>
      </c>
      <c r="B9" s="159">
        <v>18.80992402901499</v>
      </c>
      <c r="C9" s="159">
        <v>17.692515496011016</v>
      </c>
      <c r="D9" s="159">
        <v>19.414131158148109</v>
      </c>
      <c r="E9" s="159">
        <v>21.140292067802065</v>
      </c>
      <c r="F9" s="159">
        <v>21.935628024030645</v>
      </c>
      <c r="G9" s="159">
        <v>23.119263416724745</v>
      </c>
      <c r="H9" s="159">
        <v>22.438175842357857</v>
      </c>
      <c r="I9" s="159">
        <v>22.72576866133026</v>
      </c>
      <c r="J9" s="159">
        <v>27.186075216925286</v>
      </c>
      <c r="K9" s="159">
        <v>25.820016082303368</v>
      </c>
      <c r="L9" s="159">
        <v>31.51065359304042</v>
      </c>
      <c r="M9" s="159">
        <v>33.829562661259516</v>
      </c>
      <c r="N9" s="159">
        <v>29.437818607557265</v>
      </c>
      <c r="O9" s="159">
        <v>31.08885066646549</v>
      </c>
      <c r="P9" s="159">
        <v>29.720399469885276</v>
      </c>
      <c r="Q9" s="159">
        <v>33.663858553230405</v>
      </c>
    </row>
    <row r="10" spans="1:17" x14ac:dyDescent="0.25">
      <c r="A10" s="129" t="s">
        <v>79</v>
      </c>
      <c r="B10" s="158">
        <v>8.9226734502418275</v>
      </c>
      <c r="C10" s="158">
        <v>8.1147751626282627</v>
      </c>
      <c r="D10" s="158">
        <v>9.1331729196744433</v>
      </c>
      <c r="E10" s="158">
        <v>10.012391800989862</v>
      </c>
      <c r="F10" s="158">
        <v>10.501567583257646</v>
      </c>
      <c r="G10" s="158">
        <v>11.094014585581359</v>
      </c>
      <c r="H10" s="158">
        <v>10.848931596010159</v>
      </c>
      <c r="I10" s="158">
        <v>10.999716056565591</v>
      </c>
      <c r="J10" s="158">
        <v>13.165919161874006</v>
      </c>
      <c r="K10" s="158">
        <v>12.491743207568401</v>
      </c>
      <c r="L10" s="158">
        <v>15.2609208574723</v>
      </c>
      <c r="M10" s="158">
        <v>16.39390517706574</v>
      </c>
      <c r="N10" s="158">
        <v>14.175167535679799</v>
      </c>
      <c r="O10" s="158">
        <v>15.067308313752719</v>
      </c>
      <c r="P10" s="158">
        <v>14.40951442298238</v>
      </c>
      <c r="Q10" s="158">
        <v>16.333327048430583</v>
      </c>
    </row>
    <row r="11" spans="1:17" x14ac:dyDescent="0.25">
      <c r="A11" s="92" t="s">
        <v>125</v>
      </c>
      <c r="B11" s="91">
        <v>0.63711260176321771</v>
      </c>
      <c r="C11" s="91">
        <v>1.3259443356655705</v>
      </c>
      <c r="D11" s="91">
        <v>0.85664287742971168</v>
      </c>
      <c r="E11" s="91">
        <v>0.75714540118984197</v>
      </c>
      <c r="F11" s="91">
        <v>0.49141819059575331</v>
      </c>
      <c r="G11" s="91">
        <v>0.45048917484503076</v>
      </c>
      <c r="H11" s="91">
        <v>0.22342355804144798</v>
      </c>
      <c r="I11" s="91">
        <v>0.19560209922173175</v>
      </c>
      <c r="J11" s="91">
        <v>0.2148275339506896</v>
      </c>
      <c r="K11" s="91">
        <v>0.23700912603992105</v>
      </c>
      <c r="L11" s="91">
        <v>0.24728607481306591</v>
      </c>
      <c r="M11" s="91">
        <v>0.23955557612684406</v>
      </c>
      <c r="N11" s="91">
        <v>0.44511424586999404</v>
      </c>
      <c r="O11" s="91">
        <v>0.21606733780902737</v>
      </c>
      <c r="P11" s="91">
        <v>0.19235424986900382</v>
      </c>
      <c r="Q11" s="91">
        <v>0.1867994209518325</v>
      </c>
    </row>
    <row r="12" spans="1:17" x14ac:dyDescent="0.25">
      <c r="A12" s="92" t="s">
        <v>26</v>
      </c>
      <c r="B12" s="91">
        <v>2.3458981973439257</v>
      </c>
      <c r="C12" s="91">
        <v>2.2065394918421251</v>
      </c>
      <c r="D12" s="91">
        <v>2.4212524844143752</v>
      </c>
      <c r="E12" s="91">
        <v>2.6365323420063786</v>
      </c>
      <c r="F12" s="91">
        <v>2.7357234489519149</v>
      </c>
      <c r="G12" s="91">
        <v>2.8833417024733241</v>
      </c>
      <c r="H12" s="91">
        <v>2.7983991949716427</v>
      </c>
      <c r="I12" s="91">
        <v>2.8342666165814139</v>
      </c>
      <c r="J12" s="91">
        <v>3.3905381407104556</v>
      </c>
      <c r="K12" s="91">
        <v>3.2201687305825084</v>
      </c>
      <c r="L12" s="91">
        <v>3.9298821912846069</v>
      </c>
      <c r="M12" s="91">
        <v>4.219087219149066</v>
      </c>
      <c r="N12" s="91">
        <v>3.6713665349568343</v>
      </c>
      <c r="O12" s="91">
        <v>3.8772766239489731</v>
      </c>
      <c r="P12" s="91">
        <v>3.7066088854584418</v>
      </c>
      <c r="Q12" s="91">
        <v>4.1984212681479693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5.9396626511346833</v>
      </c>
      <c r="C14" s="157">
        <v>4.5822913351205674</v>
      </c>
      <c r="D14" s="157">
        <v>5.8552775578303553</v>
      </c>
      <c r="E14" s="157">
        <v>6.6187140577936416</v>
      </c>
      <c r="F14" s="157">
        <v>7.2744259437099776</v>
      </c>
      <c r="G14" s="157">
        <v>7.7601837082630043</v>
      </c>
      <c r="H14" s="157">
        <v>7.8271088429970685</v>
      </c>
      <c r="I14" s="157">
        <v>7.9698473407624455</v>
      </c>
      <c r="J14" s="157">
        <v>9.5605534872128608</v>
      </c>
      <c r="K14" s="157">
        <v>9.0345653509459716</v>
      </c>
      <c r="L14" s="157">
        <v>11.083752591374628</v>
      </c>
      <c r="M14" s="157">
        <v>11.935262381789832</v>
      </c>
      <c r="N14" s="157">
        <v>10.058686754852971</v>
      </c>
      <c r="O14" s="157">
        <v>10.973964351994718</v>
      </c>
      <c r="P14" s="157">
        <v>10.510551287654934</v>
      </c>
      <c r="Q14" s="157">
        <v>11.948106359330783</v>
      </c>
    </row>
    <row r="15" spans="1:17" x14ac:dyDescent="0.25">
      <c r="A15" s="232" t="s">
        <v>185</v>
      </c>
      <c r="B15" s="246">
        <v>1014.8804053616792</v>
      </c>
      <c r="C15" s="246">
        <v>1003.2269500000003</v>
      </c>
      <c r="D15" s="246">
        <v>1007.3827000000026</v>
      </c>
      <c r="E15" s="246">
        <v>1038.8997600000002</v>
      </c>
      <c r="F15" s="246">
        <v>1154.8880699999995</v>
      </c>
      <c r="G15" s="246">
        <v>969.71539798810977</v>
      </c>
      <c r="H15" s="246">
        <v>1223.6012400000013</v>
      </c>
      <c r="I15" s="246">
        <v>1253.0138999999972</v>
      </c>
      <c r="J15" s="246">
        <v>1215.086600000004</v>
      </c>
      <c r="K15" s="246">
        <v>1220.2869700000065</v>
      </c>
      <c r="L15" s="246">
        <v>1301.9716075421986</v>
      </c>
      <c r="M15" s="246">
        <v>1154.8999341836043</v>
      </c>
      <c r="N15" s="246">
        <v>1296.0229367566003</v>
      </c>
      <c r="O15" s="246">
        <v>1300.1875008577758</v>
      </c>
      <c r="P15" s="246">
        <v>1499.1675635903339</v>
      </c>
      <c r="Q15" s="246">
        <v>1443.9651730982623</v>
      </c>
    </row>
    <row r="16" spans="1:17" x14ac:dyDescent="0.25">
      <c r="A16" s="245" t="s">
        <v>33</v>
      </c>
      <c r="B16" s="244">
        <v>10.174845143647355</v>
      </c>
      <c r="C16" s="244">
        <v>11.45652000000125</v>
      </c>
      <c r="D16" s="244">
        <v>15.598000000003292</v>
      </c>
      <c r="E16" s="244">
        <v>14.393220000000383</v>
      </c>
      <c r="F16" s="244">
        <v>14.285419999998833</v>
      </c>
      <c r="G16" s="244">
        <v>11.560151109409874</v>
      </c>
      <c r="H16" s="244">
        <v>12.906150000000935</v>
      </c>
      <c r="I16" s="244">
        <v>12.2180699999968</v>
      </c>
      <c r="J16" s="244">
        <v>15.698790000003305</v>
      </c>
      <c r="K16" s="244">
        <v>14.301140000005926</v>
      </c>
      <c r="L16" s="244">
        <v>14.351167500501271</v>
      </c>
      <c r="M16" s="244">
        <v>15.651834491354748</v>
      </c>
      <c r="N16" s="244">
        <v>14.975421263721955</v>
      </c>
      <c r="O16" s="244">
        <v>16.33698391660289</v>
      </c>
      <c r="P16" s="244">
        <v>14.292162288893564</v>
      </c>
      <c r="Q16" s="244">
        <v>14.282809378638262</v>
      </c>
    </row>
    <row r="17" spans="1:17" x14ac:dyDescent="0.25">
      <c r="A17" s="245" t="s">
        <v>31</v>
      </c>
      <c r="B17" s="244">
        <v>0</v>
      </c>
      <c r="C17" s="244">
        <v>0</v>
      </c>
      <c r="D17" s="244">
        <v>0</v>
      </c>
      <c r="E17" s="244">
        <v>0</v>
      </c>
      <c r="F17" s="244">
        <v>0</v>
      </c>
      <c r="G17" s="244">
        <v>0</v>
      </c>
      <c r="H17" s="244">
        <v>0</v>
      </c>
      <c r="I17" s="244">
        <v>0</v>
      </c>
      <c r="J17" s="244">
        <v>0</v>
      </c>
      <c r="K17" s="244">
        <v>0</v>
      </c>
      <c r="L17" s="244">
        <v>0</v>
      </c>
      <c r="M17" s="244">
        <v>0</v>
      </c>
      <c r="N17" s="244">
        <v>0</v>
      </c>
      <c r="O17" s="244">
        <v>0</v>
      </c>
      <c r="P17" s="244">
        <v>0</v>
      </c>
      <c r="Q17" s="244">
        <v>0</v>
      </c>
    </row>
    <row r="18" spans="1:17" x14ac:dyDescent="0.25">
      <c r="A18" s="245" t="s">
        <v>30</v>
      </c>
      <c r="B18" s="244">
        <v>0</v>
      </c>
      <c r="C18" s="244">
        <v>0</v>
      </c>
      <c r="D18" s="244">
        <v>0</v>
      </c>
      <c r="E18" s="244">
        <v>0</v>
      </c>
      <c r="F18" s="244">
        <v>0</v>
      </c>
      <c r="G18" s="244">
        <v>0</v>
      </c>
      <c r="H18" s="244">
        <v>0</v>
      </c>
      <c r="I18" s="244">
        <v>0</v>
      </c>
      <c r="J18" s="244">
        <v>0</v>
      </c>
      <c r="K18" s="244">
        <v>0</v>
      </c>
      <c r="L18" s="244">
        <v>0</v>
      </c>
      <c r="M18" s="244">
        <v>0</v>
      </c>
      <c r="N18" s="244">
        <v>0</v>
      </c>
      <c r="O18" s="244">
        <v>0</v>
      </c>
      <c r="P18" s="244">
        <v>0</v>
      </c>
      <c r="Q18" s="244">
        <v>0</v>
      </c>
    </row>
    <row r="19" spans="1:17" x14ac:dyDescent="0.25">
      <c r="A19" s="245" t="s">
        <v>68</v>
      </c>
      <c r="B19" s="244">
        <v>0</v>
      </c>
      <c r="C19" s="244">
        <v>0</v>
      </c>
      <c r="D19" s="244">
        <v>0</v>
      </c>
      <c r="E19" s="244">
        <v>0</v>
      </c>
      <c r="F19" s="244">
        <v>0</v>
      </c>
      <c r="G19" s="244">
        <v>0</v>
      </c>
      <c r="H19" s="244">
        <v>0</v>
      </c>
      <c r="I19" s="244">
        <v>0</v>
      </c>
      <c r="J19" s="244">
        <v>0</v>
      </c>
      <c r="K19" s="244">
        <v>0</v>
      </c>
      <c r="L19" s="244">
        <v>0</v>
      </c>
      <c r="M19" s="244">
        <v>0</v>
      </c>
      <c r="N19" s="244">
        <v>0</v>
      </c>
      <c r="O19" s="244">
        <v>0</v>
      </c>
      <c r="P19" s="244">
        <v>0</v>
      </c>
      <c r="Q19" s="244">
        <v>0</v>
      </c>
    </row>
    <row r="20" spans="1:17" x14ac:dyDescent="0.25">
      <c r="A20" s="245" t="s">
        <v>29</v>
      </c>
      <c r="B20" s="244">
        <v>0</v>
      </c>
      <c r="C20" s="244">
        <v>0</v>
      </c>
      <c r="D20" s="244">
        <v>0</v>
      </c>
      <c r="E20" s="244">
        <v>0</v>
      </c>
      <c r="F20" s="244">
        <v>0</v>
      </c>
      <c r="G20" s="244">
        <v>0</v>
      </c>
      <c r="H20" s="244">
        <v>0</v>
      </c>
      <c r="I20" s="244">
        <v>0</v>
      </c>
      <c r="J20" s="244">
        <v>0</v>
      </c>
      <c r="K20" s="244">
        <v>0</v>
      </c>
      <c r="L20" s="244">
        <v>0</v>
      </c>
      <c r="M20" s="244">
        <v>0</v>
      </c>
      <c r="N20" s="244">
        <v>0</v>
      </c>
      <c r="O20" s="244">
        <v>0</v>
      </c>
      <c r="P20" s="244">
        <v>0</v>
      </c>
      <c r="Q20" s="244">
        <v>0</v>
      </c>
    </row>
    <row r="21" spans="1:17" x14ac:dyDescent="0.25">
      <c r="A21" s="245" t="s">
        <v>28</v>
      </c>
      <c r="B21" s="244">
        <v>41.535301293412545</v>
      </c>
      <c r="C21" s="244">
        <v>45.000279999999975</v>
      </c>
      <c r="D21" s="244">
        <v>43.399450000000002</v>
      </c>
      <c r="E21" s="244">
        <v>46.999540000000025</v>
      </c>
      <c r="F21" s="244">
        <v>46.899350000000027</v>
      </c>
      <c r="G21" s="244">
        <v>29.210987637075846</v>
      </c>
      <c r="H21" s="244">
        <v>104.10397999999998</v>
      </c>
      <c r="I21" s="244">
        <v>52.37528999999995</v>
      </c>
      <c r="J21" s="244">
        <v>78.000340000000051</v>
      </c>
      <c r="K21" s="244">
        <v>26.999879999999962</v>
      </c>
      <c r="L21" s="244">
        <v>57.394732632737373</v>
      </c>
      <c r="M21" s="244">
        <v>32.172583077321406</v>
      </c>
      <c r="N21" s="244">
        <v>52.430944675097294</v>
      </c>
      <c r="O21" s="244">
        <v>70.536168869725657</v>
      </c>
      <c r="P21" s="244">
        <v>71.485420933543082</v>
      </c>
      <c r="Q21" s="244">
        <v>61.813444818630387</v>
      </c>
    </row>
    <row r="22" spans="1:17" x14ac:dyDescent="0.25">
      <c r="A22" s="245" t="s">
        <v>67</v>
      </c>
      <c r="B22" s="244">
        <v>646.10203496703946</v>
      </c>
      <c r="C22" s="244">
        <v>709.25773000000004</v>
      </c>
      <c r="D22" s="244">
        <v>701.5</v>
      </c>
      <c r="E22" s="244">
        <v>700.4</v>
      </c>
      <c r="F22" s="244">
        <v>794.6</v>
      </c>
      <c r="G22" s="244">
        <v>612.85686340712766</v>
      </c>
      <c r="H22" s="244">
        <v>785.69128000000001</v>
      </c>
      <c r="I22" s="244">
        <v>901.00174000000004</v>
      </c>
      <c r="J22" s="244">
        <v>797.90282999999999</v>
      </c>
      <c r="K22" s="244">
        <v>838.89107000000001</v>
      </c>
      <c r="L22" s="244">
        <v>853.35031211528951</v>
      </c>
      <c r="M22" s="244">
        <v>775.77378889014824</v>
      </c>
      <c r="N22" s="244">
        <v>913.20066525035111</v>
      </c>
      <c r="O22" s="244">
        <v>916.52448110347916</v>
      </c>
      <c r="P22" s="244">
        <v>1079.440145218307</v>
      </c>
      <c r="Q22" s="244">
        <v>1047.293677084871</v>
      </c>
    </row>
    <row r="23" spans="1:17" x14ac:dyDescent="0.25">
      <c r="A23" s="245" t="s">
        <v>66</v>
      </c>
      <c r="B23" s="244">
        <v>317.0682239575799</v>
      </c>
      <c r="C23" s="244">
        <v>237.51241999999911</v>
      </c>
      <c r="D23" s="244">
        <v>246.88524999999936</v>
      </c>
      <c r="E23" s="244">
        <v>277.10699999999997</v>
      </c>
      <c r="F23" s="244">
        <v>299.10330000000067</v>
      </c>
      <c r="G23" s="244">
        <v>316.08739583449642</v>
      </c>
      <c r="H23" s="244">
        <v>320.89983000000029</v>
      </c>
      <c r="I23" s="244">
        <v>287.41880000000037</v>
      </c>
      <c r="J23" s="244">
        <v>323.48464000000058</v>
      </c>
      <c r="K23" s="244">
        <v>340.09488000000056</v>
      </c>
      <c r="L23" s="244">
        <v>376.87539529367041</v>
      </c>
      <c r="M23" s="244">
        <v>331.30172772477999</v>
      </c>
      <c r="N23" s="244">
        <v>315.41590556742995</v>
      </c>
      <c r="O23" s="244">
        <v>296.78986696796801</v>
      </c>
      <c r="P23" s="244">
        <v>333.9498351495904</v>
      </c>
      <c r="Q23" s="244">
        <v>320.5752418161228</v>
      </c>
    </row>
    <row r="24" spans="1:17" x14ac:dyDescent="0.25">
      <c r="A24" s="156" t="s">
        <v>184</v>
      </c>
      <c r="B24" s="206">
        <v>136.87633402792315</v>
      </c>
      <c r="C24" s="206">
        <v>129.22992723149844</v>
      </c>
      <c r="D24" s="206">
        <v>141.08834238199381</v>
      </c>
      <c r="E24" s="206">
        <v>149.90575024916851</v>
      </c>
      <c r="F24" s="206">
        <v>154.3890319331183</v>
      </c>
      <c r="G24" s="206">
        <v>166.95479400403966</v>
      </c>
      <c r="H24" s="206">
        <v>162.12748772022786</v>
      </c>
      <c r="I24" s="206">
        <v>167.2251814786265</v>
      </c>
      <c r="J24" s="206">
        <v>198.62965695710059</v>
      </c>
      <c r="K24" s="206">
        <v>186.51343721230239</v>
      </c>
      <c r="L24" s="206">
        <v>230.4641651069436</v>
      </c>
      <c r="M24" s="206">
        <v>248.73307443469997</v>
      </c>
      <c r="N24" s="206">
        <v>219.14462050259823</v>
      </c>
      <c r="O24" s="206">
        <v>232.80384700988458</v>
      </c>
      <c r="P24" s="206">
        <v>225.44605881348701</v>
      </c>
      <c r="Q24" s="206">
        <v>255.39844611930587</v>
      </c>
    </row>
    <row r="25" spans="1:17" x14ac:dyDescent="0.25">
      <c r="A25" s="88" t="s">
        <v>33</v>
      </c>
      <c r="B25" s="87">
        <v>20.308791341161921</v>
      </c>
      <c r="C25" s="87">
        <v>23.123533395716521</v>
      </c>
      <c r="D25" s="87">
        <v>22.890148370215687</v>
      </c>
      <c r="E25" s="87">
        <v>24.108735086607307</v>
      </c>
      <c r="F25" s="87">
        <v>21.236622627743429</v>
      </c>
      <c r="G25" s="87">
        <v>13.550420871068562</v>
      </c>
      <c r="H25" s="87">
        <v>8.9917836905764101</v>
      </c>
      <c r="I25" s="87">
        <v>6.7305247237644057</v>
      </c>
      <c r="J25" s="87">
        <v>6.308294667655141</v>
      </c>
      <c r="K25" s="87">
        <v>5.5761026911938494</v>
      </c>
      <c r="L25" s="87">
        <v>6.1958107468758543</v>
      </c>
      <c r="M25" s="87">
        <v>6.0672562769400988</v>
      </c>
      <c r="N25" s="87">
        <v>5.7457279171009512</v>
      </c>
      <c r="O25" s="87">
        <v>7.7530840539878358</v>
      </c>
      <c r="P25" s="87">
        <v>10.646863304846327</v>
      </c>
      <c r="Q25" s="87">
        <v>9.1838119238267382</v>
      </c>
    </row>
    <row r="26" spans="1:17" x14ac:dyDescent="0.25">
      <c r="A26" s="88" t="s">
        <v>31</v>
      </c>
      <c r="B26" s="87">
        <v>0.88346316187558604</v>
      </c>
      <c r="C26" s="87">
        <v>0.30000684536873551</v>
      </c>
      <c r="D26" s="87">
        <v>0.85880702664650577</v>
      </c>
      <c r="E26" s="87">
        <v>0.86594368146044487</v>
      </c>
      <c r="F26" s="87">
        <v>1.0231992308011206</v>
      </c>
      <c r="G26" s="87">
        <v>0.75365617470479385</v>
      </c>
      <c r="H26" s="87">
        <v>0.77521371876930689</v>
      </c>
      <c r="I26" s="87">
        <v>0.78197059910599331</v>
      </c>
      <c r="J26" s="87">
        <v>0.80770053598730085</v>
      </c>
      <c r="K26" s="87">
        <v>0.80740641474591457</v>
      </c>
      <c r="L26" s="87">
        <v>1.6445172886509669</v>
      </c>
      <c r="M26" s="87">
        <v>0.87290274520289712</v>
      </c>
      <c r="N26" s="87">
        <v>1.2963469654310298</v>
      </c>
      <c r="O26" s="87">
        <v>1.310530684160075</v>
      </c>
      <c r="P26" s="87">
        <v>0.40984490664901951</v>
      </c>
      <c r="Q26" s="87">
        <v>0</v>
      </c>
    </row>
    <row r="27" spans="1:17" x14ac:dyDescent="0.25">
      <c r="A27" s="88" t="s">
        <v>30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125</v>
      </c>
      <c r="B28" s="87">
        <v>0.35818020975499165</v>
      </c>
      <c r="C28" s="87">
        <v>0.88020591578545937</v>
      </c>
      <c r="D28" s="87">
        <v>0.51128993699964098</v>
      </c>
      <c r="E28" s="87">
        <v>0.20448683266618228</v>
      </c>
      <c r="F28" s="87">
        <v>0.15684605930849102</v>
      </c>
      <c r="G28" s="87">
        <v>0.26125273693889239</v>
      </c>
      <c r="H28" s="87">
        <v>0.11547056832535517</v>
      </c>
      <c r="I28" s="87">
        <v>0.17823943123730535</v>
      </c>
      <c r="J28" s="87">
        <v>0.19207470526486778</v>
      </c>
      <c r="K28" s="87">
        <v>0.11187986197022226</v>
      </c>
      <c r="L28" s="87">
        <v>0.17572746352026761</v>
      </c>
      <c r="M28" s="87">
        <v>0.20723100864947799</v>
      </c>
      <c r="N28" s="87">
        <v>0.39524686234450851</v>
      </c>
      <c r="O28" s="87">
        <v>0.23627636988746595</v>
      </c>
      <c r="P28" s="87">
        <v>0.25793167737396278</v>
      </c>
      <c r="Q28" s="87">
        <v>0.31110098265502228</v>
      </c>
    </row>
    <row r="29" spans="1:17" x14ac:dyDescent="0.25">
      <c r="A29" s="88" t="s">
        <v>29</v>
      </c>
      <c r="B29" s="87">
        <v>4.6640974030651856</v>
      </c>
      <c r="C29" s="87">
        <v>4.1412754516793262</v>
      </c>
      <c r="D29" s="87">
        <v>3.7698270554398956</v>
      </c>
      <c r="E29" s="87">
        <v>4.6389508482231339</v>
      </c>
      <c r="F29" s="87">
        <v>6.6146503827163778</v>
      </c>
      <c r="G29" s="87">
        <v>5.8071910631708299</v>
      </c>
      <c r="H29" s="87">
        <v>4.9068055549005605</v>
      </c>
      <c r="I29" s="87">
        <v>5.8446422188416687</v>
      </c>
      <c r="J29" s="87">
        <v>6.4928817069846181</v>
      </c>
      <c r="K29" s="87">
        <v>12.063141641094143</v>
      </c>
      <c r="L29" s="87">
        <v>14.493732553721872</v>
      </c>
      <c r="M29" s="87">
        <v>12.821766003644893</v>
      </c>
      <c r="N29" s="87">
        <v>12.82799721253903</v>
      </c>
      <c r="O29" s="87">
        <v>13.327180449923871</v>
      </c>
      <c r="P29" s="87">
        <v>8.8989821629415964</v>
      </c>
      <c r="Q29" s="87">
        <v>9.6845638663576672</v>
      </c>
    </row>
    <row r="30" spans="1:17" x14ac:dyDescent="0.25">
      <c r="A30" s="88" t="s">
        <v>28</v>
      </c>
      <c r="B30" s="87">
        <v>0</v>
      </c>
      <c r="C30" s="87">
        <v>0</v>
      </c>
      <c r="D30" s="87">
        <v>0</v>
      </c>
      <c r="E30" s="87">
        <v>0</v>
      </c>
      <c r="F30" s="87">
        <v>0</v>
      </c>
      <c r="G30" s="87">
        <v>1.9147323042948592</v>
      </c>
      <c r="H30" s="87">
        <v>2.3955197852209791</v>
      </c>
      <c r="I30" s="87">
        <v>2.4187942249770127</v>
      </c>
      <c r="J30" s="87">
        <v>3.9975813493785735</v>
      </c>
      <c r="K30" s="87">
        <v>3.9967934460848502</v>
      </c>
      <c r="L30" s="87">
        <v>5.707243716883923</v>
      </c>
      <c r="M30" s="87">
        <v>5.8223306251423219</v>
      </c>
      <c r="N30" s="87">
        <v>6.3571387580581309</v>
      </c>
      <c r="O30" s="87">
        <v>2.6476912735826112</v>
      </c>
      <c r="P30" s="87">
        <v>1.5853412577106041</v>
      </c>
      <c r="Q30" s="87">
        <v>1.6341435160062343</v>
      </c>
    </row>
    <row r="31" spans="1:17" x14ac:dyDescent="0.25">
      <c r="A31" s="88" t="s">
        <v>26</v>
      </c>
      <c r="B31" s="87">
        <v>44.840189174758429</v>
      </c>
      <c r="C31" s="87">
        <v>45.158859358942223</v>
      </c>
      <c r="D31" s="87">
        <v>44.408803109309524</v>
      </c>
      <c r="E31" s="87">
        <v>23.771835021205654</v>
      </c>
      <c r="F31" s="87">
        <v>26.291232351736696</v>
      </c>
      <c r="G31" s="87">
        <v>55.1933685442498</v>
      </c>
      <c r="H31" s="87">
        <v>44.607574342764089</v>
      </c>
      <c r="I31" s="87">
        <v>68.719165673547508</v>
      </c>
      <c r="J31" s="87">
        <v>79.348236145357077</v>
      </c>
      <c r="K31" s="87">
        <v>48.278714434522158</v>
      </c>
      <c r="L31" s="87">
        <v>74.938754927957135</v>
      </c>
      <c r="M31" s="87">
        <v>90.795300842122828</v>
      </c>
      <c r="N31" s="87">
        <v>87.269623175077754</v>
      </c>
      <c r="O31" s="87">
        <v>101.56427184859757</v>
      </c>
      <c r="P31" s="87">
        <v>115.27899908378268</v>
      </c>
      <c r="Q31" s="87">
        <v>145.14497840426935</v>
      </c>
    </row>
    <row r="32" spans="1:17" x14ac:dyDescent="0.25">
      <c r="A32" s="88" t="s">
        <v>25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86</v>
      </c>
      <c r="B33" s="87">
        <v>44.841037166342005</v>
      </c>
      <c r="C33" s="87">
        <v>35.54108504489195</v>
      </c>
      <c r="D33" s="87">
        <v>46.263066398709519</v>
      </c>
      <c r="E33" s="87">
        <v>70.638126119621575</v>
      </c>
      <c r="F33" s="87">
        <v>79.275605539180503</v>
      </c>
      <c r="G33" s="87">
        <v>69.139419046143018</v>
      </c>
      <c r="H33" s="87">
        <v>73.06597723635457</v>
      </c>
      <c r="I33" s="87">
        <v>58.643851709616293</v>
      </c>
      <c r="J33" s="87">
        <v>77.265039012284163</v>
      </c>
      <c r="K33" s="87">
        <v>82.61423969572111</v>
      </c>
      <c r="L33" s="87">
        <v>86.209236504421156</v>
      </c>
      <c r="M33" s="87">
        <v>89.020166417292657</v>
      </c>
      <c r="N33" s="87">
        <v>62.0744980177044</v>
      </c>
      <c r="O33" s="87">
        <v>60.498721588440382</v>
      </c>
      <c r="P33" s="87">
        <v>44.502694875672638</v>
      </c>
      <c r="Q33" s="87">
        <v>50.208702630749151</v>
      </c>
    </row>
    <row r="34" spans="1:17" x14ac:dyDescent="0.25">
      <c r="A34" s="88" t="s">
        <v>22</v>
      </c>
      <c r="B34" s="87">
        <v>20.98057557096503</v>
      </c>
      <c r="C34" s="87">
        <v>20.084961219114209</v>
      </c>
      <c r="D34" s="87">
        <v>22.386400484673036</v>
      </c>
      <c r="E34" s="87">
        <v>25.677672659384204</v>
      </c>
      <c r="F34" s="87">
        <v>19.790875741631694</v>
      </c>
      <c r="G34" s="87">
        <v>20.334753263468922</v>
      </c>
      <c r="H34" s="87">
        <v>27.269142823316599</v>
      </c>
      <c r="I34" s="87">
        <v>23.907992897536293</v>
      </c>
      <c r="J34" s="87">
        <v>24.217848834188864</v>
      </c>
      <c r="K34" s="87">
        <v>33.065159026970164</v>
      </c>
      <c r="L34" s="87">
        <v>41.0991419049124</v>
      </c>
      <c r="M34" s="87">
        <v>43.126120515704798</v>
      </c>
      <c r="N34" s="87">
        <v>43.178041594342446</v>
      </c>
      <c r="O34" s="87">
        <v>45.466090741304768</v>
      </c>
      <c r="P34" s="87">
        <v>43.865401544510192</v>
      </c>
      <c r="Q34" s="87">
        <v>39.231144795441701</v>
      </c>
    </row>
    <row r="35" spans="1:17" x14ac:dyDescent="0.25">
      <c r="A35" s="156" t="s">
        <v>181</v>
      </c>
      <c r="B35" s="204">
        <v>23.353847055140982</v>
      </c>
      <c r="C35" s="204">
        <v>22.328215452418156</v>
      </c>
      <c r="D35" s="204">
        <v>24.580441512487141</v>
      </c>
      <c r="E35" s="204">
        <v>26.280456897497906</v>
      </c>
      <c r="F35" s="204">
        <v>27.720744630530326</v>
      </c>
      <c r="G35" s="204">
        <v>28.692301699344473</v>
      </c>
      <c r="H35" s="204">
        <v>28.265155307418524</v>
      </c>
      <c r="I35" s="204">
        <v>29.311516438830179</v>
      </c>
      <c r="J35" s="204">
        <v>34.784216342411661</v>
      </c>
      <c r="K35" s="204">
        <v>32.358622454145333</v>
      </c>
      <c r="L35" s="204">
        <v>40.16361827894071</v>
      </c>
      <c r="M35" s="204">
        <v>43.358065197476208</v>
      </c>
      <c r="N35" s="204">
        <v>37.854652854503804</v>
      </c>
      <c r="O35" s="204">
        <v>40.457661654822225</v>
      </c>
      <c r="P35" s="204">
        <v>38.962977058836969</v>
      </c>
      <c r="Q35" s="204">
        <v>44.42021507118276</v>
      </c>
    </row>
    <row r="36" spans="1:17" x14ac:dyDescent="0.25">
      <c r="A36" s="152" t="s">
        <v>190</v>
      </c>
      <c r="B36" s="151">
        <v>20.756641143259852</v>
      </c>
      <c r="C36" s="151">
        <v>18.015177539747871</v>
      </c>
      <c r="D36" s="151">
        <v>19.449604128556668</v>
      </c>
      <c r="E36" s="151">
        <v>23.190258025606422</v>
      </c>
      <c r="F36" s="151">
        <v>22.191929492926583</v>
      </c>
      <c r="G36" s="151">
        <v>25.510616915659302</v>
      </c>
      <c r="H36" s="151">
        <v>23.025728469383733</v>
      </c>
      <c r="I36" s="151">
        <v>20.483395550624362</v>
      </c>
      <c r="J36" s="151">
        <v>25.664464108596043</v>
      </c>
      <c r="K36" s="151">
        <v>27.244193543338625</v>
      </c>
      <c r="L36" s="151">
        <v>30.459439551759964</v>
      </c>
      <c r="M36" s="151">
        <v>31.711859857293586</v>
      </c>
      <c r="N36" s="151">
        <v>27.075856001640723</v>
      </c>
      <c r="O36" s="151">
        <v>26.60619647214142</v>
      </c>
      <c r="P36" s="151">
        <v>24.249550331334394</v>
      </c>
      <c r="Q36" s="151">
        <v>26.276347337198946</v>
      </c>
    </row>
    <row r="37" spans="1:17" x14ac:dyDescent="0.25">
      <c r="A37" s="154" t="s">
        <v>33</v>
      </c>
      <c r="B37" s="83">
        <v>0</v>
      </c>
      <c r="C37" s="83">
        <v>0</v>
      </c>
      <c r="D37" s="83">
        <v>0</v>
      </c>
      <c r="E37" s="83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15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0.11882310500766065</v>
      </c>
      <c r="H38" s="208">
        <v>0.11798565987570114</v>
      </c>
      <c r="I38" s="208">
        <v>0.1274712782225271</v>
      </c>
      <c r="J38" s="208">
        <v>0.15209539328046962</v>
      </c>
      <c r="K38" s="208">
        <v>0</v>
      </c>
      <c r="L38" s="208">
        <v>0</v>
      </c>
      <c r="M38" s="208">
        <v>0</v>
      </c>
      <c r="N38" s="208">
        <v>0</v>
      </c>
      <c r="O38" s="208">
        <v>0</v>
      </c>
      <c r="P38" s="208">
        <v>0</v>
      </c>
      <c r="Q38" s="208">
        <v>0</v>
      </c>
    </row>
    <row r="39" spans="1:17" x14ac:dyDescent="0.25">
      <c r="A39" s="154" t="s">
        <v>125</v>
      </c>
      <c r="B39" s="208">
        <v>0</v>
      </c>
      <c r="C39" s="208">
        <v>2.3227998140965555E-2</v>
      </c>
      <c r="D39" s="208">
        <v>0</v>
      </c>
      <c r="E39" s="208">
        <v>0</v>
      </c>
      <c r="F39" s="208">
        <v>0</v>
      </c>
      <c r="G39" s="208">
        <v>1.200692002336851E-17</v>
      </c>
      <c r="H39" s="208">
        <v>0</v>
      </c>
      <c r="I39" s="208">
        <v>0</v>
      </c>
      <c r="J39" s="208">
        <v>0</v>
      </c>
      <c r="K39" s="208">
        <v>0</v>
      </c>
      <c r="L39" s="208">
        <v>0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154" t="s">
        <v>29</v>
      </c>
      <c r="B40" s="208">
        <v>0</v>
      </c>
      <c r="C40" s="208">
        <v>0</v>
      </c>
      <c r="D40" s="208">
        <v>0</v>
      </c>
      <c r="E40" s="208">
        <v>0</v>
      </c>
      <c r="F40" s="208">
        <v>0</v>
      </c>
      <c r="G40" s="208">
        <v>0</v>
      </c>
      <c r="H40" s="208">
        <v>0</v>
      </c>
      <c r="I40" s="208">
        <v>0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154" t="s">
        <v>26</v>
      </c>
      <c r="B41" s="208">
        <v>20.756641143259852</v>
      </c>
      <c r="C41" s="208">
        <v>17.991949541606907</v>
      </c>
      <c r="D41" s="208">
        <v>19.449604128556668</v>
      </c>
      <c r="E41" s="208">
        <v>23.190258025606422</v>
      </c>
      <c r="F41" s="208">
        <v>22.191929492926583</v>
      </c>
      <c r="G41" s="208">
        <v>25.391793810651642</v>
      </c>
      <c r="H41" s="208">
        <v>22.907742809508033</v>
      </c>
      <c r="I41" s="208">
        <v>20.355924272401836</v>
      </c>
      <c r="J41" s="208">
        <v>25.512368715315574</v>
      </c>
      <c r="K41" s="208">
        <v>27.244193543338625</v>
      </c>
      <c r="L41" s="208">
        <v>30.459439551759964</v>
      </c>
      <c r="M41" s="208">
        <v>31.711859857293586</v>
      </c>
      <c r="N41" s="208">
        <v>27.075856001640723</v>
      </c>
      <c r="O41" s="208">
        <v>26.60619647214142</v>
      </c>
      <c r="P41" s="208">
        <v>24.249550331334394</v>
      </c>
      <c r="Q41" s="208">
        <v>26.276347337198946</v>
      </c>
    </row>
    <row r="42" spans="1:17" x14ac:dyDescent="0.25">
      <c r="A42" s="152" t="s">
        <v>189</v>
      </c>
      <c r="B42" s="151">
        <v>2.5972059118811308</v>
      </c>
      <c r="C42" s="151">
        <v>4.3130379126702856</v>
      </c>
      <c r="D42" s="151">
        <v>5.1308373839304711</v>
      </c>
      <c r="E42" s="151">
        <v>3.0901988718914857</v>
      </c>
      <c r="F42" s="151">
        <v>5.5288151376037451</v>
      </c>
      <c r="G42" s="151">
        <v>3.1816847836851703</v>
      </c>
      <c r="H42" s="151">
        <v>5.2394268380347917</v>
      </c>
      <c r="I42" s="151">
        <v>8.8281208882058166</v>
      </c>
      <c r="J42" s="151">
        <v>9.1197522338156158</v>
      </c>
      <c r="K42" s="151">
        <v>5.1144289108067076</v>
      </c>
      <c r="L42" s="151">
        <v>9.7041787271807465</v>
      </c>
      <c r="M42" s="151">
        <v>11.646205340182618</v>
      </c>
      <c r="N42" s="151">
        <v>10.778796852863083</v>
      </c>
      <c r="O42" s="151">
        <v>13.851465182680805</v>
      </c>
      <c r="P42" s="151">
        <v>14.713426727502574</v>
      </c>
      <c r="Q42" s="151">
        <v>18.143867733983814</v>
      </c>
    </row>
    <row r="43" spans="1:17" x14ac:dyDescent="0.25">
      <c r="A43" s="156" t="s">
        <v>180</v>
      </c>
      <c r="B43" s="155">
        <v>14.491141700299066</v>
      </c>
      <c r="C43" s="155">
        <v>14.020650836101215</v>
      </c>
      <c r="D43" s="155">
        <v>15.468702759892711</v>
      </c>
      <c r="E43" s="155">
        <v>16.318891232480752</v>
      </c>
      <c r="F43" s="155">
        <v>17.485157993651825</v>
      </c>
      <c r="G43" s="155">
        <v>18.196410707171772</v>
      </c>
      <c r="H43" s="155">
        <v>18.267393044775751</v>
      </c>
      <c r="I43" s="155">
        <v>19.321397165332392</v>
      </c>
      <c r="J43" s="155">
        <v>22.876556904430242</v>
      </c>
      <c r="K43" s="155">
        <v>20.953649380720488</v>
      </c>
      <c r="L43" s="155">
        <v>26.323678150608213</v>
      </c>
      <c r="M43" s="155">
        <v>28.559783808958286</v>
      </c>
      <c r="N43" s="155">
        <v>24.958483826718719</v>
      </c>
      <c r="O43" s="155">
        <v>26.81928153356111</v>
      </c>
      <c r="P43" s="155">
        <v>25.859927850427926</v>
      </c>
      <c r="Q43" s="155">
        <v>29.708005458811201</v>
      </c>
    </row>
    <row r="44" spans="1:17" x14ac:dyDescent="0.25">
      <c r="A44" s="152" t="s">
        <v>193</v>
      </c>
      <c r="B44" s="151">
        <v>9.4320720655641832</v>
      </c>
      <c r="C44" s="151">
        <v>8.1871919308962067</v>
      </c>
      <c r="D44" s="151">
        <v>8.8381384310250759</v>
      </c>
      <c r="E44" s="151">
        <v>10.537937395886198</v>
      </c>
      <c r="F44" s="151">
        <v>10.084284678167808</v>
      </c>
      <c r="G44" s="151">
        <v>11.596810513039545</v>
      </c>
      <c r="H44" s="151">
        <v>10.467615226620538</v>
      </c>
      <c r="I44" s="151">
        <v>9.3127051241151175</v>
      </c>
      <c r="J44" s="151">
        <v>11.667973240827752</v>
      </c>
      <c r="K44" s="151">
        <v>12.380095367809167</v>
      </c>
      <c r="L44" s="151">
        <v>13.841142550281436</v>
      </c>
      <c r="M44" s="151">
        <v>14.410257682958129</v>
      </c>
      <c r="N44" s="151">
        <v>12.303600726230313</v>
      </c>
      <c r="O44" s="151">
        <v>12.090181681311538</v>
      </c>
      <c r="P44" s="151">
        <v>11.019292799063676</v>
      </c>
      <c r="Q44" s="151">
        <v>11.940294192769034</v>
      </c>
    </row>
    <row r="45" spans="1:17" x14ac:dyDescent="0.25">
      <c r="A45" s="152" t="s">
        <v>187</v>
      </c>
      <c r="B45" s="151">
        <v>3.5620653756566245</v>
      </c>
      <c r="C45" s="151">
        <v>3.3474657479828545</v>
      </c>
      <c r="D45" s="151">
        <v>3.6731995002858797</v>
      </c>
      <c r="E45" s="151">
        <v>3.9997932241617149</v>
      </c>
      <c r="F45" s="151">
        <v>4.2141179755292981</v>
      </c>
      <c r="G45" s="151">
        <v>4.7657079908100037</v>
      </c>
      <c r="H45" s="151">
        <v>4.7798230830352404</v>
      </c>
      <c r="I45" s="151">
        <v>4.9202489151465292</v>
      </c>
      <c r="J45" s="151">
        <v>5.9520470627473774</v>
      </c>
      <c r="K45" s="151">
        <v>5.6256468688507937</v>
      </c>
      <c r="L45" s="151">
        <v>6.8891412456510981</v>
      </c>
      <c r="M45" s="151">
        <v>7.4367664958922113</v>
      </c>
      <c r="N45" s="151">
        <v>6.4420892967086019</v>
      </c>
      <c r="O45" s="151">
        <v>6.7452498702014783</v>
      </c>
      <c r="P45" s="151">
        <v>6.3599588077336584</v>
      </c>
      <c r="Q45" s="151">
        <v>7.3097621486178959</v>
      </c>
    </row>
    <row r="46" spans="1:17" x14ac:dyDescent="0.25">
      <c r="A46" s="150" t="s">
        <v>33</v>
      </c>
      <c r="B46" s="87">
        <v>0.52851534176119941</v>
      </c>
      <c r="C46" s="87">
        <v>0.59897299079831257</v>
      </c>
      <c r="D46" s="87">
        <v>0.5959392543382549</v>
      </c>
      <c r="E46" s="87">
        <v>0.64327055554732837</v>
      </c>
      <c r="F46" s="87">
        <v>0.57966315375223587</v>
      </c>
      <c r="G46" s="87">
        <v>0.38679541614436808</v>
      </c>
      <c r="H46" s="87">
        <v>0.2650946847214648</v>
      </c>
      <c r="I46" s="87">
        <v>0.19803152059787799</v>
      </c>
      <c r="J46" s="87">
        <v>0.18903152390617617</v>
      </c>
      <c r="K46" s="87">
        <v>0.16818726368437709</v>
      </c>
      <c r="L46" s="87">
        <v>0.1852080359076389</v>
      </c>
      <c r="M46" s="87">
        <v>0.18140236598967263</v>
      </c>
      <c r="N46" s="87">
        <v>0.1689044076540176</v>
      </c>
      <c r="O46" s="87">
        <v>0.22463756454420736</v>
      </c>
      <c r="P46" s="87">
        <v>0.30035394012548799</v>
      </c>
      <c r="Q46" s="87">
        <v>0.26284999693950617</v>
      </c>
    </row>
    <row r="47" spans="1:17" x14ac:dyDescent="0.25">
      <c r="A47" s="150" t="s">
        <v>31</v>
      </c>
      <c r="B47" s="87">
        <v>2.2991217305273204E-2</v>
      </c>
      <c r="C47" s="87">
        <v>7.7711305774646466E-3</v>
      </c>
      <c r="D47" s="87">
        <v>2.2358824888444762E-2</v>
      </c>
      <c r="E47" s="87">
        <v>2.3105155498398533E-2</v>
      </c>
      <c r="F47" s="87">
        <v>2.7928682608325817E-2</v>
      </c>
      <c r="G47" s="87">
        <v>2.1513040554121621E-2</v>
      </c>
      <c r="H47" s="87">
        <v>2.2854757569877648E-2</v>
      </c>
      <c r="I47" s="87">
        <v>2.3007838639538258E-2</v>
      </c>
      <c r="J47" s="87">
        <v>2.4203191388690648E-2</v>
      </c>
      <c r="K47" s="87">
        <v>2.4353115983998364E-2</v>
      </c>
      <c r="L47" s="87">
        <v>4.9158670187074316E-2</v>
      </c>
      <c r="M47" s="87">
        <v>2.6098555266326207E-2</v>
      </c>
      <c r="N47" s="87">
        <v>3.8108089952976432E-2</v>
      </c>
      <c r="O47" s="87">
        <v>3.797126654376326E-2</v>
      </c>
      <c r="P47" s="87">
        <v>1.1561952945931375E-2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9.3212704188395668E-3</v>
      </c>
      <c r="C49" s="87">
        <v>2.2800130104426275E-2</v>
      </c>
      <c r="D49" s="87">
        <v>1.3311304884449204E-2</v>
      </c>
      <c r="E49" s="87">
        <v>5.4561285765822587E-3</v>
      </c>
      <c r="F49" s="87">
        <v>4.2811836413947923E-3</v>
      </c>
      <c r="G49" s="87">
        <v>7.4574333937397208E-3</v>
      </c>
      <c r="H49" s="87">
        <v>3.4042893999884499E-3</v>
      </c>
      <c r="I49" s="87">
        <v>5.2443200266089895E-3</v>
      </c>
      <c r="J49" s="87">
        <v>5.7556243252574191E-3</v>
      </c>
      <c r="K49" s="87">
        <v>3.3745375378172737E-3</v>
      </c>
      <c r="L49" s="87">
        <v>5.2529264858567348E-3</v>
      </c>
      <c r="M49" s="87">
        <v>6.1959135331597359E-3</v>
      </c>
      <c r="N49" s="87">
        <v>1.1618882433105548E-2</v>
      </c>
      <c r="O49" s="87">
        <v>6.8458626168984016E-3</v>
      </c>
      <c r="P49" s="87">
        <v>7.2763961895878082E-3</v>
      </c>
      <c r="Q49" s="87">
        <v>8.9040251495782763E-3</v>
      </c>
    </row>
    <row r="50" spans="1:17" x14ac:dyDescent="0.25">
      <c r="A50" s="150" t="s">
        <v>29</v>
      </c>
      <c r="B50" s="87">
        <v>0.12137832289370998</v>
      </c>
      <c r="C50" s="87">
        <v>0.10727219324843773</v>
      </c>
      <c r="D50" s="87">
        <v>9.814649901204886E-2</v>
      </c>
      <c r="E50" s="87">
        <v>0.12377673397518674</v>
      </c>
      <c r="F50" s="87">
        <v>0.18054985338415896</v>
      </c>
      <c r="G50" s="87">
        <v>0.16576569135980623</v>
      </c>
      <c r="H50" s="87">
        <v>0.14466185089940797</v>
      </c>
      <c r="I50" s="87">
        <v>0.17196629288963106</v>
      </c>
      <c r="J50" s="87">
        <v>0.19456277619796936</v>
      </c>
      <c r="K50" s="87">
        <v>0.36385032636806081</v>
      </c>
      <c r="L50" s="87">
        <v>0.43325334631936308</v>
      </c>
      <c r="M50" s="87">
        <v>0.38335263635841521</v>
      </c>
      <c r="N50" s="87">
        <v>0.37709848113805755</v>
      </c>
      <c r="O50" s="87">
        <v>0.38614122298496234</v>
      </c>
      <c r="P50" s="87">
        <v>0.25104524020039776</v>
      </c>
      <c r="Q50" s="87">
        <v>0.27718202460442676</v>
      </c>
    </row>
    <row r="51" spans="1:17" x14ac:dyDescent="0.25">
      <c r="A51" s="150" t="s">
        <v>28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5.4655843201599108E-2</v>
      </c>
      <c r="H51" s="87">
        <v>7.0624426038264687E-2</v>
      </c>
      <c r="I51" s="87">
        <v>7.1167927917165752E-2</v>
      </c>
      <c r="J51" s="87">
        <v>0.1197897267365331</v>
      </c>
      <c r="K51" s="87">
        <v>0.12055189626802676</v>
      </c>
      <c r="L51" s="87">
        <v>0.17060356463974813</v>
      </c>
      <c r="M51" s="87">
        <v>0.17407943603588993</v>
      </c>
      <c r="N51" s="87">
        <v>0.18687775888385172</v>
      </c>
      <c r="O51" s="87">
        <v>7.6714106956782491E-2</v>
      </c>
      <c r="P51" s="87">
        <v>4.4723359318432632E-2</v>
      </c>
      <c r="Q51" s="87">
        <v>4.6770842188803785E-2</v>
      </c>
    </row>
    <row r="52" spans="1:17" x14ac:dyDescent="0.25">
      <c r="A52" s="150" t="s">
        <v>26</v>
      </c>
      <c r="B52" s="87">
        <v>1.1669196609599126</v>
      </c>
      <c r="C52" s="87">
        <v>1.1697579512773117</v>
      </c>
      <c r="D52" s="87">
        <v>1.1561720170172478</v>
      </c>
      <c r="E52" s="87">
        <v>0.63428137003194252</v>
      </c>
      <c r="F52" s="87">
        <v>0.71763099661294305</v>
      </c>
      <c r="G52" s="87">
        <v>1.5754892159891369</v>
      </c>
      <c r="H52" s="87">
        <v>1.3151151388325175</v>
      </c>
      <c r="I52" s="87">
        <v>2.0219167793115105</v>
      </c>
      <c r="J52" s="87">
        <v>2.3777135958360986</v>
      </c>
      <c r="K52" s="87">
        <v>1.4561899815376762</v>
      </c>
      <c r="L52" s="87">
        <v>2.2401038670474662</v>
      </c>
      <c r="M52" s="87">
        <v>2.7146508473862809</v>
      </c>
      <c r="N52" s="87">
        <v>2.5654232538064718</v>
      </c>
      <c r="O52" s="87">
        <v>2.9427193764318389</v>
      </c>
      <c r="P52" s="87">
        <v>3.2520847311692478</v>
      </c>
      <c r="Q52" s="87">
        <v>4.1541962581317762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1.1669417290659894</v>
      </c>
      <c r="C54" s="87">
        <v>0.92062703572368321</v>
      </c>
      <c r="D54" s="87">
        <v>1.2044472952793015</v>
      </c>
      <c r="E54" s="87">
        <v>1.8847702489805584</v>
      </c>
      <c r="F54" s="87">
        <v>2.1638632624392216</v>
      </c>
      <c r="G54" s="87">
        <v>1.973577840599134</v>
      </c>
      <c r="H54" s="87">
        <v>2.1541223483430372</v>
      </c>
      <c r="I54" s="87">
        <v>1.7254718769202384</v>
      </c>
      <c r="J54" s="87">
        <v>2.3152894464568874</v>
      </c>
      <c r="K54" s="87">
        <v>2.4918233549988287</v>
      </c>
      <c r="L54" s="87">
        <v>2.5770063067423195</v>
      </c>
      <c r="M54" s="87">
        <v>2.6615768432704812</v>
      </c>
      <c r="N54" s="87">
        <v>1.8247742443382151</v>
      </c>
      <c r="O54" s="87">
        <v>1.7528876742507435</v>
      </c>
      <c r="P54" s="87">
        <v>1.255445793694598</v>
      </c>
      <c r="Q54" s="87">
        <v>1.4370239114533092</v>
      </c>
    </row>
    <row r="55" spans="1:17" x14ac:dyDescent="0.25">
      <c r="A55" s="150" t="s">
        <v>22</v>
      </c>
      <c r="B55" s="87">
        <v>0.54599783325170037</v>
      </c>
      <c r="C55" s="87">
        <v>0.52026431625321834</v>
      </c>
      <c r="D55" s="87">
        <v>0.58282430486613279</v>
      </c>
      <c r="E55" s="87">
        <v>0.68513303155171812</v>
      </c>
      <c r="F55" s="87">
        <v>0.5402008430910179</v>
      </c>
      <c r="G55" s="87">
        <v>0.58045350956809827</v>
      </c>
      <c r="H55" s="87">
        <v>0.80394558723068243</v>
      </c>
      <c r="I55" s="87">
        <v>0.703442358843958</v>
      </c>
      <c r="J55" s="87">
        <v>0.72570117789976507</v>
      </c>
      <c r="K55" s="87">
        <v>0.99731639247200832</v>
      </c>
      <c r="L55" s="87">
        <v>1.2285545283216308</v>
      </c>
      <c r="M55" s="87">
        <v>1.2894098980519857</v>
      </c>
      <c r="N55" s="87">
        <v>1.2692841785019056</v>
      </c>
      <c r="O55" s="87">
        <v>1.3173327958722822</v>
      </c>
      <c r="P55" s="87">
        <v>1.2374673940899754</v>
      </c>
      <c r="Q55" s="87">
        <v>1.1228350901504953</v>
      </c>
    </row>
    <row r="56" spans="1:17" x14ac:dyDescent="0.25">
      <c r="A56" s="152" t="s">
        <v>186</v>
      </c>
      <c r="B56" s="151">
        <v>1.4970042590782584</v>
      </c>
      <c r="C56" s="151">
        <v>2.4859931572221545</v>
      </c>
      <c r="D56" s="151">
        <v>2.9573648285817566</v>
      </c>
      <c r="E56" s="151">
        <v>1.7811606124328383</v>
      </c>
      <c r="F56" s="151">
        <v>3.1867553399547179</v>
      </c>
      <c r="G56" s="151">
        <v>1.8338922033222207</v>
      </c>
      <c r="H56" s="151">
        <v>3.0199547351199749</v>
      </c>
      <c r="I56" s="151">
        <v>5.0884431260707457</v>
      </c>
      <c r="J56" s="151">
        <v>5.2565366008551093</v>
      </c>
      <c r="K56" s="151">
        <v>2.9479071440605269</v>
      </c>
      <c r="L56" s="151">
        <v>5.5933943546756781</v>
      </c>
      <c r="M56" s="151">
        <v>6.7127596301079446</v>
      </c>
      <c r="N56" s="151">
        <v>6.2127938037798023</v>
      </c>
      <c r="O56" s="151">
        <v>7.9838499820480928</v>
      </c>
      <c r="P56" s="151">
        <v>8.4806762436305938</v>
      </c>
      <c r="Q56" s="151">
        <v>10.457949117424269</v>
      </c>
    </row>
    <row r="57" spans="1:17" x14ac:dyDescent="0.25">
      <c r="A57" s="243" t="s">
        <v>179</v>
      </c>
      <c r="B57" s="242">
        <v>11.99909223087567</v>
      </c>
      <c r="C57" s="242">
        <v>11.286282969849413</v>
      </c>
      <c r="D57" s="242">
        <v>12.384523722137283</v>
      </c>
      <c r="E57" s="242">
        <v>13.485663946219018</v>
      </c>
      <c r="F57" s="242">
        <v>13.993018972140314</v>
      </c>
      <c r="G57" s="242">
        <v>14.748075197926092</v>
      </c>
      <c r="H57" s="242">
        <v>14.313600682796446</v>
      </c>
      <c r="I57" s="242">
        <v>14.497059837361045</v>
      </c>
      <c r="J57" s="242">
        <v>17.342346700615149</v>
      </c>
      <c r="K57" s="242">
        <v>16.470920025851647</v>
      </c>
      <c r="L57" s="242">
        <v>20.1010508141784</v>
      </c>
      <c r="M57" s="242">
        <v>21.58031270495766</v>
      </c>
      <c r="N57" s="242">
        <v>18.778762742635315</v>
      </c>
      <c r="O57" s="242">
        <v>19.831977307479566</v>
      </c>
      <c r="P57" s="242">
        <v>18.959024705656748</v>
      </c>
      <c r="Q57" s="242">
        <v>21.4746079252781</v>
      </c>
    </row>
    <row r="58" spans="1:17" hidden="1" x14ac:dyDescent="0.25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</row>
    <row r="59" spans="1:17" x14ac:dyDescent="0.25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</row>
    <row r="60" spans="1:17" ht="12.75" x14ac:dyDescent="0.25">
      <c r="A60" s="97" t="s">
        <v>40</v>
      </c>
      <c r="B60" s="96">
        <v>123.58593645189536</v>
      </c>
      <c r="C60" s="96">
        <v>132.80447930895826</v>
      </c>
      <c r="D60" s="96">
        <v>124.33747975805969</v>
      </c>
      <c r="E60" s="96">
        <v>134.36492140102874</v>
      </c>
      <c r="F60" s="96">
        <v>127.62783705898836</v>
      </c>
      <c r="G60" s="96">
        <v>136.33052520943909</v>
      </c>
      <c r="H60" s="96">
        <v>136.68334480050345</v>
      </c>
      <c r="I60" s="96">
        <v>125.4773278157565</v>
      </c>
      <c r="J60" s="96">
        <v>115.02057700058907</v>
      </c>
      <c r="K60" s="96">
        <v>159.90770094673192</v>
      </c>
      <c r="L60" s="96">
        <v>136.73485704910522</v>
      </c>
      <c r="M60" s="96">
        <v>119.3849923296556</v>
      </c>
      <c r="N60" s="96">
        <v>147.60811443337914</v>
      </c>
      <c r="O60" s="96">
        <v>132.09592068097942</v>
      </c>
      <c r="P60" s="96">
        <v>131.30799219367302</v>
      </c>
      <c r="Q60" s="96">
        <v>107.46208028801706</v>
      </c>
    </row>
    <row r="61" spans="1:17" x14ac:dyDescent="0.25">
      <c r="A61" s="132" t="s">
        <v>83</v>
      </c>
      <c r="B61" s="160">
        <v>1.1232173746758976</v>
      </c>
      <c r="C61" s="160">
        <v>1.198297621082008</v>
      </c>
      <c r="D61" s="160">
        <v>1.1174885025694696</v>
      </c>
      <c r="E61" s="160">
        <v>1.2208152500806857</v>
      </c>
      <c r="F61" s="160">
        <v>1.146560363573802</v>
      </c>
      <c r="G61" s="160">
        <v>1.2384652024248353</v>
      </c>
      <c r="H61" s="160">
        <v>1.2297696598816936</v>
      </c>
      <c r="I61" s="160">
        <v>1.1122646977802135</v>
      </c>
      <c r="J61" s="160">
        <v>1.0247158729856816</v>
      </c>
      <c r="K61" s="160">
        <v>1.4433983341999679</v>
      </c>
      <c r="L61" s="160">
        <v>1.221175689686375</v>
      </c>
      <c r="M61" s="160">
        <v>1.0625006172934648</v>
      </c>
      <c r="N61" s="160">
        <v>1.311301000125014</v>
      </c>
      <c r="O61" s="160">
        <v>1.1643555873177776</v>
      </c>
      <c r="P61" s="160">
        <v>1.1519952916403859</v>
      </c>
      <c r="Q61" s="160">
        <v>0.93887907936271797</v>
      </c>
    </row>
    <row r="62" spans="1:17" x14ac:dyDescent="0.25">
      <c r="A62" s="76" t="s">
        <v>82</v>
      </c>
      <c r="B62" s="159">
        <v>1.9623016465965466</v>
      </c>
      <c r="C62" s="159">
        <v>2.0934695705187503</v>
      </c>
      <c r="D62" s="159">
        <v>1.9522930984552502</v>
      </c>
      <c r="E62" s="159">
        <v>2.1328086881800186</v>
      </c>
      <c r="F62" s="159">
        <v>2.0030826980506871</v>
      </c>
      <c r="G62" s="159">
        <v>2.1636437975080489</v>
      </c>
      <c r="H62" s="159">
        <v>2.1484523681060765</v>
      </c>
      <c r="I62" s="159">
        <v>1.9431669213050669</v>
      </c>
      <c r="J62" s="159">
        <v>1.7902159369940605</v>
      </c>
      <c r="K62" s="159">
        <v>2.5216694397311907</v>
      </c>
      <c r="L62" s="159">
        <v>2.1334383892937021</v>
      </c>
      <c r="M62" s="159">
        <v>1.8562272609310557</v>
      </c>
      <c r="N62" s="159">
        <v>2.2908905878272199</v>
      </c>
      <c r="O62" s="159">
        <v>2.0341716018031186</v>
      </c>
      <c r="P62" s="159">
        <v>2.01257771525274</v>
      </c>
      <c r="Q62" s="159">
        <v>1.6402559334697988</v>
      </c>
    </row>
    <row r="63" spans="1:17" x14ac:dyDescent="0.25">
      <c r="A63" s="76" t="s">
        <v>81</v>
      </c>
      <c r="B63" s="159">
        <v>1.9230751675034905</v>
      </c>
      <c r="C63" s="159">
        <v>2.0516210400023884</v>
      </c>
      <c r="D63" s="159">
        <v>1.9132666905923728</v>
      </c>
      <c r="E63" s="159">
        <v>2.0901737673147731</v>
      </c>
      <c r="F63" s="159">
        <v>1.9630410043013964</v>
      </c>
      <c r="G63" s="159">
        <v>2.1203924817202986</v>
      </c>
      <c r="H63" s="159">
        <v>2.105504729527619</v>
      </c>
      <c r="I63" s="159">
        <v>1.9043229460451492</v>
      </c>
      <c r="J63" s="159">
        <v>1.7544294573025456</v>
      </c>
      <c r="K63" s="159">
        <v>2.4712611787338177</v>
      </c>
      <c r="L63" s="159">
        <v>2.0907908806809963</v>
      </c>
      <c r="M63" s="159">
        <v>1.8191212125469243</v>
      </c>
      <c r="N63" s="159">
        <v>2.2450956042151211</v>
      </c>
      <c r="O63" s="159">
        <v>1.9935084397718308</v>
      </c>
      <c r="P63" s="159">
        <v>1.9723462157748495</v>
      </c>
      <c r="Q63" s="159">
        <v>1.6074671595353174</v>
      </c>
    </row>
    <row r="64" spans="1:17" x14ac:dyDescent="0.25">
      <c r="A64" s="76" t="s">
        <v>80</v>
      </c>
      <c r="B64" s="159">
        <v>11.230708542010918</v>
      </c>
      <c r="C64" s="159">
        <v>11.981413066050795</v>
      </c>
      <c r="D64" s="159">
        <v>11.17342729409547</v>
      </c>
      <c r="E64" s="159">
        <v>12.206559982438419</v>
      </c>
      <c r="F64" s="159">
        <v>11.464107980732566</v>
      </c>
      <c r="G64" s="159">
        <v>12.383036482024909</v>
      </c>
      <c r="H64" s="159">
        <v>12.296092399678548</v>
      </c>
      <c r="I64" s="159">
        <v>11.121196060505955</v>
      </c>
      <c r="J64" s="159">
        <v>10.245822017483627</v>
      </c>
      <c r="K64" s="159">
        <v>14.432100470402169</v>
      </c>
      <c r="L64" s="159">
        <v>12.21016390831222</v>
      </c>
      <c r="M64" s="159">
        <v>10.623620171449652</v>
      </c>
      <c r="N64" s="159">
        <v>13.111299446824226</v>
      </c>
      <c r="O64" s="159">
        <v>11.642037004814956</v>
      </c>
      <c r="P64" s="159">
        <v>11.51845017169112</v>
      </c>
      <c r="Q64" s="159">
        <v>9.3875660528815761</v>
      </c>
    </row>
    <row r="65" spans="1:17" x14ac:dyDescent="0.25">
      <c r="A65" s="129" t="s">
        <v>79</v>
      </c>
      <c r="B65" s="158">
        <v>5.1304891118414435</v>
      </c>
      <c r="C65" s="158">
        <v>5.2922286996906003</v>
      </c>
      <c r="D65" s="158">
        <v>5.062135715642996</v>
      </c>
      <c r="E65" s="158">
        <v>5.5675458012906773</v>
      </c>
      <c r="F65" s="158">
        <v>5.285523192446937</v>
      </c>
      <c r="G65" s="158">
        <v>5.7224966578584322</v>
      </c>
      <c r="H65" s="158">
        <v>5.7254575341982203</v>
      </c>
      <c r="I65" s="158">
        <v>5.1839170830062402</v>
      </c>
      <c r="J65" s="158">
        <v>4.7785389851079589</v>
      </c>
      <c r="K65" s="158">
        <v>6.7241863246947382</v>
      </c>
      <c r="L65" s="158">
        <v>5.6949311597515297</v>
      </c>
      <c r="M65" s="158">
        <v>4.9579509548845513</v>
      </c>
      <c r="N65" s="158">
        <v>6.0801174400631819</v>
      </c>
      <c r="O65" s="158">
        <v>5.4337998785123114</v>
      </c>
      <c r="P65" s="158">
        <v>5.3781437679678854</v>
      </c>
      <c r="Q65" s="158">
        <v>4.3863918576512013</v>
      </c>
    </row>
    <row r="66" spans="1:17" x14ac:dyDescent="0.25">
      <c r="A66" s="92" t="s">
        <v>125</v>
      </c>
      <c r="B66" s="91">
        <v>0.3663363099178053</v>
      </c>
      <c r="C66" s="91">
        <v>0.86474369613079261</v>
      </c>
      <c r="D66" s="91">
        <v>0.47480131423403554</v>
      </c>
      <c r="E66" s="91">
        <v>0.42102244729818672</v>
      </c>
      <c r="F66" s="91">
        <v>0.24733471674506288</v>
      </c>
      <c r="G66" s="91">
        <v>0.23237059745734973</v>
      </c>
      <c r="H66" s="91">
        <v>0.11791042116776049</v>
      </c>
      <c r="I66" s="91">
        <v>9.218283984905068E-2</v>
      </c>
      <c r="J66" s="91">
        <v>7.7971141508349925E-2</v>
      </c>
      <c r="K66" s="91">
        <v>0.12757975389535015</v>
      </c>
      <c r="L66" s="91">
        <v>9.2279960428209254E-2</v>
      </c>
      <c r="M66" s="91">
        <v>7.2447948464868822E-2</v>
      </c>
      <c r="N66" s="91">
        <v>0.19092168627444259</v>
      </c>
      <c r="O66" s="91">
        <v>7.7921460787096261E-2</v>
      </c>
      <c r="P66" s="91">
        <v>7.1793453950477051E-2</v>
      </c>
      <c r="Q66" s="91">
        <v>5.0165863736611374E-2</v>
      </c>
    </row>
    <row r="67" spans="1:17" x14ac:dyDescent="0.25">
      <c r="A67" s="92" t="s">
        <v>26</v>
      </c>
      <c r="B67" s="91">
        <v>1.3488788114996284</v>
      </c>
      <c r="C67" s="91">
        <v>1.4390431517446289</v>
      </c>
      <c r="D67" s="91">
        <v>1.3419989729462216</v>
      </c>
      <c r="E67" s="91">
        <v>1.4660847140693662</v>
      </c>
      <c r="F67" s="91">
        <v>1.3769115537197525</v>
      </c>
      <c r="G67" s="91">
        <v>1.4872806528767328</v>
      </c>
      <c r="H67" s="91">
        <v>1.4768381211323125</v>
      </c>
      <c r="I67" s="91">
        <v>1.3357256729114257</v>
      </c>
      <c r="J67" s="91">
        <v>1.230587738438935</v>
      </c>
      <c r="K67" s="91">
        <v>1.7333861400763957</v>
      </c>
      <c r="L67" s="91">
        <v>1.4665175682593932</v>
      </c>
      <c r="M67" s="91">
        <v>1.2759636755850339</v>
      </c>
      <c r="N67" s="91">
        <v>1.5747496205507716</v>
      </c>
      <c r="O67" s="91">
        <v>1.3982819498650849</v>
      </c>
      <c r="P67" s="91">
        <v>1.383438393026486</v>
      </c>
      <c r="Q67" s="91">
        <v>1.1275057929709069</v>
      </c>
    </row>
    <row r="68" spans="1:17" x14ac:dyDescent="0.25">
      <c r="A68" s="92" t="s">
        <v>126</v>
      </c>
      <c r="B68" s="91">
        <v>0</v>
      </c>
      <c r="C68" s="91">
        <v>0</v>
      </c>
      <c r="D68" s="91">
        <v>0</v>
      </c>
      <c r="E68" s="91">
        <v>0</v>
      </c>
      <c r="F68" s="91">
        <v>0</v>
      </c>
      <c r="G68" s="91">
        <v>0</v>
      </c>
      <c r="H68" s="91">
        <v>0</v>
      </c>
      <c r="I68" s="91">
        <v>0</v>
      </c>
      <c r="J68" s="91">
        <v>0</v>
      </c>
      <c r="K68" s="91">
        <v>0</v>
      </c>
      <c r="L68" s="91">
        <v>0</v>
      </c>
      <c r="M68" s="91">
        <v>0</v>
      </c>
      <c r="N68" s="91">
        <v>0</v>
      </c>
      <c r="O68" s="91">
        <v>0</v>
      </c>
      <c r="P68" s="91">
        <v>0</v>
      </c>
      <c r="Q68" s="91">
        <v>0</v>
      </c>
    </row>
    <row r="69" spans="1:17" x14ac:dyDescent="0.25">
      <c r="A69" s="92" t="s">
        <v>21</v>
      </c>
      <c r="B69" s="157">
        <v>3.4152739904240104</v>
      </c>
      <c r="C69" s="157">
        <v>2.9884418518151792</v>
      </c>
      <c r="D69" s="157">
        <v>3.2453354284627389</v>
      </c>
      <c r="E69" s="157">
        <v>3.6804386399231239</v>
      </c>
      <c r="F69" s="157">
        <v>3.6612769219821217</v>
      </c>
      <c r="G69" s="157">
        <v>4.00284540752435</v>
      </c>
      <c r="H69" s="157">
        <v>4.130708991898147</v>
      </c>
      <c r="I69" s="157">
        <v>3.756008570245764</v>
      </c>
      <c r="J69" s="157">
        <v>3.469980105160674</v>
      </c>
      <c r="K69" s="157">
        <v>4.8632204307229925</v>
      </c>
      <c r="L69" s="157">
        <v>4.1361336310639274</v>
      </c>
      <c r="M69" s="157">
        <v>3.6095393308346484</v>
      </c>
      <c r="N69" s="157">
        <v>4.3144461332379676</v>
      </c>
      <c r="O69" s="157">
        <v>3.9575964678601303</v>
      </c>
      <c r="P69" s="157">
        <v>3.9229119209909222</v>
      </c>
      <c r="Q69" s="157">
        <v>3.2087202009436835</v>
      </c>
    </row>
    <row r="70" spans="1:17" x14ac:dyDescent="0.25">
      <c r="A70" s="156" t="s">
        <v>183</v>
      </c>
      <c r="B70" s="204">
        <v>8.3296078704875871</v>
      </c>
      <c r="C70" s="204">
        <v>8.6744717617793761</v>
      </c>
      <c r="D70" s="204">
        <v>8.198495141634222</v>
      </c>
      <c r="E70" s="204">
        <v>8.9966241780213601</v>
      </c>
      <c r="F70" s="204">
        <v>8.5246630964923362</v>
      </c>
      <c r="G70" s="204">
        <v>9.208589865884317</v>
      </c>
      <c r="H70" s="204">
        <v>9.1450015761977692</v>
      </c>
      <c r="I70" s="204">
        <v>8.2711908491341788</v>
      </c>
      <c r="J70" s="204">
        <v>7.6202189880839883</v>
      </c>
      <c r="K70" s="204">
        <v>10.733778664792561</v>
      </c>
      <c r="L70" s="204">
        <v>9.0812144727271651</v>
      </c>
      <c r="M70" s="204">
        <v>7.9012618724210988</v>
      </c>
      <c r="N70" s="204">
        <v>9.7502675933310456</v>
      </c>
      <c r="O70" s="204">
        <v>8.6586832813820216</v>
      </c>
      <c r="P70" s="204">
        <v>8.5668080108294866</v>
      </c>
      <c r="Q70" s="204">
        <v>6.9820060695925799</v>
      </c>
    </row>
    <row r="71" spans="1:17" x14ac:dyDescent="0.25">
      <c r="A71" s="152" t="s">
        <v>192</v>
      </c>
      <c r="B71" s="151">
        <v>7.5979856057014308</v>
      </c>
      <c r="C71" s="151">
        <v>7.8939450007177836</v>
      </c>
      <c r="D71" s="151">
        <v>7.4706044523023563</v>
      </c>
      <c r="E71" s="151">
        <v>8.2014302660617684</v>
      </c>
      <c r="F71" s="151">
        <v>7.7778360718890589</v>
      </c>
      <c r="G71" s="151">
        <v>8.4018994276079724</v>
      </c>
      <c r="H71" s="151">
        <v>8.3439750927999672</v>
      </c>
      <c r="I71" s="151">
        <v>7.5467027530820152</v>
      </c>
      <c r="J71" s="151">
        <v>6.9527569592203102</v>
      </c>
      <c r="K71" s="151">
        <v>9.7936023622663821</v>
      </c>
      <c r="L71" s="151">
        <v>8.28578578373636</v>
      </c>
      <c r="M71" s="151">
        <v>7.2091882582774103</v>
      </c>
      <c r="N71" s="151">
        <v>8.8961346096735934</v>
      </c>
      <c r="O71" s="151">
        <v>7.9002651060438307</v>
      </c>
      <c r="P71" s="151">
        <v>7.8164408750503362</v>
      </c>
      <c r="Q71" s="151">
        <v>6.3704549541178048</v>
      </c>
    </row>
    <row r="72" spans="1:17" x14ac:dyDescent="0.25">
      <c r="A72" s="150" t="s">
        <v>33</v>
      </c>
      <c r="B72" s="87">
        <v>0</v>
      </c>
      <c r="C72" s="87">
        <v>0.5394399827232611</v>
      </c>
      <c r="D72" s="87">
        <v>0.20597849723162567</v>
      </c>
      <c r="E72" s="87">
        <v>0.10015467812982745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150" t="s">
        <v>31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30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125</v>
      </c>
      <c r="B75" s="87">
        <v>5.9641791998195859E-2</v>
      </c>
      <c r="C75" s="87">
        <v>0.13801596527417115</v>
      </c>
      <c r="D75" s="87">
        <v>8.1283453142017362E-2</v>
      </c>
      <c r="E75" s="87">
        <v>6.7792397053374767E-2</v>
      </c>
      <c r="F75" s="87">
        <v>4.6125201190940601E-2</v>
      </c>
      <c r="G75" s="87">
        <v>3.9582259696947765E-2</v>
      </c>
      <c r="H75" s="87">
        <v>2.1543335163642156E-2</v>
      </c>
      <c r="I75" s="87">
        <v>1.9523522030772806E-2</v>
      </c>
      <c r="J75" s="87">
        <v>1.6789584167309777E-2</v>
      </c>
      <c r="K75" s="87">
        <v>2.2642972181084142E-2</v>
      </c>
      <c r="L75" s="87">
        <v>1.9384279471697297E-2</v>
      </c>
      <c r="M75" s="87">
        <v>1.641676691761321E-2</v>
      </c>
      <c r="N75" s="87">
        <v>4.0109216952775972E-2</v>
      </c>
      <c r="O75" s="87">
        <v>1.8336305580579436E-2</v>
      </c>
      <c r="P75" s="87">
        <v>1.7449898423941439E-2</v>
      </c>
      <c r="Q75" s="87">
        <v>1.3625108036314643E-2</v>
      </c>
    </row>
    <row r="76" spans="1:17" x14ac:dyDescent="0.25">
      <c r="A76" s="150" t="s">
        <v>29</v>
      </c>
      <c r="B76" s="87">
        <v>7.1853027542697387E-2</v>
      </c>
      <c r="C76" s="87">
        <v>0.13559644187804315</v>
      </c>
      <c r="D76" s="87">
        <v>0.12335441021868716</v>
      </c>
      <c r="E76" s="87">
        <v>0.15253722759645838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28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150" t="s">
        <v>26</v>
      </c>
      <c r="B78" s="87">
        <v>7.4664907861605379</v>
      </c>
      <c r="C78" s="87">
        <v>7.0808926108423087</v>
      </c>
      <c r="D78" s="87">
        <v>7.0599880917100259</v>
      </c>
      <c r="E78" s="87">
        <v>7.8809459632821071</v>
      </c>
      <c r="F78" s="87">
        <v>7.7317108706981186</v>
      </c>
      <c r="G78" s="87">
        <v>8.3623171679110246</v>
      </c>
      <c r="H78" s="87">
        <v>8.3224317576363251</v>
      </c>
      <c r="I78" s="87">
        <v>7.5271792310512424</v>
      </c>
      <c r="J78" s="87">
        <v>6.9359673750530009</v>
      </c>
      <c r="K78" s="87">
        <v>9.7709593900852987</v>
      </c>
      <c r="L78" s="87">
        <v>8.2664015042646621</v>
      </c>
      <c r="M78" s="87">
        <v>7.1927714913597969</v>
      </c>
      <c r="N78" s="87">
        <v>8.8560253927208166</v>
      </c>
      <c r="O78" s="87">
        <v>7.8819288004632515</v>
      </c>
      <c r="P78" s="87">
        <v>7.7989909766263947</v>
      </c>
      <c r="Q78" s="87">
        <v>6.3568298460814905</v>
      </c>
    </row>
    <row r="79" spans="1:17" x14ac:dyDescent="0.25">
      <c r="A79" s="150" t="s">
        <v>25</v>
      </c>
      <c r="B79" s="87">
        <v>0</v>
      </c>
      <c r="C79" s="87">
        <v>0</v>
      </c>
      <c r="D79" s="87">
        <v>0</v>
      </c>
      <c r="E79" s="87">
        <v>0</v>
      </c>
      <c r="F79" s="87">
        <v>0</v>
      </c>
      <c r="G79" s="87">
        <v>0</v>
      </c>
      <c r="H79" s="87">
        <v>0</v>
      </c>
      <c r="I79" s="87">
        <v>0</v>
      </c>
      <c r="J79" s="87">
        <v>0</v>
      </c>
      <c r="K79" s="87">
        <v>0</v>
      </c>
      <c r="L79" s="87">
        <v>0</v>
      </c>
      <c r="M79" s="87">
        <v>0</v>
      </c>
      <c r="N79" s="87">
        <v>0</v>
      </c>
      <c r="O79" s="87">
        <v>0</v>
      </c>
      <c r="P79" s="87">
        <v>0</v>
      </c>
      <c r="Q79" s="87">
        <v>0</v>
      </c>
    </row>
    <row r="80" spans="1:17" x14ac:dyDescent="0.25">
      <c r="A80" s="150" t="s">
        <v>86</v>
      </c>
      <c r="B80" s="87">
        <v>0</v>
      </c>
      <c r="C80" s="87">
        <v>0</v>
      </c>
      <c r="D80" s="87">
        <v>0</v>
      </c>
      <c r="E80" s="87">
        <v>0</v>
      </c>
      <c r="F80" s="87">
        <v>0</v>
      </c>
      <c r="G80" s="87">
        <v>0</v>
      </c>
      <c r="H80" s="87">
        <v>0</v>
      </c>
      <c r="I80" s="87">
        <v>0</v>
      </c>
      <c r="J80" s="87">
        <v>0</v>
      </c>
      <c r="K80" s="87">
        <v>0</v>
      </c>
      <c r="L80" s="87">
        <v>0</v>
      </c>
      <c r="M80" s="87">
        <v>0</v>
      </c>
      <c r="N80" s="87">
        <v>0</v>
      </c>
      <c r="O80" s="87">
        <v>0</v>
      </c>
      <c r="P80" s="87">
        <v>0</v>
      </c>
      <c r="Q80" s="87">
        <v>0</v>
      </c>
    </row>
    <row r="81" spans="1:17" x14ac:dyDescent="0.25">
      <c r="A81" s="150" t="s">
        <v>22</v>
      </c>
      <c r="B81" s="87">
        <v>0</v>
      </c>
      <c r="C81" s="87">
        <v>0</v>
      </c>
      <c r="D81" s="87">
        <v>0</v>
      </c>
      <c r="E81" s="87">
        <v>0</v>
      </c>
      <c r="F81" s="87">
        <v>0</v>
      </c>
      <c r="G81" s="87">
        <v>0</v>
      </c>
      <c r="H81" s="87">
        <v>0</v>
      </c>
      <c r="I81" s="87">
        <v>0</v>
      </c>
      <c r="J81" s="87">
        <v>0</v>
      </c>
      <c r="K81" s="87">
        <v>0</v>
      </c>
      <c r="L81" s="87">
        <v>0</v>
      </c>
      <c r="M81" s="87">
        <v>0</v>
      </c>
      <c r="N81" s="87">
        <v>0</v>
      </c>
      <c r="O81" s="87">
        <v>0</v>
      </c>
      <c r="P81" s="87">
        <v>0</v>
      </c>
      <c r="Q81" s="87">
        <v>0</v>
      </c>
    </row>
    <row r="82" spans="1:17" x14ac:dyDescent="0.25">
      <c r="A82" s="152" t="s">
        <v>191</v>
      </c>
      <c r="B82" s="151">
        <v>0.73162226478615688</v>
      </c>
      <c r="C82" s="151">
        <v>0.78052676106159191</v>
      </c>
      <c r="D82" s="151">
        <v>0.72789068933186496</v>
      </c>
      <c r="E82" s="151">
        <v>0.7951939119595921</v>
      </c>
      <c r="F82" s="151">
        <v>0.74682702460327688</v>
      </c>
      <c r="G82" s="151">
        <v>0.80669043827634468</v>
      </c>
      <c r="H82" s="151">
        <v>0.80102648339780247</v>
      </c>
      <c r="I82" s="151">
        <v>0.72448809605216313</v>
      </c>
      <c r="J82" s="151">
        <v>0.66746202886367823</v>
      </c>
      <c r="K82" s="151">
        <v>0.94017630252617979</v>
      </c>
      <c r="L82" s="151">
        <v>0.79542868899080554</v>
      </c>
      <c r="M82" s="151">
        <v>0.69207361414368818</v>
      </c>
      <c r="N82" s="151">
        <v>0.85413298365745305</v>
      </c>
      <c r="O82" s="151">
        <v>0.75841817533819178</v>
      </c>
      <c r="P82" s="151">
        <v>0.75036713577914971</v>
      </c>
      <c r="Q82" s="151">
        <v>0.6115511154747747</v>
      </c>
    </row>
    <row r="83" spans="1:17" x14ac:dyDescent="0.25">
      <c r="A83" s="156" t="s">
        <v>181</v>
      </c>
      <c r="B83" s="204">
        <v>55.22333196029853</v>
      </c>
      <c r="C83" s="204">
        <v>59.884789923154784</v>
      </c>
      <c r="D83" s="204">
        <v>56.027621666682712</v>
      </c>
      <c r="E83" s="204">
        <v>60.097897373379617</v>
      </c>
      <c r="F83" s="204">
        <v>57.377173071847636</v>
      </c>
      <c r="G83" s="204">
        <v>60.86429667425832</v>
      </c>
      <c r="H83" s="204">
        <v>61.344411842174253</v>
      </c>
      <c r="I83" s="204">
        <v>56.808753885377662</v>
      </c>
      <c r="J83" s="204">
        <v>51.919030801156403</v>
      </c>
      <c r="K83" s="204">
        <v>71.632007077997102</v>
      </c>
      <c r="L83" s="204">
        <v>61.636926300222477</v>
      </c>
      <c r="M83" s="204">
        <v>53.924994003286756</v>
      </c>
      <c r="N83" s="204">
        <v>66.773392117266184</v>
      </c>
      <c r="O83" s="204">
        <v>60.002472506189712</v>
      </c>
      <c r="P83" s="204">
        <v>59.804738830713752</v>
      </c>
      <c r="Q83" s="204">
        <v>49.058450763609443</v>
      </c>
    </row>
    <row r="84" spans="1:17" x14ac:dyDescent="0.25">
      <c r="A84" s="152" t="s">
        <v>190</v>
      </c>
      <c r="B84" s="151">
        <v>49.08188708817891</v>
      </c>
      <c r="C84" s="151">
        <v>48.317122552635503</v>
      </c>
      <c r="D84" s="151">
        <v>44.332607334491357</v>
      </c>
      <c r="E84" s="151">
        <v>53.031260161149518</v>
      </c>
      <c r="F84" s="151">
        <v>45.933476762075301</v>
      </c>
      <c r="G84" s="151">
        <v>54.11506447157965</v>
      </c>
      <c r="H84" s="151">
        <v>49.973182698954609</v>
      </c>
      <c r="I84" s="151">
        <v>39.698941506511154</v>
      </c>
      <c r="J84" s="151">
        <v>38.306859911192355</v>
      </c>
      <c r="K84" s="151">
        <v>60.310239334083562</v>
      </c>
      <c r="L84" s="151">
        <v>46.744449610067015</v>
      </c>
      <c r="M84" s="151">
        <v>39.440455768703593</v>
      </c>
      <c r="N84" s="151">
        <v>47.760225319120536</v>
      </c>
      <c r="O84" s="151">
        <v>39.459462238190547</v>
      </c>
      <c r="P84" s="151">
        <v>37.220924421091723</v>
      </c>
      <c r="Q84" s="151">
        <v>29.02005066890711</v>
      </c>
    </row>
    <row r="85" spans="1:17" x14ac:dyDescent="0.25">
      <c r="A85" s="154" t="s">
        <v>33</v>
      </c>
      <c r="B85" s="83">
        <v>0</v>
      </c>
      <c r="C85" s="83">
        <v>0</v>
      </c>
      <c r="D85" s="83">
        <v>0</v>
      </c>
      <c r="E85" s="83">
        <v>0</v>
      </c>
      <c r="F85" s="83">
        <v>0</v>
      </c>
      <c r="G85" s="83">
        <v>0</v>
      </c>
      <c r="H85" s="83">
        <v>0</v>
      </c>
      <c r="I85" s="83">
        <v>0</v>
      </c>
      <c r="J85" s="83">
        <v>0</v>
      </c>
      <c r="K85" s="83">
        <v>0</v>
      </c>
      <c r="L85" s="83">
        <v>0</v>
      </c>
      <c r="M85" s="83">
        <v>0</v>
      </c>
      <c r="N85" s="83">
        <v>0</v>
      </c>
      <c r="O85" s="83">
        <v>0</v>
      </c>
      <c r="P85" s="83">
        <v>0</v>
      </c>
      <c r="Q85" s="83">
        <v>0</v>
      </c>
    </row>
    <row r="86" spans="1:17" x14ac:dyDescent="0.25">
      <c r="A86" s="154" t="s">
        <v>30</v>
      </c>
      <c r="B86" s="208">
        <v>0</v>
      </c>
      <c r="C86" s="208">
        <v>0</v>
      </c>
      <c r="D86" s="208">
        <v>0</v>
      </c>
      <c r="E86" s="208">
        <v>0</v>
      </c>
      <c r="F86" s="208">
        <v>0</v>
      </c>
      <c r="G86" s="208">
        <v>0.25205662448154309</v>
      </c>
      <c r="H86" s="208">
        <v>0.25606655375376858</v>
      </c>
      <c r="I86" s="208">
        <v>0.24705253606070507</v>
      </c>
      <c r="J86" s="208">
        <v>0.22701806275320585</v>
      </c>
      <c r="K86" s="208">
        <v>0</v>
      </c>
      <c r="L86" s="208">
        <v>0</v>
      </c>
      <c r="M86" s="208">
        <v>0</v>
      </c>
      <c r="N86" s="208">
        <v>0</v>
      </c>
      <c r="O86" s="208">
        <v>0</v>
      </c>
      <c r="P86" s="208">
        <v>0</v>
      </c>
      <c r="Q86" s="208">
        <v>0</v>
      </c>
    </row>
    <row r="87" spans="1:17" x14ac:dyDescent="0.25">
      <c r="A87" s="154" t="s">
        <v>125</v>
      </c>
      <c r="B87" s="208">
        <v>0</v>
      </c>
      <c r="C87" s="208">
        <v>6.2298027890827522E-2</v>
      </c>
      <c r="D87" s="208">
        <v>0</v>
      </c>
      <c r="E87" s="208">
        <v>0</v>
      </c>
      <c r="F87" s="208">
        <v>0</v>
      </c>
      <c r="G87" s="208">
        <v>2.5469993662554093E-17</v>
      </c>
      <c r="H87" s="208">
        <v>0</v>
      </c>
      <c r="I87" s="208">
        <v>0</v>
      </c>
      <c r="J87" s="208">
        <v>0</v>
      </c>
      <c r="K87" s="208">
        <v>0</v>
      </c>
      <c r="L87" s="208">
        <v>0</v>
      </c>
      <c r="M87" s="208">
        <v>0</v>
      </c>
      <c r="N87" s="208">
        <v>0</v>
      </c>
      <c r="O87" s="208">
        <v>0</v>
      </c>
      <c r="P87" s="208">
        <v>0</v>
      </c>
      <c r="Q87" s="208">
        <v>0</v>
      </c>
    </row>
    <row r="88" spans="1:17" x14ac:dyDescent="0.25">
      <c r="A88" s="154" t="s">
        <v>29</v>
      </c>
      <c r="B88" s="208">
        <v>0</v>
      </c>
      <c r="C88" s="208">
        <v>0</v>
      </c>
      <c r="D88" s="208">
        <v>0</v>
      </c>
      <c r="E88" s="208">
        <v>0</v>
      </c>
      <c r="F88" s="208">
        <v>0</v>
      </c>
      <c r="G88" s="208">
        <v>0</v>
      </c>
      <c r="H88" s="208">
        <v>0</v>
      </c>
      <c r="I88" s="208">
        <v>0</v>
      </c>
      <c r="J88" s="208">
        <v>0</v>
      </c>
      <c r="K88" s="208">
        <v>0</v>
      </c>
      <c r="L88" s="208">
        <v>0</v>
      </c>
      <c r="M88" s="208">
        <v>0</v>
      </c>
      <c r="N88" s="208">
        <v>0</v>
      </c>
      <c r="O88" s="208">
        <v>0</v>
      </c>
      <c r="P88" s="208">
        <v>0</v>
      </c>
      <c r="Q88" s="208">
        <v>0</v>
      </c>
    </row>
    <row r="89" spans="1:17" x14ac:dyDescent="0.25">
      <c r="A89" s="154" t="s">
        <v>26</v>
      </c>
      <c r="B89" s="208">
        <v>49.08188708817891</v>
      </c>
      <c r="C89" s="208">
        <v>48.254824524744677</v>
      </c>
      <c r="D89" s="208">
        <v>44.332607334491357</v>
      </c>
      <c r="E89" s="208">
        <v>53.031260161149518</v>
      </c>
      <c r="F89" s="208">
        <v>45.933476762075301</v>
      </c>
      <c r="G89" s="208">
        <v>53.86300784709811</v>
      </c>
      <c r="H89" s="208">
        <v>49.717116145200841</v>
      </c>
      <c r="I89" s="208">
        <v>39.451888970450447</v>
      </c>
      <c r="J89" s="208">
        <v>38.079841848439152</v>
      </c>
      <c r="K89" s="208">
        <v>60.310239334083562</v>
      </c>
      <c r="L89" s="208">
        <v>46.744449610067015</v>
      </c>
      <c r="M89" s="208">
        <v>39.440455768703593</v>
      </c>
      <c r="N89" s="208">
        <v>47.760225319120536</v>
      </c>
      <c r="O89" s="208">
        <v>39.459462238190547</v>
      </c>
      <c r="P89" s="208">
        <v>37.220924421091723</v>
      </c>
      <c r="Q89" s="208">
        <v>29.02005066890711</v>
      </c>
    </row>
    <row r="90" spans="1:17" x14ac:dyDescent="0.25">
      <c r="A90" s="152" t="s">
        <v>189</v>
      </c>
      <c r="B90" s="151">
        <v>6.1414448721196235</v>
      </c>
      <c r="C90" s="151">
        <v>11.567667370519281</v>
      </c>
      <c r="D90" s="151">
        <v>11.695014332191356</v>
      </c>
      <c r="E90" s="151">
        <v>7.0666372122300976</v>
      </c>
      <c r="F90" s="151">
        <v>11.443696309772333</v>
      </c>
      <c r="G90" s="151">
        <v>6.7492322026786722</v>
      </c>
      <c r="H90" s="151">
        <v>11.371229143219647</v>
      </c>
      <c r="I90" s="151">
        <v>17.109812378866508</v>
      </c>
      <c r="J90" s="151">
        <v>13.61217088996405</v>
      </c>
      <c r="K90" s="151">
        <v>11.32176774391354</v>
      </c>
      <c r="L90" s="151">
        <v>14.89247669015546</v>
      </c>
      <c r="M90" s="151">
        <v>14.484538234583162</v>
      </c>
      <c r="N90" s="151">
        <v>19.013166798145647</v>
      </c>
      <c r="O90" s="151">
        <v>20.543010267999165</v>
      </c>
      <c r="P90" s="151">
        <v>22.583814409622029</v>
      </c>
      <c r="Q90" s="151">
        <v>20.038400094702336</v>
      </c>
    </row>
    <row r="91" spans="1:17" x14ac:dyDescent="0.25">
      <c r="A91" s="156" t="s">
        <v>180</v>
      </c>
      <c r="B91" s="155">
        <v>14.437008985669264</v>
      </c>
      <c r="C91" s="155">
        <v>15.782618068276133</v>
      </c>
      <c r="D91" s="155">
        <v>14.790119451057055</v>
      </c>
      <c r="E91" s="155">
        <v>15.721253680036956</v>
      </c>
      <c r="F91" s="155">
        <v>15.134014901719327</v>
      </c>
      <c r="G91" s="155">
        <v>15.917677084214148</v>
      </c>
      <c r="H91" s="155">
        <v>16.164278170165964</v>
      </c>
      <c r="I91" s="155">
        <v>15.142553189519553</v>
      </c>
      <c r="J91" s="155">
        <v>13.78594596552078</v>
      </c>
      <c r="K91" s="155">
        <v>18.81725730678199</v>
      </c>
      <c r="L91" s="155">
        <v>16.327199400244531</v>
      </c>
      <c r="M91" s="155">
        <v>14.322694249969713</v>
      </c>
      <c r="N91" s="155">
        <v>17.762859470053005</v>
      </c>
      <c r="O91" s="155">
        <v>16.053404051331633</v>
      </c>
      <c r="P91" s="155">
        <v>16.056037797940213</v>
      </c>
      <c r="Q91" s="155">
        <v>13.210781534011808</v>
      </c>
    </row>
    <row r="92" spans="1:17" x14ac:dyDescent="0.25">
      <c r="A92" s="152" t="s">
        <v>193</v>
      </c>
      <c r="B92" s="151">
        <v>8.1220702231869932</v>
      </c>
      <c r="C92" s="151">
        <v>7.9963711300815579</v>
      </c>
      <c r="D92" s="151">
        <v>7.3361594532993184</v>
      </c>
      <c r="E92" s="151">
        <v>8.7756124429187352</v>
      </c>
      <c r="F92" s="151">
        <v>7.6010713114279715</v>
      </c>
      <c r="G92" s="151">
        <v>8.9584161848039567</v>
      </c>
      <c r="H92" s="151">
        <v>8.273072605238557</v>
      </c>
      <c r="I92" s="151">
        <v>6.5727676809523254</v>
      </c>
      <c r="J92" s="151">
        <v>6.342131349354788</v>
      </c>
      <c r="K92" s="151">
        <v>9.9801378493985666</v>
      </c>
      <c r="L92" s="151">
        <v>7.7352710908425868</v>
      </c>
      <c r="M92" s="151">
        <v>6.526606257261502</v>
      </c>
      <c r="N92" s="151">
        <v>7.9033616458189648</v>
      </c>
      <c r="O92" s="151">
        <v>6.529751447657115</v>
      </c>
      <c r="P92" s="151">
        <v>6.1593182303060434</v>
      </c>
      <c r="Q92" s="151">
        <v>4.8022377173447381</v>
      </c>
    </row>
    <row r="93" spans="1:17" x14ac:dyDescent="0.25">
      <c r="A93" s="152" t="s">
        <v>187</v>
      </c>
      <c r="B93" s="151">
        <v>5.0258504654330522</v>
      </c>
      <c r="C93" s="151">
        <v>5.3581954060234578</v>
      </c>
      <c r="D93" s="151">
        <v>4.9991783586859633</v>
      </c>
      <c r="E93" s="151">
        <v>5.4623552157565536</v>
      </c>
      <c r="F93" s="151">
        <v>5.1309135639562919</v>
      </c>
      <c r="G93" s="151">
        <v>5.5425981388214138</v>
      </c>
      <c r="H93" s="151">
        <v>5.5043863852690711</v>
      </c>
      <c r="I93" s="151">
        <v>4.9784386249645172</v>
      </c>
      <c r="J93" s="151">
        <v>4.5866221220435932</v>
      </c>
      <c r="K93" s="151">
        <v>6.460682217533849</v>
      </c>
      <c r="L93" s="151">
        <v>5.4659998324551351</v>
      </c>
      <c r="M93" s="151">
        <v>4.7557857323837913</v>
      </c>
      <c r="N93" s="151">
        <v>5.8686371522444567</v>
      </c>
      <c r="O93" s="151">
        <v>5.2116780318829345</v>
      </c>
      <c r="P93" s="151">
        <v>5.1563805327048318</v>
      </c>
      <c r="Q93" s="151">
        <v>4.2024868395968715</v>
      </c>
    </row>
    <row r="94" spans="1:17" x14ac:dyDescent="0.25">
      <c r="A94" s="150" t="s">
        <v>33</v>
      </c>
      <c r="B94" s="87">
        <v>0</v>
      </c>
      <c r="C94" s="87">
        <v>0.36615720491976189</v>
      </c>
      <c r="D94" s="87">
        <v>0.13783667068568331</v>
      </c>
      <c r="E94" s="87">
        <v>6.6705490471430096E-2</v>
      </c>
      <c r="F94" s="87">
        <v>0</v>
      </c>
      <c r="G94" s="87">
        <v>0</v>
      </c>
      <c r="H94" s="87">
        <v>0</v>
      </c>
      <c r="I94" s="87">
        <v>0</v>
      </c>
      <c r="J94" s="87">
        <v>0</v>
      </c>
      <c r="K94" s="87">
        <v>0</v>
      </c>
      <c r="L94" s="87">
        <v>0</v>
      </c>
      <c r="M94" s="87">
        <v>0</v>
      </c>
      <c r="N94" s="87">
        <v>0</v>
      </c>
      <c r="O94" s="87">
        <v>0</v>
      </c>
      <c r="P94" s="87">
        <v>0</v>
      </c>
      <c r="Q94" s="87">
        <v>0</v>
      </c>
    </row>
    <row r="95" spans="1:17" x14ac:dyDescent="0.25">
      <c r="A95" s="150" t="s">
        <v>31</v>
      </c>
      <c r="B95" s="87">
        <v>0</v>
      </c>
      <c r="C95" s="87">
        <v>0</v>
      </c>
      <c r="D95" s="87">
        <v>0</v>
      </c>
      <c r="E95" s="87">
        <v>0</v>
      </c>
      <c r="F95" s="87">
        <v>0</v>
      </c>
      <c r="G95" s="87">
        <v>0</v>
      </c>
      <c r="H95" s="87">
        <v>0</v>
      </c>
      <c r="I95" s="87">
        <v>0</v>
      </c>
      <c r="J95" s="87">
        <v>0</v>
      </c>
      <c r="K95" s="87">
        <v>0</v>
      </c>
      <c r="L95" s="87">
        <v>0</v>
      </c>
      <c r="M95" s="87">
        <v>0</v>
      </c>
      <c r="N95" s="87">
        <v>0</v>
      </c>
      <c r="O95" s="87">
        <v>0</v>
      </c>
      <c r="P95" s="87">
        <v>0</v>
      </c>
      <c r="Q95" s="87">
        <v>0</v>
      </c>
    </row>
    <row r="96" spans="1:17" x14ac:dyDescent="0.25">
      <c r="A96" s="150" t="s">
        <v>30</v>
      </c>
      <c r="B96" s="87">
        <v>0</v>
      </c>
      <c r="C96" s="87">
        <v>0</v>
      </c>
      <c r="D96" s="87">
        <v>0</v>
      </c>
      <c r="E96" s="87">
        <v>0</v>
      </c>
      <c r="F96" s="87">
        <v>0</v>
      </c>
      <c r="G96" s="87">
        <v>0</v>
      </c>
      <c r="H96" s="87">
        <v>0</v>
      </c>
      <c r="I96" s="87">
        <v>0</v>
      </c>
      <c r="J96" s="87">
        <v>0</v>
      </c>
      <c r="K96" s="87">
        <v>0</v>
      </c>
      <c r="L96" s="87">
        <v>0</v>
      </c>
      <c r="M96" s="87">
        <v>0</v>
      </c>
      <c r="N96" s="87">
        <v>0</v>
      </c>
      <c r="O96" s="87">
        <v>0</v>
      </c>
      <c r="P96" s="87">
        <v>0</v>
      </c>
      <c r="Q96" s="87">
        <v>0</v>
      </c>
    </row>
    <row r="97" spans="1:17" x14ac:dyDescent="0.25">
      <c r="A97" s="150" t="s">
        <v>125</v>
      </c>
      <c r="B97" s="87">
        <v>3.9451341925215655E-2</v>
      </c>
      <c r="C97" s="87">
        <v>9.3681487649421691E-2</v>
      </c>
      <c r="D97" s="87">
        <v>5.4393253244937226E-2</v>
      </c>
      <c r="E97" s="87">
        <v>4.5151411597742885E-2</v>
      </c>
      <c r="F97" s="87">
        <v>3.0428054569852828E-2</v>
      </c>
      <c r="G97" s="87">
        <v>2.6111781129604487E-2</v>
      </c>
      <c r="H97" s="87">
        <v>1.4211792275166984E-2</v>
      </c>
      <c r="I97" s="87">
        <v>1.2879353984579647E-2</v>
      </c>
      <c r="J97" s="87">
        <v>1.1075819076283602E-2</v>
      </c>
      <c r="K97" s="87">
        <v>1.4937205158142699E-2</v>
      </c>
      <c r="L97" s="87">
        <v>1.278749790424611E-2</v>
      </c>
      <c r="M97" s="87">
        <v>1.0829877523174932E-2</v>
      </c>
      <c r="N97" s="87">
        <v>2.6459406369653715E-2</v>
      </c>
      <c r="O97" s="87">
        <v>1.2096166356125329E-2</v>
      </c>
      <c r="P97" s="87">
        <v>1.1511417788381714E-2</v>
      </c>
      <c r="Q97" s="87">
        <v>8.9882649862685141E-3</v>
      </c>
    </row>
    <row r="98" spans="1:17" x14ac:dyDescent="0.25">
      <c r="A98" s="150" t="s">
        <v>29</v>
      </c>
      <c r="B98" s="87">
        <v>4.7528725462082713E-2</v>
      </c>
      <c r="C98" s="87">
        <v>9.2039180901056894E-2</v>
      </c>
      <c r="D98" s="87">
        <v>8.2546292197772611E-2</v>
      </c>
      <c r="E98" s="87">
        <v>0.10159356279678006</v>
      </c>
      <c r="F98" s="87">
        <v>0</v>
      </c>
      <c r="G98" s="87">
        <v>0</v>
      </c>
      <c r="H98" s="87">
        <v>0</v>
      </c>
      <c r="I98" s="87">
        <v>0</v>
      </c>
      <c r="J98" s="87">
        <v>0</v>
      </c>
      <c r="K98" s="87">
        <v>0</v>
      </c>
      <c r="L98" s="87">
        <v>0</v>
      </c>
      <c r="M98" s="87">
        <v>0</v>
      </c>
      <c r="N98" s="87">
        <v>0</v>
      </c>
      <c r="O98" s="87">
        <v>0</v>
      </c>
      <c r="P98" s="87">
        <v>0</v>
      </c>
      <c r="Q98" s="87">
        <v>0</v>
      </c>
    </row>
    <row r="99" spans="1:17" x14ac:dyDescent="0.25">
      <c r="A99" s="150" t="s">
        <v>28</v>
      </c>
      <c r="B99" s="87">
        <v>0</v>
      </c>
      <c r="C99" s="87">
        <v>0</v>
      </c>
      <c r="D99" s="87">
        <v>0</v>
      </c>
      <c r="E99" s="87">
        <v>0</v>
      </c>
      <c r="F99" s="87">
        <v>0</v>
      </c>
      <c r="G99" s="87">
        <v>0</v>
      </c>
      <c r="H99" s="87">
        <v>0</v>
      </c>
      <c r="I99" s="87">
        <v>0</v>
      </c>
      <c r="J99" s="87">
        <v>0</v>
      </c>
      <c r="K99" s="87">
        <v>0</v>
      </c>
      <c r="L99" s="87">
        <v>0</v>
      </c>
      <c r="M99" s="87">
        <v>0</v>
      </c>
      <c r="N99" s="87">
        <v>0</v>
      </c>
      <c r="O99" s="87">
        <v>0</v>
      </c>
      <c r="P99" s="87">
        <v>0</v>
      </c>
      <c r="Q99" s="87">
        <v>0</v>
      </c>
    </row>
    <row r="100" spans="1:17" x14ac:dyDescent="0.25">
      <c r="A100" s="150" t="s">
        <v>26</v>
      </c>
      <c r="B100" s="87">
        <v>4.9388703980457542</v>
      </c>
      <c r="C100" s="87">
        <v>4.8063175325532175</v>
      </c>
      <c r="D100" s="87">
        <v>4.7244021425575697</v>
      </c>
      <c r="E100" s="87">
        <v>5.2489047508906008</v>
      </c>
      <c r="F100" s="87">
        <v>5.1004855093864387</v>
      </c>
      <c r="G100" s="87">
        <v>5.5164863576918091</v>
      </c>
      <c r="H100" s="87">
        <v>5.4901745929939043</v>
      </c>
      <c r="I100" s="87">
        <v>4.9655592709799379</v>
      </c>
      <c r="J100" s="87">
        <v>4.57554630296731</v>
      </c>
      <c r="K100" s="87">
        <v>6.4457450123757063</v>
      </c>
      <c r="L100" s="87">
        <v>5.4532123345508889</v>
      </c>
      <c r="M100" s="87">
        <v>4.7449558548606161</v>
      </c>
      <c r="N100" s="87">
        <v>5.8421777458748032</v>
      </c>
      <c r="O100" s="87">
        <v>5.1995818655268096</v>
      </c>
      <c r="P100" s="87">
        <v>5.1448691149164505</v>
      </c>
      <c r="Q100" s="87">
        <v>4.1934985746106026</v>
      </c>
    </row>
    <row r="101" spans="1:17" x14ac:dyDescent="0.25">
      <c r="A101" s="150" t="s">
        <v>25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86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22</v>
      </c>
      <c r="B103" s="87">
        <v>0</v>
      </c>
      <c r="C103" s="87">
        <v>0</v>
      </c>
      <c r="D103" s="87">
        <v>0</v>
      </c>
      <c r="E103" s="87">
        <v>0</v>
      </c>
      <c r="F103" s="87">
        <v>0</v>
      </c>
      <c r="G103" s="87">
        <v>0</v>
      </c>
      <c r="H103" s="87">
        <v>0</v>
      </c>
      <c r="I103" s="87">
        <v>0</v>
      </c>
      <c r="J103" s="87">
        <v>0</v>
      </c>
      <c r="K103" s="87">
        <v>0</v>
      </c>
      <c r="L103" s="87">
        <v>0</v>
      </c>
      <c r="M103" s="87">
        <v>0</v>
      </c>
      <c r="N103" s="87">
        <v>0</v>
      </c>
      <c r="O103" s="87">
        <v>0</v>
      </c>
      <c r="P103" s="87">
        <v>0</v>
      </c>
      <c r="Q103" s="87">
        <v>0</v>
      </c>
    </row>
    <row r="104" spans="1:17" x14ac:dyDescent="0.25">
      <c r="A104" s="152" t="s">
        <v>186</v>
      </c>
      <c r="B104" s="151">
        <v>1.2890882970492179</v>
      </c>
      <c r="C104" s="151">
        <v>2.4280515321711178</v>
      </c>
      <c r="D104" s="151">
        <v>2.4547816390717738</v>
      </c>
      <c r="E104" s="151">
        <v>1.4832860213616679</v>
      </c>
      <c r="F104" s="151">
        <v>2.4020300263350638</v>
      </c>
      <c r="G104" s="151">
        <v>1.4166627605887787</v>
      </c>
      <c r="H104" s="151">
        <v>2.3868191796583345</v>
      </c>
      <c r="I104" s="151">
        <v>3.5913468836027107</v>
      </c>
      <c r="J104" s="151">
        <v>2.857192494122399</v>
      </c>
      <c r="K104" s="151">
        <v>2.3764372398495732</v>
      </c>
      <c r="L104" s="151">
        <v>3.1259284769468079</v>
      </c>
      <c r="M104" s="151">
        <v>3.040302260324419</v>
      </c>
      <c r="N104" s="151">
        <v>3.9908606719895836</v>
      </c>
      <c r="O104" s="151">
        <v>4.3119745717915849</v>
      </c>
      <c r="P104" s="151">
        <v>4.7403390349293364</v>
      </c>
      <c r="Q104" s="151">
        <v>4.2060569770701965</v>
      </c>
    </row>
    <row r="105" spans="1:17" x14ac:dyDescent="0.25">
      <c r="A105" s="243" t="s">
        <v>179</v>
      </c>
      <c r="B105" s="242">
        <v>24.226195792811684</v>
      </c>
      <c r="C105" s="242">
        <v>25.845569558403426</v>
      </c>
      <c r="D105" s="242">
        <v>24.102632197330134</v>
      </c>
      <c r="E105" s="242">
        <v>26.331242680286238</v>
      </c>
      <c r="F105" s="242">
        <v>24.729670749823665</v>
      </c>
      <c r="G105" s="242">
        <v>26.711926963545782</v>
      </c>
      <c r="H105" s="242">
        <v>26.524376520573281</v>
      </c>
      <c r="I105" s="242">
        <v>23.989962183082479</v>
      </c>
      <c r="J105" s="242">
        <v>22.101658975954024</v>
      </c>
      <c r="K105" s="242">
        <v>31.132042149398394</v>
      </c>
      <c r="L105" s="242">
        <v>26.33901684818623</v>
      </c>
      <c r="M105" s="242">
        <v>22.916621986872382</v>
      </c>
      <c r="N105" s="242">
        <v>28.28289117367413</v>
      </c>
      <c r="O105" s="242">
        <v>25.113488329856064</v>
      </c>
      <c r="P105" s="242">
        <v>24.846894391862595</v>
      </c>
      <c r="Q105" s="242">
        <v>20.250281837902612</v>
      </c>
    </row>
    <row r="106" spans="1:17" hidden="1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</row>
    <row r="108" spans="1:17" ht="12.75" x14ac:dyDescent="0.25">
      <c r="A108" s="97" t="s">
        <v>39</v>
      </c>
      <c r="B108" s="96">
        <v>6.3863559440366622</v>
      </c>
      <c r="C108" s="96">
        <v>5.2474292620353955</v>
      </c>
      <c r="D108" s="96">
        <v>5.8841155962755964</v>
      </c>
      <c r="E108" s="96">
        <v>6.5988811688394184</v>
      </c>
      <c r="F108" s="96">
        <v>5.8929289574844077</v>
      </c>
      <c r="G108" s="96">
        <v>8.0477501957846069</v>
      </c>
      <c r="H108" s="96">
        <v>7.016085593131506</v>
      </c>
      <c r="I108" s="96">
        <v>7.6864773245964901</v>
      </c>
      <c r="J108" s="96">
        <v>6.2108711187676455</v>
      </c>
      <c r="K108" s="96">
        <v>10.047988361341087</v>
      </c>
      <c r="L108" s="96">
        <v>9.3723379856283344</v>
      </c>
      <c r="M108" s="96">
        <v>9.1803725460336203</v>
      </c>
      <c r="N108" s="96">
        <v>11.403074285654997</v>
      </c>
      <c r="O108" s="96">
        <v>9.6724182487422663</v>
      </c>
      <c r="P108" s="96">
        <v>9.3634224788668323</v>
      </c>
      <c r="Q108" s="96">
        <v>8.6558597520271103</v>
      </c>
    </row>
    <row r="109" spans="1:17" x14ac:dyDescent="0.25">
      <c r="A109" s="132" t="s">
        <v>83</v>
      </c>
      <c r="B109" s="160">
        <v>5.8452048199748828E-2</v>
      </c>
      <c r="C109" s="160">
        <v>4.775662287966443E-2</v>
      </c>
      <c r="D109" s="160">
        <v>5.3417053829114068E-2</v>
      </c>
      <c r="E109" s="160">
        <v>6.0368277685567358E-2</v>
      </c>
      <c r="F109" s="160">
        <v>5.3499560253418878E-2</v>
      </c>
      <c r="G109" s="160">
        <v>7.3626864783027393E-2</v>
      </c>
      <c r="H109" s="160">
        <v>6.375125085254045E-2</v>
      </c>
      <c r="I109" s="160">
        <v>6.9116881472874467E-2</v>
      </c>
      <c r="J109" s="160">
        <v>5.60452651057416E-2</v>
      </c>
      <c r="K109" s="160">
        <v>9.1511150713164208E-2</v>
      </c>
      <c r="L109" s="160">
        <v>8.4724039173954949E-2</v>
      </c>
      <c r="M109" s="160">
        <v>8.2784749808365643E-2</v>
      </c>
      <c r="N109" s="160">
        <v>0.10270710500206968</v>
      </c>
      <c r="O109" s="160">
        <v>8.6633625981416398E-2</v>
      </c>
      <c r="P109" s="160">
        <v>8.3589208361310924E-2</v>
      </c>
      <c r="Q109" s="160">
        <v>7.7045865662878965E-2</v>
      </c>
    </row>
    <row r="110" spans="1:17" x14ac:dyDescent="0.25">
      <c r="A110" s="76" t="s">
        <v>82</v>
      </c>
      <c r="B110" s="159">
        <v>0.10619750553379327</v>
      </c>
      <c r="C110" s="159">
        <v>8.6765722994121428E-2</v>
      </c>
      <c r="D110" s="159">
        <v>9.704977061249756E-2</v>
      </c>
      <c r="E110" s="159">
        <v>0.10967897107164427</v>
      </c>
      <c r="F110" s="159">
        <v>9.7199670859307405E-2</v>
      </c>
      <c r="G110" s="159">
        <v>0.13376758592806673</v>
      </c>
      <c r="H110" s="159">
        <v>0.11582526230839592</v>
      </c>
      <c r="I110" s="159">
        <v>0.12557370748773286</v>
      </c>
      <c r="J110" s="159">
        <v>0.10182478688976858</v>
      </c>
      <c r="K110" s="159">
        <v>0.1662603147977765</v>
      </c>
      <c r="L110" s="159">
        <v>0.15392927871875772</v>
      </c>
      <c r="M110" s="159">
        <v>0.15040591727161035</v>
      </c>
      <c r="N110" s="159">
        <v>0.18660147399016294</v>
      </c>
      <c r="O110" s="159">
        <v>0.15739867563124299</v>
      </c>
      <c r="P110" s="159">
        <v>0.1518674826787996</v>
      </c>
      <c r="Q110" s="159">
        <v>0.13997933343804778</v>
      </c>
    </row>
    <row r="111" spans="1:17" x14ac:dyDescent="0.25">
      <c r="A111" s="76" t="s">
        <v>81</v>
      </c>
      <c r="B111" s="159">
        <v>9.7393086747290011E-2</v>
      </c>
      <c r="C111" s="159">
        <v>7.9572317106533133E-2</v>
      </c>
      <c r="D111" s="159">
        <v>8.9003754660318693E-2</v>
      </c>
      <c r="E111" s="159">
        <v>0.10058591762812204</v>
      </c>
      <c r="F111" s="159">
        <v>8.9141227265419995E-2</v>
      </c>
      <c r="G111" s="159">
        <v>0.12267743987755063</v>
      </c>
      <c r="H111" s="159">
        <v>0.10622264395786218</v>
      </c>
      <c r="I111" s="159">
        <v>0.11516288377074788</v>
      </c>
      <c r="J111" s="159">
        <v>9.3382893060739894E-2</v>
      </c>
      <c r="K111" s="159">
        <v>0.15247632399970942</v>
      </c>
      <c r="L111" s="159">
        <v>0.14116760577237136</v>
      </c>
      <c r="M111" s="159">
        <v>0.13793635240781008</v>
      </c>
      <c r="N111" s="159">
        <v>0.17113107744054348</v>
      </c>
      <c r="O111" s="159">
        <v>0.14434936859024597</v>
      </c>
      <c r="P111" s="159">
        <v>0.13927674515784438</v>
      </c>
      <c r="Q111" s="159">
        <v>0.12837419575755887</v>
      </c>
    </row>
    <row r="112" spans="1:17" x14ac:dyDescent="0.25">
      <c r="A112" s="76" t="s">
        <v>80</v>
      </c>
      <c r="B112" s="159">
        <v>0.59648323087327837</v>
      </c>
      <c r="C112" s="159">
        <v>0.48734006058287921</v>
      </c>
      <c r="D112" s="159">
        <v>0.54510282929416143</v>
      </c>
      <c r="E112" s="159">
        <v>0.61603769970711109</v>
      </c>
      <c r="F112" s="159">
        <v>0.54594477923523033</v>
      </c>
      <c r="G112" s="159">
        <v>0.75133706238610287</v>
      </c>
      <c r="H112" s="159">
        <v>0.65055978792715041</v>
      </c>
      <c r="I112" s="159">
        <v>0.70531421975051944</v>
      </c>
      <c r="J112" s="159">
        <v>0.57192282965314145</v>
      </c>
      <c r="K112" s="159">
        <v>0.93384010517110083</v>
      </c>
      <c r="L112" s="159">
        <v>0.86457994502461255</v>
      </c>
      <c r="M112" s="159">
        <v>0.84479015797674217</v>
      </c>
      <c r="N112" s="159">
        <v>1.0480910030033612</v>
      </c>
      <c r="O112" s="159">
        <v>0.88406662758969856</v>
      </c>
      <c r="P112" s="159">
        <v>0.85299938334254366</v>
      </c>
      <c r="Q112" s="159">
        <v>0.78622680113748511</v>
      </c>
    </row>
    <row r="113" spans="1:17" x14ac:dyDescent="0.25">
      <c r="A113" s="129" t="s">
        <v>79</v>
      </c>
      <c r="B113" s="158">
        <v>0.26717478834911851</v>
      </c>
      <c r="C113" s="158">
        <v>0.21106114861396014</v>
      </c>
      <c r="D113" s="158">
        <v>0.24214273022305294</v>
      </c>
      <c r="E113" s="158">
        <v>0.27550115319810231</v>
      </c>
      <c r="F113" s="158">
        <v>0.24679823741235801</v>
      </c>
      <c r="G113" s="158">
        <v>0.3404386263217577</v>
      </c>
      <c r="H113" s="158">
        <v>0.29701331353099308</v>
      </c>
      <c r="I113" s="158">
        <v>0.32235529664488677</v>
      </c>
      <c r="J113" s="158">
        <v>0.26153594178892758</v>
      </c>
      <c r="K113" s="158">
        <v>0.4266073548748</v>
      </c>
      <c r="L113" s="158">
        <v>0.39538279193062342</v>
      </c>
      <c r="M113" s="158">
        <v>0.38656644970130294</v>
      </c>
      <c r="N113" s="158">
        <v>0.47655260321607856</v>
      </c>
      <c r="O113" s="158">
        <v>0.40458081306332416</v>
      </c>
      <c r="P113" s="158">
        <v>0.39051048461866866</v>
      </c>
      <c r="Q113" s="158">
        <v>0.3602034653652596</v>
      </c>
    </row>
    <row r="114" spans="1:17" x14ac:dyDescent="0.25">
      <c r="A114" s="92" t="s">
        <v>125</v>
      </c>
      <c r="B114" s="91">
        <v>1.9077289500719147E-2</v>
      </c>
      <c r="C114" s="91">
        <v>3.4487133515737275E-2</v>
      </c>
      <c r="D114" s="91">
        <v>2.2711695813852652E-2</v>
      </c>
      <c r="E114" s="91">
        <v>2.0833626501294018E-2</v>
      </c>
      <c r="F114" s="91">
        <v>1.1548860901943556E-2</v>
      </c>
      <c r="G114" s="91">
        <v>1.3824023276153615E-2</v>
      </c>
      <c r="H114" s="91">
        <v>6.1167102684267375E-3</v>
      </c>
      <c r="I114" s="91">
        <v>5.7322727600180321E-3</v>
      </c>
      <c r="J114" s="91">
        <v>4.2674666860091186E-3</v>
      </c>
      <c r="K114" s="91">
        <v>8.094133433660335E-3</v>
      </c>
      <c r="L114" s="91">
        <v>6.4067338778761801E-3</v>
      </c>
      <c r="M114" s="91">
        <v>5.6486936803229106E-3</v>
      </c>
      <c r="N114" s="91">
        <v>1.4964221908770168E-2</v>
      </c>
      <c r="O114" s="91">
        <v>5.8017462301089579E-3</v>
      </c>
      <c r="P114" s="91">
        <v>5.2129689543874373E-3</v>
      </c>
      <c r="Q114" s="91">
        <v>4.1195402844479995E-3</v>
      </c>
    </row>
    <row r="115" spans="1:17" x14ac:dyDescent="0.25">
      <c r="A115" s="92" t="s">
        <v>26</v>
      </c>
      <c r="B115" s="91">
        <v>7.024406506179548E-2</v>
      </c>
      <c r="C115" s="91">
        <v>5.7390962814972725E-2</v>
      </c>
      <c r="D115" s="91">
        <v>6.4193319484018421E-2</v>
      </c>
      <c r="E115" s="91">
        <v>7.2546871427368584E-2</v>
      </c>
      <c r="F115" s="91">
        <v>6.4292470614139258E-2</v>
      </c>
      <c r="G115" s="91">
        <v>8.8480223352331008E-2</v>
      </c>
      <c r="H115" s="91">
        <v>7.661231985153838E-2</v>
      </c>
      <c r="I115" s="91">
        <v>8.3060403674098518E-2</v>
      </c>
      <c r="J115" s="91">
        <v>6.7351741636834633E-2</v>
      </c>
      <c r="K115" s="91">
        <v>0.10997245473090024</v>
      </c>
      <c r="L115" s="91">
        <v>0.10181612284475897</v>
      </c>
      <c r="M115" s="91">
        <v>9.9485604538461406E-2</v>
      </c>
      <c r="N115" s="91">
        <v>0.12342706181004354</v>
      </c>
      <c r="O115" s="91">
        <v>0.10411094644933279</v>
      </c>
      <c r="P115" s="91">
        <v>0.10045235319266592</v>
      </c>
      <c r="Q115" s="91">
        <v>9.2588967658944726E-2</v>
      </c>
    </row>
    <row r="116" spans="1:17" x14ac:dyDescent="0.25">
      <c r="A116" s="92" t="s">
        <v>126</v>
      </c>
      <c r="B116" s="91">
        <v>0</v>
      </c>
      <c r="C116" s="91">
        <v>0</v>
      </c>
      <c r="D116" s="91">
        <v>0</v>
      </c>
      <c r="E116" s="91">
        <v>0</v>
      </c>
      <c r="F116" s="91">
        <v>0</v>
      </c>
      <c r="G116" s="91">
        <v>0</v>
      </c>
      <c r="H116" s="91">
        <v>0</v>
      </c>
      <c r="I116" s="91">
        <v>0</v>
      </c>
      <c r="J116" s="91">
        <v>0</v>
      </c>
      <c r="K116" s="91">
        <v>0</v>
      </c>
      <c r="L116" s="91">
        <v>0</v>
      </c>
      <c r="M116" s="91">
        <v>0</v>
      </c>
      <c r="N116" s="91">
        <v>0</v>
      </c>
      <c r="O116" s="91">
        <v>0</v>
      </c>
      <c r="P116" s="91">
        <v>0</v>
      </c>
      <c r="Q116" s="91">
        <v>0</v>
      </c>
    </row>
    <row r="117" spans="1:17" x14ac:dyDescent="0.25">
      <c r="A117" s="92" t="s">
        <v>21</v>
      </c>
      <c r="B117" s="157">
        <v>0.17785343378660387</v>
      </c>
      <c r="C117" s="157">
        <v>0.11918305228325013</v>
      </c>
      <c r="D117" s="157">
        <v>0.15523771492518185</v>
      </c>
      <c r="E117" s="157">
        <v>0.18212065526943969</v>
      </c>
      <c r="F117" s="157">
        <v>0.17095690589627521</v>
      </c>
      <c r="G117" s="157">
        <v>0.23813437969327308</v>
      </c>
      <c r="H117" s="157">
        <v>0.21428428341102795</v>
      </c>
      <c r="I117" s="157">
        <v>0.23356262021077021</v>
      </c>
      <c r="J117" s="157">
        <v>0.18991673346608384</v>
      </c>
      <c r="K117" s="157">
        <v>0.30854076671023944</v>
      </c>
      <c r="L117" s="157">
        <v>0.28715993520798827</v>
      </c>
      <c r="M117" s="157">
        <v>0.2814321514825186</v>
      </c>
      <c r="N117" s="157">
        <v>0.33816131949726486</v>
      </c>
      <c r="O117" s="157">
        <v>0.2946681203838824</v>
      </c>
      <c r="P117" s="157">
        <v>0.28484516247161529</v>
      </c>
      <c r="Q117" s="157">
        <v>0.2634949574218669</v>
      </c>
    </row>
    <row r="118" spans="1:17" x14ac:dyDescent="0.25">
      <c r="A118" s="156" t="s">
        <v>183</v>
      </c>
      <c r="B118" s="204">
        <v>0.80136600816391046</v>
      </c>
      <c r="C118" s="204">
        <v>0.65435091512422194</v>
      </c>
      <c r="D118" s="204">
        <v>0.73220487356139174</v>
      </c>
      <c r="E118" s="204">
        <v>0.82761099706409258</v>
      </c>
      <c r="F118" s="204">
        <v>0.73354486460593615</v>
      </c>
      <c r="G118" s="204">
        <v>1.0095793644969373</v>
      </c>
      <c r="H118" s="204">
        <v>0.87426124707160602</v>
      </c>
      <c r="I118" s="204">
        <v>0.94784328133626539</v>
      </c>
      <c r="J118" s="204">
        <v>0.76859090483627701</v>
      </c>
      <c r="K118" s="204">
        <v>1.2549680359180688</v>
      </c>
      <c r="L118" s="204">
        <v>1.1618890985721622</v>
      </c>
      <c r="M118" s="204">
        <v>1.1352977560396786</v>
      </c>
      <c r="N118" s="204">
        <v>1.4083456105547503</v>
      </c>
      <c r="O118" s="204">
        <v>1.1880779518420168</v>
      </c>
      <c r="P118" s="204">
        <v>1.1463326635101296</v>
      </c>
      <c r="Q118" s="204">
        <v>1.0566032003987904</v>
      </c>
    </row>
    <row r="119" spans="1:17" x14ac:dyDescent="0.25">
      <c r="A119" s="152" t="s">
        <v>192</v>
      </c>
      <c r="B119" s="151">
        <v>0.69756033482751356</v>
      </c>
      <c r="C119" s="151">
        <v>0.56953937221036299</v>
      </c>
      <c r="D119" s="151">
        <v>0.63734090538308652</v>
      </c>
      <c r="E119" s="151">
        <v>0.72040226946067176</v>
      </c>
      <c r="F119" s="151">
        <v>0.63853437230754739</v>
      </c>
      <c r="G119" s="151">
        <v>0.87882455761092571</v>
      </c>
      <c r="H119" s="151">
        <v>0.76104465801093479</v>
      </c>
      <c r="I119" s="151">
        <v>0.82509780634990726</v>
      </c>
      <c r="J119" s="151">
        <v>0.66905946563440188</v>
      </c>
      <c r="K119" s="151">
        <v>1.092452317305332</v>
      </c>
      <c r="L119" s="151">
        <v>1.0114266904085172</v>
      </c>
      <c r="M119" s="151">
        <v>0.98827935445217918</v>
      </c>
      <c r="N119" s="151">
        <v>1.2259468662928226</v>
      </c>
      <c r="O119" s="151">
        <v>1.0342242862212261</v>
      </c>
      <c r="P119" s="151">
        <v>0.99788561460689651</v>
      </c>
      <c r="Q119" s="151">
        <v>0.91977655002052194</v>
      </c>
    </row>
    <row r="120" spans="1:17" x14ac:dyDescent="0.25">
      <c r="A120" s="150" t="s">
        <v>33</v>
      </c>
      <c r="B120" s="87">
        <v>0</v>
      </c>
      <c r="C120" s="87">
        <v>0</v>
      </c>
      <c r="D120" s="87">
        <v>0</v>
      </c>
      <c r="E120" s="87">
        <v>0</v>
      </c>
      <c r="F120" s="87">
        <v>0</v>
      </c>
      <c r="G120" s="87">
        <v>0</v>
      </c>
      <c r="H120" s="87">
        <v>0</v>
      </c>
      <c r="I120" s="87">
        <v>0</v>
      </c>
      <c r="J120" s="87">
        <v>0</v>
      </c>
      <c r="K120" s="87">
        <v>0</v>
      </c>
      <c r="L120" s="87">
        <v>0</v>
      </c>
      <c r="M120" s="87">
        <v>0</v>
      </c>
      <c r="N120" s="87">
        <v>0</v>
      </c>
      <c r="O120" s="87">
        <v>0</v>
      </c>
      <c r="P120" s="87">
        <v>0</v>
      </c>
      <c r="Q120" s="87">
        <v>0</v>
      </c>
    </row>
    <row r="121" spans="1:17" x14ac:dyDescent="0.25">
      <c r="A121" s="150" t="s">
        <v>31</v>
      </c>
      <c r="B121" s="87">
        <v>0</v>
      </c>
      <c r="C121" s="87">
        <v>0</v>
      </c>
      <c r="D121" s="87">
        <v>0</v>
      </c>
      <c r="E121" s="87">
        <v>0</v>
      </c>
      <c r="F121" s="87">
        <v>0</v>
      </c>
      <c r="G121" s="87">
        <v>0</v>
      </c>
      <c r="H121" s="87">
        <v>0</v>
      </c>
      <c r="I121" s="87">
        <v>0</v>
      </c>
      <c r="J121" s="87">
        <v>0</v>
      </c>
      <c r="K121" s="87">
        <v>0</v>
      </c>
      <c r="L121" s="87">
        <v>0</v>
      </c>
      <c r="M121" s="87">
        <v>0</v>
      </c>
      <c r="N121" s="87">
        <v>0</v>
      </c>
      <c r="O121" s="87">
        <v>0</v>
      </c>
      <c r="P121" s="87">
        <v>0</v>
      </c>
      <c r="Q121" s="87">
        <v>0</v>
      </c>
    </row>
    <row r="122" spans="1:17" x14ac:dyDescent="0.25">
      <c r="A122" s="150" t="s">
        <v>30</v>
      </c>
      <c r="B122" s="87">
        <v>0</v>
      </c>
      <c r="C122" s="87">
        <v>0</v>
      </c>
      <c r="D122" s="87">
        <v>0</v>
      </c>
      <c r="E122" s="87">
        <v>0</v>
      </c>
      <c r="F122" s="87">
        <v>0</v>
      </c>
      <c r="G122" s="87">
        <v>0</v>
      </c>
      <c r="H122" s="87">
        <v>0</v>
      </c>
      <c r="I122" s="87">
        <v>0</v>
      </c>
      <c r="J122" s="87">
        <v>0</v>
      </c>
      <c r="K122" s="87">
        <v>0</v>
      </c>
      <c r="L122" s="87">
        <v>0</v>
      </c>
      <c r="M122" s="87">
        <v>0</v>
      </c>
      <c r="N122" s="87">
        <v>0</v>
      </c>
      <c r="O122" s="87">
        <v>0</v>
      </c>
      <c r="P122" s="87">
        <v>0</v>
      </c>
      <c r="Q122" s="87">
        <v>0</v>
      </c>
    </row>
    <row r="123" spans="1:17" x14ac:dyDescent="0.25">
      <c r="A123" s="150" t="s">
        <v>125</v>
      </c>
      <c r="B123" s="87">
        <v>5.5279053303832126E-3</v>
      </c>
      <c r="C123" s="87">
        <v>1.0888838027028412E-2</v>
      </c>
      <c r="D123" s="87">
        <v>7.2543480937287781E-3</v>
      </c>
      <c r="E123" s="87">
        <v>6.1440941285893459E-3</v>
      </c>
      <c r="F123" s="87">
        <v>3.7867250116603761E-3</v>
      </c>
      <c r="G123" s="87">
        <v>4.1402378315916642E-3</v>
      </c>
      <c r="H123" s="87">
        <v>1.9649435622329028E-3</v>
      </c>
      <c r="I123" s="87">
        <v>2.1345501110714886E-3</v>
      </c>
      <c r="J123" s="87">
        <v>1.6156512124743956E-3</v>
      </c>
      <c r="K123" s="87">
        <v>2.5257679978117039E-3</v>
      </c>
      <c r="L123" s="87">
        <v>2.3661941237360347E-3</v>
      </c>
      <c r="M123" s="87">
        <v>2.2505102142258916E-3</v>
      </c>
      <c r="N123" s="87">
        <v>5.5273184354973246E-3</v>
      </c>
      <c r="O123" s="87">
        <v>2.400407112477959E-3</v>
      </c>
      <c r="P123" s="87">
        <v>2.2277405908850529E-3</v>
      </c>
      <c r="Q123" s="87">
        <v>1.9672150503470334E-3</v>
      </c>
    </row>
    <row r="124" spans="1:17" x14ac:dyDescent="0.25">
      <c r="A124" s="150" t="s">
        <v>29</v>
      </c>
      <c r="B124" s="87">
        <v>0</v>
      </c>
      <c r="C124" s="87">
        <v>0</v>
      </c>
      <c r="D124" s="87">
        <v>0</v>
      </c>
      <c r="E124" s="87">
        <v>0</v>
      </c>
      <c r="F124" s="87">
        <v>0</v>
      </c>
      <c r="G124" s="87">
        <v>0</v>
      </c>
      <c r="H124" s="87">
        <v>0</v>
      </c>
      <c r="I124" s="87">
        <v>0</v>
      </c>
      <c r="J124" s="87">
        <v>0</v>
      </c>
      <c r="K124" s="87">
        <v>0</v>
      </c>
      <c r="L124" s="87">
        <v>0</v>
      </c>
      <c r="M124" s="87">
        <v>0</v>
      </c>
      <c r="N124" s="87">
        <v>0</v>
      </c>
      <c r="O124" s="87">
        <v>0</v>
      </c>
      <c r="P124" s="87">
        <v>0</v>
      </c>
      <c r="Q124" s="87">
        <v>0</v>
      </c>
    </row>
    <row r="125" spans="1:17" x14ac:dyDescent="0.25">
      <c r="A125" s="150" t="s">
        <v>28</v>
      </c>
      <c r="B125" s="87">
        <v>0</v>
      </c>
      <c r="C125" s="87">
        <v>0</v>
      </c>
      <c r="D125" s="87">
        <v>0</v>
      </c>
      <c r="E125" s="87">
        <v>0</v>
      </c>
      <c r="F125" s="87">
        <v>0</v>
      </c>
      <c r="G125" s="87">
        <v>0</v>
      </c>
      <c r="H125" s="87">
        <v>0</v>
      </c>
      <c r="I125" s="87">
        <v>0</v>
      </c>
      <c r="J125" s="87">
        <v>0</v>
      </c>
      <c r="K125" s="87">
        <v>0</v>
      </c>
      <c r="L125" s="87">
        <v>0</v>
      </c>
      <c r="M125" s="87">
        <v>0</v>
      </c>
      <c r="N125" s="87">
        <v>0</v>
      </c>
      <c r="O125" s="87">
        <v>0</v>
      </c>
      <c r="P125" s="87">
        <v>0</v>
      </c>
      <c r="Q125" s="87">
        <v>0</v>
      </c>
    </row>
    <row r="126" spans="1:17" x14ac:dyDescent="0.25">
      <c r="A126" s="150" t="s">
        <v>26</v>
      </c>
      <c r="B126" s="87">
        <v>0.6920324294971304</v>
      </c>
      <c r="C126" s="87">
        <v>0.55865053418333455</v>
      </c>
      <c r="D126" s="87">
        <v>0.6300865572893577</v>
      </c>
      <c r="E126" s="87">
        <v>0.71425817533208247</v>
      </c>
      <c r="F126" s="87">
        <v>0.63474764729588706</v>
      </c>
      <c r="G126" s="87">
        <v>0.87468431977933403</v>
      </c>
      <c r="H126" s="87">
        <v>0.75907971444870193</v>
      </c>
      <c r="I126" s="87">
        <v>0.82296325623883582</v>
      </c>
      <c r="J126" s="87">
        <v>0.66744381442192746</v>
      </c>
      <c r="K126" s="87">
        <v>1.0899265493075203</v>
      </c>
      <c r="L126" s="87">
        <v>1.0090604962847811</v>
      </c>
      <c r="M126" s="87">
        <v>0.98602884423795334</v>
      </c>
      <c r="N126" s="87">
        <v>1.2204195478573252</v>
      </c>
      <c r="O126" s="87">
        <v>1.0318238791087482</v>
      </c>
      <c r="P126" s="87">
        <v>0.99565787401601147</v>
      </c>
      <c r="Q126" s="87">
        <v>0.91780933497017492</v>
      </c>
    </row>
    <row r="127" spans="1:17" x14ac:dyDescent="0.25">
      <c r="A127" s="150" t="s">
        <v>25</v>
      </c>
      <c r="B127" s="87">
        <v>0</v>
      </c>
      <c r="C127" s="87">
        <v>0</v>
      </c>
      <c r="D127" s="87">
        <v>0</v>
      </c>
      <c r="E127" s="87">
        <v>0</v>
      </c>
      <c r="F127" s="87">
        <v>0</v>
      </c>
      <c r="G127" s="87">
        <v>0</v>
      </c>
      <c r="H127" s="87">
        <v>0</v>
      </c>
      <c r="I127" s="87">
        <v>0</v>
      </c>
      <c r="J127" s="87">
        <v>0</v>
      </c>
      <c r="K127" s="87">
        <v>0</v>
      </c>
      <c r="L127" s="87">
        <v>0</v>
      </c>
      <c r="M127" s="87">
        <v>0</v>
      </c>
      <c r="N127" s="87">
        <v>0</v>
      </c>
      <c r="O127" s="87">
        <v>0</v>
      </c>
      <c r="P127" s="87">
        <v>0</v>
      </c>
      <c r="Q127" s="87">
        <v>0</v>
      </c>
    </row>
    <row r="128" spans="1:17" x14ac:dyDescent="0.25">
      <c r="A128" s="150" t="s">
        <v>86</v>
      </c>
      <c r="B128" s="87">
        <v>0</v>
      </c>
      <c r="C128" s="87">
        <v>0</v>
      </c>
      <c r="D128" s="87">
        <v>0</v>
      </c>
      <c r="E128" s="87">
        <v>0</v>
      </c>
      <c r="F128" s="87">
        <v>0</v>
      </c>
      <c r="G128" s="87">
        <v>0</v>
      </c>
      <c r="H128" s="87">
        <v>0</v>
      </c>
      <c r="I128" s="87">
        <v>0</v>
      </c>
      <c r="J128" s="87">
        <v>0</v>
      </c>
      <c r="K128" s="87">
        <v>0</v>
      </c>
      <c r="L128" s="87">
        <v>0</v>
      </c>
      <c r="M128" s="87">
        <v>0</v>
      </c>
      <c r="N128" s="87">
        <v>0</v>
      </c>
      <c r="O128" s="87">
        <v>0</v>
      </c>
      <c r="P128" s="87">
        <v>0</v>
      </c>
      <c r="Q128" s="87">
        <v>0</v>
      </c>
    </row>
    <row r="129" spans="1:17" x14ac:dyDescent="0.25">
      <c r="A129" s="150" t="s">
        <v>22</v>
      </c>
      <c r="B129" s="87">
        <v>0</v>
      </c>
      <c r="C129" s="87">
        <v>0</v>
      </c>
      <c r="D129" s="87">
        <v>0</v>
      </c>
      <c r="E129" s="87">
        <v>0</v>
      </c>
      <c r="F129" s="87">
        <v>0</v>
      </c>
      <c r="G129" s="87">
        <v>0</v>
      </c>
      <c r="H129" s="87">
        <v>0</v>
      </c>
      <c r="I129" s="87">
        <v>0</v>
      </c>
      <c r="J129" s="87">
        <v>0</v>
      </c>
      <c r="K129" s="87">
        <v>0</v>
      </c>
      <c r="L129" s="87">
        <v>0</v>
      </c>
      <c r="M129" s="87">
        <v>0</v>
      </c>
      <c r="N129" s="87">
        <v>0</v>
      </c>
      <c r="O129" s="87">
        <v>0</v>
      </c>
      <c r="P129" s="87">
        <v>0</v>
      </c>
      <c r="Q129" s="87">
        <v>0</v>
      </c>
    </row>
    <row r="130" spans="1:17" x14ac:dyDescent="0.25">
      <c r="A130" s="152" t="s">
        <v>191</v>
      </c>
      <c r="B130" s="151">
        <v>0.10380567333639688</v>
      </c>
      <c r="C130" s="151">
        <v>8.4811542913858923E-2</v>
      </c>
      <c r="D130" s="151">
        <v>9.486396817830528E-2</v>
      </c>
      <c r="E130" s="151">
        <v>0.10720872760342086</v>
      </c>
      <c r="F130" s="151">
        <v>9.5010492298388732E-2</v>
      </c>
      <c r="G130" s="151">
        <v>0.1307548068860116</v>
      </c>
      <c r="H130" s="151">
        <v>0.11321658906067122</v>
      </c>
      <c r="I130" s="151">
        <v>0.12274547498635809</v>
      </c>
      <c r="J130" s="151">
        <v>9.9531439201875099E-2</v>
      </c>
      <c r="K130" s="151">
        <v>0.16251571861273681</v>
      </c>
      <c r="L130" s="151">
        <v>0.15046240816364498</v>
      </c>
      <c r="M130" s="151">
        <v>0.14701840158749943</v>
      </c>
      <c r="N130" s="151">
        <v>0.18239874426192765</v>
      </c>
      <c r="O130" s="151">
        <v>0.15385366562079064</v>
      </c>
      <c r="P130" s="151">
        <v>0.14844704890323313</v>
      </c>
      <c r="Q130" s="151">
        <v>0.13682665037826844</v>
      </c>
    </row>
    <row r="131" spans="1:17" x14ac:dyDescent="0.25">
      <c r="A131" s="156" t="s">
        <v>181</v>
      </c>
      <c r="B131" s="204">
        <v>1.1072053469518239</v>
      </c>
      <c r="C131" s="204">
        <v>0.91950710205456943</v>
      </c>
      <c r="D131" s="204">
        <v>1.0318313094859131</v>
      </c>
      <c r="E131" s="204">
        <v>1.1449532766731823</v>
      </c>
      <c r="F131" s="204">
        <v>1.0314830171765144</v>
      </c>
      <c r="G131" s="204">
        <v>1.3940705525276638</v>
      </c>
      <c r="H131" s="204">
        <v>1.2252073398093424</v>
      </c>
      <c r="I131" s="204">
        <v>1.3600688411275594</v>
      </c>
      <c r="J131" s="204">
        <v>1.0940361881988334</v>
      </c>
      <c r="K131" s="204">
        <v>1.7497039949312923</v>
      </c>
      <c r="L131" s="204">
        <v>1.6475519681851178</v>
      </c>
      <c r="M131" s="204">
        <v>1.6187541759634754</v>
      </c>
      <c r="N131" s="204">
        <v>2.0149820487567816</v>
      </c>
      <c r="O131" s="204">
        <v>1.7200443842927036</v>
      </c>
      <c r="P131" s="204">
        <v>1.671878654664984</v>
      </c>
      <c r="Q131" s="204">
        <v>1.5510405542468679</v>
      </c>
    </row>
    <row r="132" spans="1:17" x14ac:dyDescent="0.25">
      <c r="A132" s="152" t="s">
        <v>190</v>
      </c>
      <c r="B132" s="151">
        <v>0.9840718749384133</v>
      </c>
      <c r="C132" s="151">
        <v>0.74189017603635354</v>
      </c>
      <c r="D132" s="151">
        <v>0.81645036712445207</v>
      </c>
      <c r="E132" s="151">
        <v>1.0103234512579025</v>
      </c>
      <c r="F132" s="151">
        <v>0.82575698075302628</v>
      </c>
      <c r="G132" s="151">
        <v>1.2394822901136315</v>
      </c>
      <c r="H132" s="151">
        <v>0.99809433977323647</v>
      </c>
      <c r="I132" s="151">
        <v>0.9504396712818769</v>
      </c>
      <c r="J132" s="151">
        <v>0.8072009502568398</v>
      </c>
      <c r="K132" s="151">
        <v>1.4731552416674087</v>
      </c>
      <c r="L132" s="151">
        <v>1.2494768084585359</v>
      </c>
      <c r="M132" s="151">
        <v>1.1839482536354169</v>
      </c>
      <c r="N132" s="151">
        <v>1.4412327067883437</v>
      </c>
      <c r="O132" s="151">
        <v>1.1311538274194972</v>
      </c>
      <c r="P132" s="151">
        <v>1.0405340824691165</v>
      </c>
      <c r="Q132" s="151">
        <v>0.91750299434979943</v>
      </c>
    </row>
    <row r="133" spans="1:17" x14ac:dyDescent="0.25">
      <c r="A133" s="154" t="s">
        <v>33</v>
      </c>
      <c r="B133" s="83">
        <v>0</v>
      </c>
      <c r="C133" s="83">
        <v>0</v>
      </c>
      <c r="D133" s="83">
        <v>0</v>
      </c>
      <c r="E133" s="83">
        <v>0</v>
      </c>
      <c r="F133" s="83">
        <v>0</v>
      </c>
      <c r="G133" s="83">
        <v>0</v>
      </c>
      <c r="H133" s="83">
        <v>0</v>
      </c>
      <c r="I133" s="83">
        <v>0</v>
      </c>
      <c r="J133" s="83">
        <v>0</v>
      </c>
      <c r="K133" s="83">
        <v>0</v>
      </c>
      <c r="L133" s="83">
        <v>0</v>
      </c>
      <c r="M133" s="83">
        <v>0</v>
      </c>
      <c r="N133" s="83">
        <v>0</v>
      </c>
      <c r="O133" s="83">
        <v>0</v>
      </c>
      <c r="P133" s="83">
        <v>0</v>
      </c>
      <c r="Q133" s="83">
        <v>0</v>
      </c>
    </row>
    <row r="134" spans="1:17" x14ac:dyDescent="0.25">
      <c r="A134" s="154" t="s">
        <v>30</v>
      </c>
      <c r="B134" s="208">
        <v>0</v>
      </c>
      <c r="C134" s="208">
        <v>0</v>
      </c>
      <c r="D134" s="208">
        <v>0</v>
      </c>
      <c r="E134" s="208">
        <v>0</v>
      </c>
      <c r="F134" s="208">
        <v>0</v>
      </c>
      <c r="G134" s="208">
        <v>5.7732486360571999E-3</v>
      </c>
      <c r="H134" s="208">
        <v>5.1143146004231227E-3</v>
      </c>
      <c r="I134" s="208">
        <v>5.9147302737121814E-3</v>
      </c>
      <c r="J134" s="208">
        <v>4.7837174961530464E-3</v>
      </c>
      <c r="K134" s="208">
        <v>0</v>
      </c>
      <c r="L134" s="208">
        <v>0</v>
      </c>
      <c r="M134" s="208">
        <v>0</v>
      </c>
      <c r="N134" s="208">
        <v>0</v>
      </c>
      <c r="O134" s="208">
        <v>0</v>
      </c>
      <c r="P134" s="208">
        <v>0</v>
      </c>
      <c r="Q134" s="208">
        <v>0</v>
      </c>
    </row>
    <row r="135" spans="1:17" x14ac:dyDescent="0.25">
      <c r="A135" s="154" t="s">
        <v>125</v>
      </c>
      <c r="B135" s="208">
        <v>0</v>
      </c>
      <c r="C135" s="208">
        <v>9.5656141005281471E-4</v>
      </c>
      <c r="D135" s="208">
        <v>0</v>
      </c>
      <c r="E135" s="208">
        <v>0</v>
      </c>
      <c r="F135" s="208">
        <v>0</v>
      </c>
      <c r="G135" s="208">
        <v>5.833792564475659E-19</v>
      </c>
      <c r="H135" s="208">
        <v>0</v>
      </c>
      <c r="I135" s="208">
        <v>0</v>
      </c>
      <c r="J135" s="208">
        <v>0</v>
      </c>
      <c r="K135" s="208">
        <v>0</v>
      </c>
      <c r="L135" s="208">
        <v>0</v>
      </c>
      <c r="M135" s="208">
        <v>0</v>
      </c>
      <c r="N135" s="208">
        <v>0</v>
      </c>
      <c r="O135" s="208">
        <v>0</v>
      </c>
      <c r="P135" s="208">
        <v>0</v>
      </c>
      <c r="Q135" s="208">
        <v>0</v>
      </c>
    </row>
    <row r="136" spans="1:17" x14ac:dyDescent="0.25">
      <c r="A136" s="154" t="s">
        <v>29</v>
      </c>
      <c r="B136" s="208">
        <v>0</v>
      </c>
      <c r="C136" s="208">
        <v>0</v>
      </c>
      <c r="D136" s="208">
        <v>0</v>
      </c>
      <c r="E136" s="208">
        <v>0</v>
      </c>
      <c r="F136" s="208">
        <v>0</v>
      </c>
      <c r="G136" s="208">
        <v>0</v>
      </c>
      <c r="H136" s="208">
        <v>0</v>
      </c>
      <c r="I136" s="208">
        <v>0</v>
      </c>
      <c r="J136" s="208">
        <v>0</v>
      </c>
      <c r="K136" s="208">
        <v>0</v>
      </c>
      <c r="L136" s="208">
        <v>0</v>
      </c>
      <c r="M136" s="208">
        <v>0</v>
      </c>
      <c r="N136" s="208">
        <v>0</v>
      </c>
      <c r="O136" s="208">
        <v>0</v>
      </c>
      <c r="P136" s="208">
        <v>0</v>
      </c>
      <c r="Q136" s="208">
        <v>0</v>
      </c>
    </row>
    <row r="137" spans="1:17" x14ac:dyDescent="0.25">
      <c r="A137" s="154" t="s">
        <v>26</v>
      </c>
      <c r="B137" s="208">
        <v>0.9840718749384133</v>
      </c>
      <c r="C137" s="208">
        <v>0.7409336146263007</v>
      </c>
      <c r="D137" s="208">
        <v>0.81645036712445207</v>
      </c>
      <c r="E137" s="208">
        <v>1.0103234512579025</v>
      </c>
      <c r="F137" s="208">
        <v>0.82575698075302628</v>
      </c>
      <c r="G137" s="208">
        <v>1.2337090414775744</v>
      </c>
      <c r="H137" s="208">
        <v>0.99298002517281336</v>
      </c>
      <c r="I137" s="208">
        <v>0.94452494100816475</v>
      </c>
      <c r="J137" s="208">
        <v>0.80241723276068677</v>
      </c>
      <c r="K137" s="208">
        <v>1.4731552416674087</v>
      </c>
      <c r="L137" s="208">
        <v>1.2494768084585359</v>
      </c>
      <c r="M137" s="208">
        <v>1.1839482536354169</v>
      </c>
      <c r="N137" s="208">
        <v>1.4412327067883437</v>
      </c>
      <c r="O137" s="208">
        <v>1.1311538274194972</v>
      </c>
      <c r="P137" s="208">
        <v>1.0405340824691165</v>
      </c>
      <c r="Q137" s="208">
        <v>0.91750299434979943</v>
      </c>
    </row>
    <row r="138" spans="1:17" x14ac:dyDescent="0.25">
      <c r="A138" s="152" t="s">
        <v>189</v>
      </c>
      <c r="B138" s="151">
        <v>0.1231334720134107</v>
      </c>
      <c r="C138" s="151">
        <v>0.17761692601821588</v>
      </c>
      <c r="D138" s="151">
        <v>0.21538094236146096</v>
      </c>
      <c r="E138" s="151">
        <v>0.13462982541527968</v>
      </c>
      <c r="F138" s="151">
        <v>0.20572603642348813</v>
      </c>
      <c r="G138" s="151">
        <v>0.15458826241403226</v>
      </c>
      <c r="H138" s="151">
        <v>0.22711300003610582</v>
      </c>
      <c r="I138" s="151">
        <v>0.40962916984568259</v>
      </c>
      <c r="J138" s="151">
        <v>0.28683523794199361</v>
      </c>
      <c r="K138" s="151">
        <v>0.2765487532638834</v>
      </c>
      <c r="L138" s="151">
        <v>0.39807515972658197</v>
      </c>
      <c r="M138" s="151">
        <v>0.43480592232805854</v>
      </c>
      <c r="N138" s="151">
        <v>0.57374934196843774</v>
      </c>
      <c r="O138" s="151">
        <v>0.58889055687320624</v>
      </c>
      <c r="P138" s="151">
        <v>0.63134457219586737</v>
      </c>
      <c r="Q138" s="151">
        <v>0.63353755989706861</v>
      </c>
    </row>
    <row r="139" spans="1:17" x14ac:dyDescent="0.25">
      <c r="A139" s="156" t="s">
        <v>180</v>
      </c>
      <c r="B139" s="155">
        <v>1.0472584044864632</v>
      </c>
      <c r="C139" s="155">
        <v>0.87798167830848795</v>
      </c>
      <c r="D139" s="155">
        <v>0.98707285514334075</v>
      </c>
      <c r="E139" s="155">
        <v>1.0837604140339754</v>
      </c>
      <c r="F139" s="155">
        <v>0.9857738664242145</v>
      </c>
      <c r="G139" s="155">
        <v>1.3190682519664827</v>
      </c>
      <c r="H139" s="155">
        <v>1.1694661081919864</v>
      </c>
      <c r="I139" s="155">
        <v>1.3156911343898252</v>
      </c>
      <c r="J139" s="155">
        <v>1.0536087644747159</v>
      </c>
      <c r="K139" s="155">
        <v>1.6642404945020357</v>
      </c>
      <c r="L139" s="155">
        <v>1.5823555934526063</v>
      </c>
      <c r="M139" s="155">
        <v>1.559547534341563</v>
      </c>
      <c r="N139" s="155">
        <v>1.9448145650474646</v>
      </c>
      <c r="O139" s="155">
        <v>1.6712121276769851</v>
      </c>
      <c r="P139" s="155">
        <v>1.6309577601052587</v>
      </c>
      <c r="Q139" s="155">
        <v>1.5183871003393703</v>
      </c>
    </row>
    <row r="140" spans="1:17" x14ac:dyDescent="0.25">
      <c r="A140" s="152" t="s">
        <v>193</v>
      </c>
      <c r="B140" s="151">
        <v>0.6218819120723722</v>
      </c>
      <c r="C140" s="151">
        <v>0.46888583997817396</v>
      </c>
      <c r="D140" s="151">
        <v>0.5159538935622161</v>
      </c>
      <c r="E140" s="151">
        <v>0.63847153412360691</v>
      </c>
      <c r="F140" s="151">
        <v>0.52183518620521441</v>
      </c>
      <c r="G140" s="151">
        <v>0.78359020372994492</v>
      </c>
      <c r="H140" s="151">
        <v>0.63101115411460529</v>
      </c>
      <c r="I140" s="151">
        <v>0.60093780682665643</v>
      </c>
      <c r="J140" s="151">
        <v>0.51035921497619652</v>
      </c>
      <c r="K140" s="151">
        <v>0.93095699795800047</v>
      </c>
      <c r="L140" s="151">
        <v>0.78960393699180675</v>
      </c>
      <c r="M140" s="151">
        <v>0.74819332054543053</v>
      </c>
      <c r="N140" s="151">
        <v>0.91078362695292736</v>
      </c>
      <c r="O140" s="151">
        <v>0.71483000678953834</v>
      </c>
      <c r="P140" s="151">
        <v>0.6575630716230596</v>
      </c>
      <c r="Q140" s="151">
        <v>0.57981386419979719</v>
      </c>
    </row>
    <row r="141" spans="1:17" x14ac:dyDescent="0.25">
      <c r="A141" s="152" t="s">
        <v>187</v>
      </c>
      <c r="B141" s="151">
        <v>0.32667497014572955</v>
      </c>
      <c r="C141" s="151">
        <v>0.26672138326162648</v>
      </c>
      <c r="D141" s="151">
        <v>0.29847356686379628</v>
      </c>
      <c r="E141" s="151">
        <v>0.337372092590633</v>
      </c>
      <c r="F141" s="151">
        <v>0.2990324801970991</v>
      </c>
      <c r="G141" s="151">
        <v>0.41156294557928386</v>
      </c>
      <c r="H141" s="151">
        <v>0.35640535810678536</v>
      </c>
      <c r="I141" s="151">
        <v>0.38640213297579767</v>
      </c>
      <c r="J141" s="151">
        <v>0.31332770808403382</v>
      </c>
      <c r="K141" s="151">
        <v>0.51160711170539497</v>
      </c>
      <c r="L141" s="151">
        <v>0.4736619434869338</v>
      </c>
      <c r="M141" s="151">
        <v>0.46282179833395615</v>
      </c>
      <c r="N141" s="151">
        <v>0.57412403766548303</v>
      </c>
      <c r="O141" s="151">
        <v>0.48433830158770319</v>
      </c>
      <c r="P141" s="151">
        <v>0.46732051277136816</v>
      </c>
      <c r="Q141" s="151">
        <v>0.43074120189616716</v>
      </c>
    </row>
    <row r="142" spans="1:17" x14ac:dyDescent="0.25">
      <c r="A142" s="150" t="s">
        <v>33</v>
      </c>
      <c r="B142" s="87">
        <v>0</v>
      </c>
      <c r="C142" s="87">
        <v>0</v>
      </c>
      <c r="D142" s="87">
        <v>0</v>
      </c>
      <c r="E142" s="87">
        <v>0</v>
      </c>
      <c r="F142" s="87">
        <v>0</v>
      </c>
      <c r="G142" s="87">
        <v>0</v>
      </c>
      <c r="H142" s="87">
        <v>0</v>
      </c>
      <c r="I142" s="87">
        <v>0</v>
      </c>
      <c r="J142" s="87">
        <v>0</v>
      </c>
      <c r="K142" s="87">
        <v>0</v>
      </c>
      <c r="L142" s="87">
        <v>0</v>
      </c>
      <c r="M142" s="87">
        <v>0</v>
      </c>
      <c r="N142" s="87">
        <v>0</v>
      </c>
      <c r="O142" s="87">
        <v>0</v>
      </c>
      <c r="P142" s="87">
        <v>0</v>
      </c>
      <c r="Q142" s="87">
        <v>0</v>
      </c>
    </row>
    <row r="143" spans="1:17" x14ac:dyDescent="0.25">
      <c r="A143" s="150" t="s">
        <v>31</v>
      </c>
      <c r="B143" s="87">
        <v>0</v>
      </c>
      <c r="C143" s="87">
        <v>0</v>
      </c>
      <c r="D143" s="87">
        <v>0</v>
      </c>
      <c r="E143" s="87">
        <v>0</v>
      </c>
      <c r="F143" s="87">
        <v>0</v>
      </c>
      <c r="G143" s="87">
        <v>0</v>
      </c>
      <c r="H143" s="87">
        <v>0</v>
      </c>
      <c r="I143" s="87">
        <v>0</v>
      </c>
      <c r="J143" s="87">
        <v>0</v>
      </c>
      <c r="K143" s="87">
        <v>0</v>
      </c>
      <c r="L143" s="87">
        <v>0</v>
      </c>
      <c r="M143" s="87">
        <v>0</v>
      </c>
      <c r="N143" s="87">
        <v>0</v>
      </c>
      <c r="O143" s="87">
        <v>0</v>
      </c>
      <c r="P143" s="87">
        <v>0</v>
      </c>
      <c r="Q143" s="87">
        <v>0</v>
      </c>
    </row>
    <row r="144" spans="1:17" x14ac:dyDescent="0.25">
      <c r="A144" s="150" t="s">
        <v>30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125</v>
      </c>
      <c r="B145" s="87">
        <v>2.5887772262995499E-3</v>
      </c>
      <c r="C145" s="87">
        <v>5.099359381265222E-3</v>
      </c>
      <c r="D145" s="87">
        <v>3.397288848901601E-3</v>
      </c>
      <c r="E145" s="87">
        <v>2.8773450350008502E-3</v>
      </c>
      <c r="F145" s="87">
        <v>1.7733638487918355E-3</v>
      </c>
      <c r="G145" s="87">
        <v>1.9389176856878815E-3</v>
      </c>
      <c r="H145" s="87">
        <v>9.2020409917544952E-4</v>
      </c>
      <c r="I145" s="87">
        <v>9.9963266113929031E-4</v>
      </c>
      <c r="J145" s="87">
        <v>7.5662675362912182E-4</v>
      </c>
      <c r="K145" s="87">
        <v>1.1828441843445728E-3</v>
      </c>
      <c r="L145" s="87">
        <v>1.1081140313426857E-3</v>
      </c>
      <c r="M145" s="87">
        <v>1.0539380184607142E-3</v>
      </c>
      <c r="N145" s="87">
        <v>2.5885023771434904E-3</v>
      </c>
      <c r="O145" s="87">
        <v>1.1241363401206469E-3</v>
      </c>
      <c r="P145" s="87">
        <v>1.043274760167886E-3</v>
      </c>
      <c r="Q145" s="87">
        <v>9.2126786136894224E-4</v>
      </c>
    </row>
    <row r="146" spans="1:17" x14ac:dyDescent="0.25">
      <c r="A146" s="150" t="s">
        <v>29</v>
      </c>
      <c r="B146" s="87">
        <v>0</v>
      </c>
      <c r="C146" s="87">
        <v>0</v>
      </c>
      <c r="D146" s="87">
        <v>0</v>
      </c>
      <c r="E146" s="87">
        <v>0</v>
      </c>
      <c r="F146" s="87">
        <v>0</v>
      </c>
      <c r="G146" s="87">
        <v>0</v>
      </c>
      <c r="H146" s="87">
        <v>0</v>
      </c>
      <c r="I146" s="87">
        <v>0</v>
      </c>
      <c r="J146" s="87">
        <v>0</v>
      </c>
      <c r="K146" s="87">
        <v>0</v>
      </c>
      <c r="L146" s="87">
        <v>0</v>
      </c>
      <c r="M146" s="87">
        <v>0</v>
      </c>
      <c r="N146" s="87">
        <v>0</v>
      </c>
      <c r="O146" s="87">
        <v>0</v>
      </c>
      <c r="P146" s="87">
        <v>0</v>
      </c>
      <c r="Q146" s="87">
        <v>0</v>
      </c>
    </row>
    <row r="147" spans="1:17" x14ac:dyDescent="0.25">
      <c r="A147" s="150" t="s">
        <v>28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26</v>
      </c>
      <c r="B148" s="87">
        <v>0.32408619291942997</v>
      </c>
      <c r="C148" s="87">
        <v>0.26162202388036127</v>
      </c>
      <c r="D148" s="87">
        <v>0.29507627801489467</v>
      </c>
      <c r="E148" s="87">
        <v>0.33449474755563213</v>
      </c>
      <c r="F148" s="87">
        <v>0.29725911634830726</v>
      </c>
      <c r="G148" s="87">
        <v>0.40962402789359598</v>
      </c>
      <c r="H148" s="87">
        <v>0.35548515400760994</v>
      </c>
      <c r="I148" s="87">
        <v>0.38540250031465839</v>
      </c>
      <c r="J148" s="87">
        <v>0.31257108133040468</v>
      </c>
      <c r="K148" s="87">
        <v>0.51042426752105041</v>
      </c>
      <c r="L148" s="87">
        <v>0.4725538294555911</v>
      </c>
      <c r="M148" s="87">
        <v>0.46176786031549544</v>
      </c>
      <c r="N148" s="87">
        <v>0.57153553528833956</v>
      </c>
      <c r="O148" s="87">
        <v>0.48321416524758254</v>
      </c>
      <c r="P148" s="87">
        <v>0.46627723801120025</v>
      </c>
      <c r="Q148" s="87">
        <v>0.42981993403479823</v>
      </c>
    </row>
    <row r="149" spans="1:17" x14ac:dyDescent="0.25">
      <c r="A149" s="150" t="s">
        <v>25</v>
      </c>
      <c r="B149" s="87">
        <v>0</v>
      </c>
      <c r="C149" s="87">
        <v>0</v>
      </c>
      <c r="D149" s="87">
        <v>0</v>
      </c>
      <c r="E149" s="87">
        <v>0</v>
      </c>
      <c r="F149" s="87">
        <v>0</v>
      </c>
      <c r="G149" s="87">
        <v>0</v>
      </c>
      <c r="H149" s="87">
        <v>0</v>
      </c>
      <c r="I149" s="87">
        <v>0</v>
      </c>
      <c r="J149" s="87">
        <v>0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</row>
    <row r="150" spans="1:17" x14ac:dyDescent="0.25">
      <c r="A150" s="150" t="s">
        <v>86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22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2" t="s">
        <v>186</v>
      </c>
      <c r="B152" s="151">
        <v>9.8701522268361375E-2</v>
      </c>
      <c r="C152" s="151">
        <v>0.14237445506868754</v>
      </c>
      <c r="D152" s="151">
        <v>0.17264539471732837</v>
      </c>
      <c r="E152" s="151">
        <v>0.10791678731973546</v>
      </c>
      <c r="F152" s="151">
        <v>0.16490620002190093</v>
      </c>
      <c r="G152" s="151">
        <v>0.12391510265725389</v>
      </c>
      <c r="H152" s="151">
        <v>0.18204959597059556</v>
      </c>
      <c r="I152" s="151">
        <v>0.32835119458737105</v>
      </c>
      <c r="J152" s="151">
        <v>0.22992184141448554</v>
      </c>
      <c r="K152" s="151">
        <v>0.22167638483864022</v>
      </c>
      <c r="L152" s="151">
        <v>0.31908971297386574</v>
      </c>
      <c r="M152" s="151">
        <v>0.34853241546217623</v>
      </c>
      <c r="N152" s="151">
        <v>0.45990690042905441</v>
      </c>
      <c r="O152" s="151">
        <v>0.47204381929974365</v>
      </c>
      <c r="P152" s="151">
        <v>0.50607417571083091</v>
      </c>
      <c r="Q152" s="151">
        <v>0.50783203424340595</v>
      </c>
    </row>
    <row r="153" spans="1:17" x14ac:dyDescent="0.25">
      <c r="A153" s="243" t="s">
        <v>179</v>
      </c>
      <c r="B153" s="242">
        <v>2.304825524731235</v>
      </c>
      <c r="C153" s="242">
        <v>1.8830936943709575</v>
      </c>
      <c r="D153" s="242">
        <v>2.1062904194658061</v>
      </c>
      <c r="E153" s="242">
        <v>2.3803844617776218</v>
      </c>
      <c r="F153" s="242">
        <v>2.1095437342520085</v>
      </c>
      <c r="G153" s="242">
        <v>2.9031844474970172</v>
      </c>
      <c r="H153" s="242">
        <v>2.5137786394816284</v>
      </c>
      <c r="I153" s="242">
        <v>2.7253510786160793</v>
      </c>
      <c r="J153" s="242">
        <v>2.2099235447595</v>
      </c>
      <c r="K153" s="242">
        <v>3.6083805864331406</v>
      </c>
      <c r="L153" s="242">
        <v>3.3407576647981263</v>
      </c>
      <c r="M153" s="242">
        <v>3.264289452523073</v>
      </c>
      <c r="N153" s="242">
        <v>4.0498487986437848</v>
      </c>
      <c r="O153" s="242">
        <v>3.416054674074632</v>
      </c>
      <c r="P153" s="242">
        <v>3.296010096427294</v>
      </c>
      <c r="Q153" s="242">
        <v>3.0379992356808523</v>
      </c>
    </row>
    <row r="154" spans="1:17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</row>
    <row r="155" spans="1:17" ht="12.75" x14ac:dyDescent="0.25">
      <c r="A155" s="80" t="s">
        <v>129</v>
      </c>
      <c r="B155" s="233"/>
      <c r="C155" s="233"/>
      <c r="D155" s="233"/>
      <c r="E155" s="233"/>
      <c r="F155" s="233"/>
      <c r="G155" s="233"/>
      <c r="H155" s="233"/>
      <c r="I155" s="233"/>
      <c r="J155" s="233"/>
      <c r="K155" s="233"/>
      <c r="L155" s="233"/>
      <c r="M155" s="233"/>
      <c r="N155" s="233"/>
      <c r="O155" s="233"/>
      <c r="P155" s="233"/>
      <c r="Q155" s="233"/>
    </row>
    <row r="156" spans="1:17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</row>
    <row r="157" spans="1:17" x14ac:dyDescent="0.25">
      <c r="A157" s="78" t="s">
        <v>41</v>
      </c>
      <c r="B157" s="77">
        <f t="shared" ref="B157:Q157" si="0">SUM(B$158:B$164,B$166:B$167,B$169:B$172)</f>
        <v>0.99999999999999989</v>
      </c>
      <c r="C157" s="77">
        <f t="shared" si="0"/>
        <v>1</v>
      </c>
      <c r="D157" s="77">
        <f t="shared" si="0"/>
        <v>1</v>
      </c>
      <c r="E157" s="77">
        <f t="shared" si="0"/>
        <v>0.99999999999999989</v>
      </c>
      <c r="F157" s="77">
        <f t="shared" si="0"/>
        <v>1</v>
      </c>
      <c r="G157" s="77">
        <f t="shared" si="0"/>
        <v>1</v>
      </c>
      <c r="H157" s="77">
        <f t="shared" si="0"/>
        <v>0.99999999999999978</v>
      </c>
      <c r="I157" s="77">
        <f t="shared" si="0"/>
        <v>1</v>
      </c>
      <c r="J157" s="77">
        <f t="shared" si="0"/>
        <v>1</v>
      </c>
      <c r="K157" s="77">
        <f t="shared" si="0"/>
        <v>1</v>
      </c>
      <c r="L157" s="77">
        <f t="shared" si="0"/>
        <v>0.99999999999999989</v>
      </c>
      <c r="M157" s="77">
        <f t="shared" si="0"/>
        <v>0.99999999999999978</v>
      </c>
      <c r="N157" s="77">
        <f t="shared" si="0"/>
        <v>1</v>
      </c>
      <c r="O157" s="77">
        <f t="shared" si="0"/>
        <v>1.0000000000000002</v>
      </c>
      <c r="P157" s="77">
        <f t="shared" si="0"/>
        <v>1</v>
      </c>
      <c r="Q157" s="77">
        <f t="shared" si="0"/>
        <v>0.99999999999999989</v>
      </c>
    </row>
    <row r="158" spans="1:17" x14ac:dyDescent="0.25">
      <c r="A158" s="132" t="s">
        <v>83</v>
      </c>
      <c r="B158" s="240">
        <f t="shared" ref="B158:Q158" si="1">IF(B$6=0,0,B$6/B$5)</f>
        <v>1.5840024854864194E-3</v>
      </c>
      <c r="C158" s="240">
        <f t="shared" si="1"/>
        <v>1.5192945927088393E-3</v>
      </c>
      <c r="D158" s="240">
        <f t="shared" si="1"/>
        <v>1.6343595907449455E-3</v>
      </c>
      <c r="E158" s="240">
        <f t="shared" si="1"/>
        <v>1.7140867763921815E-3</v>
      </c>
      <c r="F158" s="240">
        <f t="shared" si="1"/>
        <v>1.6207142006034914E-3</v>
      </c>
      <c r="G158" s="240">
        <f t="shared" si="1"/>
        <v>1.9387985016813649E-3</v>
      </c>
      <c r="H158" s="240">
        <f t="shared" si="1"/>
        <v>1.5697567165348144E-3</v>
      </c>
      <c r="I158" s="240">
        <f t="shared" si="1"/>
        <v>1.5509871461136372E-3</v>
      </c>
      <c r="J158" s="240">
        <f t="shared" si="1"/>
        <v>1.8385077247606936E-3</v>
      </c>
      <c r="K158" s="240">
        <f t="shared" si="1"/>
        <v>1.7630573232039685E-3</v>
      </c>
      <c r="L158" s="240">
        <f t="shared" si="1"/>
        <v>1.9550460653111326E-3</v>
      </c>
      <c r="M158" s="240">
        <f t="shared" si="1"/>
        <v>2.2565460539091444E-3</v>
      </c>
      <c r="N158" s="240">
        <f t="shared" si="1"/>
        <v>1.855568002898145E-3</v>
      </c>
      <c r="O158" s="240">
        <f t="shared" si="1"/>
        <v>1.9285698041877704E-3</v>
      </c>
      <c r="P158" s="240">
        <f t="shared" si="1"/>
        <v>1.6602810807049063E-3</v>
      </c>
      <c r="Q158" s="240">
        <f t="shared" si="1"/>
        <v>1.8863844448560746E-3</v>
      </c>
    </row>
    <row r="159" spans="1:17" x14ac:dyDescent="0.25">
      <c r="A159" s="76" t="s">
        <v>82</v>
      </c>
      <c r="B159" s="239">
        <f t="shared" ref="B159:Q159" si="2">IF(B$7=0,0,B$7/B$5)</f>
        <v>2.7031441222987417E-3</v>
      </c>
      <c r="C159" s="239">
        <f t="shared" si="2"/>
        <v>2.5927183107039204E-3</v>
      </c>
      <c r="D159" s="239">
        <f t="shared" si="2"/>
        <v>2.7890799174397217E-3</v>
      </c>
      <c r="E159" s="239">
        <f t="shared" si="2"/>
        <v>2.9251365683884518E-3</v>
      </c>
      <c r="F159" s="239">
        <f t="shared" si="2"/>
        <v>2.7657936811520197E-3</v>
      </c>
      <c r="G159" s="239">
        <f t="shared" si="2"/>
        <v>3.3086133526692135E-3</v>
      </c>
      <c r="H159" s="239">
        <f t="shared" si="2"/>
        <v>2.6788333229395278E-3</v>
      </c>
      <c r="I159" s="239">
        <f t="shared" si="2"/>
        <v>2.6468025310519153E-3</v>
      </c>
      <c r="J159" s="239">
        <f t="shared" si="2"/>
        <v>3.137464363549643E-3</v>
      </c>
      <c r="K159" s="239">
        <f t="shared" si="2"/>
        <v>3.0087061631289477E-3</v>
      </c>
      <c r="L159" s="239">
        <f t="shared" si="2"/>
        <v>3.3363402701014132E-3</v>
      </c>
      <c r="M159" s="239">
        <f t="shared" si="2"/>
        <v>3.8508583529449406E-3</v>
      </c>
      <c r="N159" s="239">
        <f t="shared" si="2"/>
        <v>3.1665782008034223E-3</v>
      </c>
      <c r="O159" s="239">
        <f t="shared" si="2"/>
        <v>3.2911577970359835E-3</v>
      </c>
      <c r="P159" s="239">
        <f t="shared" si="2"/>
        <v>2.8333156581462639E-3</v>
      </c>
      <c r="Q159" s="239">
        <f t="shared" si="2"/>
        <v>3.219167312696866E-3</v>
      </c>
    </row>
    <row r="160" spans="1:17" x14ac:dyDescent="0.25">
      <c r="A160" s="76" t="s">
        <v>81</v>
      </c>
      <c r="B160" s="239">
        <f t="shared" ref="B160:Q160" si="3">IF(B$8=0,0,B$8/B$5)</f>
        <v>2.7075921970689306E-3</v>
      </c>
      <c r="C160" s="239">
        <f t="shared" si="3"/>
        <v>2.5969846777129579E-3</v>
      </c>
      <c r="D160" s="239">
        <f t="shared" si="3"/>
        <v>2.793669401185877E-3</v>
      </c>
      <c r="E160" s="239">
        <f t="shared" si="3"/>
        <v>2.9299499359265986E-3</v>
      </c>
      <c r="F160" s="239">
        <f t="shared" si="3"/>
        <v>2.7703448469560163E-3</v>
      </c>
      <c r="G160" s="239">
        <f t="shared" si="3"/>
        <v>3.3140577385075099E-3</v>
      </c>
      <c r="H160" s="239">
        <f t="shared" si="3"/>
        <v>2.6832413938296497E-3</v>
      </c>
      <c r="I160" s="239">
        <f t="shared" si="3"/>
        <v>2.6511578946682769E-3</v>
      </c>
      <c r="J160" s="239">
        <f t="shared" si="3"/>
        <v>3.1426271204898853E-3</v>
      </c>
      <c r="K160" s="239">
        <f t="shared" si="3"/>
        <v>3.0136570460155554E-3</v>
      </c>
      <c r="L160" s="239">
        <f t="shared" si="3"/>
        <v>3.3418302811066662E-3</v>
      </c>
      <c r="M160" s="239">
        <f t="shared" si="3"/>
        <v>3.8571950131851421E-3</v>
      </c>
      <c r="N160" s="239">
        <f t="shared" si="3"/>
        <v>3.1717888651134137E-3</v>
      </c>
      <c r="O160" s="239">
        <f t="shared" si="3"/>
        <v>3.2965734594273986E-3</v>
      </c>
      <c r="P160" s="239">
        <f t="shared" si="3"/>
        <v>2.8379779326402573E-3</v>
      </c>
      <c r="Q160" s="239">
        <f t="shared" si="3"/>
        <v>3.2244645133849476E-3</v>
      </c>
    </row>
    <row r="161" spans="1:17" x14ac:dyDescent="0.25">
      <c r="A161" s="76" t="s">
        <v>80</v>
      </c>
      <c r="B161" s="239">
        <f t="shared" ref="B161:Q161" si="4">IF(B$9=0,0,B$9/B$5)</f>
        <v>1.5193887396375437E-2</v>
      </c>
      <c r="C161" s="239">
        <f t="shared" si="4"/>
        <v>1.4573203751287992E-2</v>
      </c>
      <c r="D161" s="239">
        <f t="shared" si="4"/>
        <v>1.5676917059470011E-2</v>
      </c>
      <c r="E161" s="239">
        <f t="shared" si="4"/>
        <v>1.6441667047082591E-2</v>
      </c>
      <c r="F161" s="239">
        <f t="shared" si="4"/>
        <v>1.5546029309489494E-2</v>
      </c>
      <c r="G161" s="239">
        <f t="shared" si="4"/>
        <v>1.8597121146411631E-2</v>
      </c>
      <c r="H161" s="239">
        <f t="shared" si="4"/>
        <v>1.5057240761468806E-2</v>
      </c>
      <c r="I161" s="239">
        <f t="shared" si="4"/>
        <v>1.4877201435728645E-2</v>
      </c>
      <c r="J161" s="239">
        <f t="shared" si="4"/>
        <v>1.7635123431515527E-2</v>
      </c>
      <c r="K161" s="239">
        <f t="shared" si="4"/>
        <v>1.6911396722897293E-2</v>
      </c>
      <c r="L161" s="239">
        <f t="shared" si="4"/>
        <v>1.8752969167180576E-2</v>
      </c>
      <c r="M161" s="239">
        <f t="shared" si="4"/>
        <v>2.1644982859545425E-2</v>
      </c>
      <c r="N161" s="239">
        <f t="shared" si="4"/>
        <v>1.7798767079392562E-2</v>
      </c>
      <c r="O161" s="239">
        <f t="shared" si="4"/>
        <v>1.8499006604702727E-2</v>
      </c>
      <c r="P161" s="239">
        <f t="shared" si="4"/>
        <v>1.5925558209472362E-2</v>
      </c>
      <c r="Q161" s="239">
        <f t="shared" si="4"/>
        <v>1.809436102785909E-2</v>
      </c>
    </row>
    <row r="162" spans="1:17" x14ac:dyDescent="0.25">
      <c r="A162" s="129" t="s">
        <v>79</v>
      </c>
      <c r="B162" s="238">
        <f t="shared" ref="B162:Q162" si="5">IF(B$10=0,0,B$10/B$5)</f>
        <v>7.2073707192267895E-3</v>
      </c>
      <c r="C162" s="238">
        <f t="shared" si="5"/>
        <v>6.6840846835790838E-3</v>
      </c>
      <c r="D162" s="238">
        <f t="shared" si="5"/>
        <v>7.375040025494068E-3</v>
      </c>
      <c r="E162" s="238">
        <f t="shared" si="5"/>
        <v>7.7870453165375941E-3</v>
      </c>
      <c r="F162" s="238">
        <f t="shared" si="5"/>
        <v>7.442580502644288E-3</v>
      </c>
      <c r="G162" s="238">
        <f t="shared" si="5"/>
        <v>8.9240184485662385E-3</v>
      </c>
      <c r="H162" s="238">
        <f t="shared" si="5"/>
        <v>7.2802252818366924E-3</v>
      </c>
      <c r="I162" s="238">
        <f t="shared" si="5"/>
        <v>7.2008561711622227E-3</v>
      </c>
      <c r="J162" s="238">
        <f t="shared" si="5"/>
        <v>8.5404975766584061E-3</v>
      </c>
      <c r="K162" s="238">
        <f t="shared" si="5"/>
        <v>8.1817464586529109E-3</v>
      </c>
      <c r="L162" s="238">
        <f t="shared" si="5"/>
        <v>9.0822482452782138E-3</v>
      </c>
      <c r="M162" s="238">
        <f t="shared" si="5"/>
        <v>1.0489222107649606E-2</v>
      </c>
      <c r="N162" s="238">
        <f t="shared" si="5"/>
        <v>8.570625039932861E-3</v>
      </c>
      <c r="O162" s="238">
        <f t="shared" si="5"/>
        <v>8.9656011732804561E-3</v>
      </c>
      <c r="P162" s="238">
        <f t="shared" si="5"/>
        <v>7.7212811673665997E-3</v>
      </c>
      <c r="Q162" s="238">
        <f t="shared" si="5"/>
        <v>8.779181267443828E-3</v>
      </c>
    </row>
    <row r="163" spans="1:17" x14ac:dyDescent="0.25">
      <c r="A163" s="232" t="s">
        <v>185</v>
      </c>
      <c r="B163" s="241">
        <f t="shared" ref="B163:Q163" si="6">IF(B$15=0,0,B$15/B$5)</f>
        <v>0.81977888778643315</v>
      </c>
      <c r="C163" s="241">
        <f t="shared" si="6"/>
        <v>0.82635116269529429</v>
      </c>
      <c r="D163" s="241">
        <f t="shared" si="6"/>
        <v>0.81346184933013732</v>
      </c>
      <c r="E163" s="241">
        <f t="shared" si="6"/>
        <v>0.807994700093561</v>
      </c>
      <c r="F163" s="241">
        <f t="shared" si="6"/>
        <v>0.81848232317447622</v>
      </c>
      <c r="G163" s="241">
        <f t="shared" si="6"/>
        <v>0.78003846441230928</v>
      </c>
      <c r="H163" s="241">
        <f t="shared" si="6"/>
        <v>0.82110322140945258</v>
      </c>
      <c r="I163" s="241">
        <f t="shared" si="6"/>
        <v>0.82027325323379097</v>
      </c>
      <c r="J163" s="241">
        <f t="shared" si="6"/>
        <v>0.78820506454127692</v>
      </c>
      <c r="K163" s="241">
        <f t="shared" si="6"/>
        <v>0.79925422972902349</v>
      </c>
      <c r="L163" s="241">
        <f t="shared" si="6"/>
        <v>0.77484376325903837</v>
      </c>
      <c r="M163" s="241">
        <f t="shared" si="6"/>
        <v>0.73893326763342659</v>
      </c>
      <c r="N163" s="241">
        <f t="shared" si="6"/>
        <v>0.78360461039593254</v>
      </c>
      <c r="O163" s="241">
        <f t="shared" si="6"/>
        <v>0.77365925886942533</v>
      </c>
      <c r="P163" s="241">
        <f t="shared" si="6"/>
        <v>0.80332299449415456</v>
      </c>
      <c r="Q163" s="241">
        <f t="shared" si="6"/>
        <v>0.7761328699852138</v>
      </c>
    </row>
    <row r="164" spans="1:17" x14ac:dyDescent="0.25">
      <c r="A164" s="127" t="s">
        <v>184</v>
      </c>
      <c r="B164" s="237">
        <f t="shared" ref="B164:Q164" si="7">IF(B$24=0,0,B$24/B$5)</f>
        <v>0.1105631050524685</v>
      </c>
      <c r="C164" s="237">
        <f t="shared" si="7"/>
        <v>0.10644580533126326</v>
      </c>
      <c r="D164" s="237">
        <f t="shared" si="7"/>
        <v>0.1139288811620251</v>
      </c>
      <c r="E164" s="237">
        <f t="shared" si="7"/>
        <v>0.11658781374141153</v>
      </c>
      <c r="F164" s="237">
        <f t="shared" si="7"/>
        <v>0.10941726459195056</v>
      </c>
      <c r="G164" s="237">
        <f t="shared" si="7"/>
        <v>0.13429833269779773</v>
      </c>
      <c r="H164" s="237">
        <f t="shared" si="7"/>
        <v>0.10879639386937891</v>
      </c>
      <c r="I164" s="237">
        <f t="shared" si="7"/>
        <v>0.1094723239974308</v>
      </c>
      <c r="J164" s="237">
        <f t="shared" si="7"/>
        <v>0.12884752542056069</v>
      </c>
      <c r="K164" s="237">
        <f t="shared" si="7"/>
        <v>0.12216114508969193</v>
      </c>
      <c r="L164" s="237">
        <f t="shared" si="7"/>
        <v>0.13715638647828865</v>
      </c>
      <c r="M164" s="237">
        <f t="shared" si="7"/>
        <v>0.15914551384096051</v>
      </c>
      <c r="N164" s="237">
        <f t="shared" si="7"/>
        <v>0.13249976531978105</v>
      </c>
      <c r="O164" s="237">
        <f t="shared" si="7"/>
        <v>0.13852682910795053</v>
      </c>
      <c r="P164" s="237">
        <f t="shared" si="7"/>
        <v>0.12080437668303576</v>
      </c>
      <c r="Q164" s="237">
        <f t="shared" si="7"/>
        <v>0.13727694591900777</v>
      </c>
    </row>
    <row r="165" spans="1:17" x14ac:dyDescent="0.25">
      <c r="A165" s="127" t="s">
        <v>181</v>
      </c>
      <c r="B165" s="237">
        <f t="shared" ref="B165:Q165" si="8">IF(B$35=0,0,B$35/B$5)</f>
        <v>1.8864282592563331E-2</v>
      </c>
      <c r="C165" s="237">
        <f t="shared" si="8"/>
        <v>1.839159803274501E-2</v>
      </c>
      <c r="D165" s="237">
        <f t="shared" si="8"/>
        <v>1.9848714306984837E-2</v>
      </c>
      <c r="E165" s="237">
        <f t="shared" si="8"/>
        <v>2.0439382803607128E-2</v>
      </c>
      <c r="F165" s="237">
        <f t="shared" si="8"/>
        <v>1.9646007309888358E-2</v>
      </c>
      <c r="G165" s="237">
        <f t="shared" si="8"/>
        <v>2.3080069682760447E-2</v>
      </c>
      <c r="H165" s="237">
        <f t="shared" si="8"/>
        <v>1.8967462043892512E-2</v>
      </c>
      <c r="I165" s="237">
        <f t="shared" si="8"/>
        <v>1.9188496589299629E-2</v>
      </c>
      <c r="J165" s="237">
        <f t="shared" si="8"/>
        <v>2.2563902430648344E-2</v>
      </c>
      <c r="K165" s="237">
        <f t="shared" si="8"/>
        <v>2.1194003132459963E-2</v>
      </c>
      <c r="L165" s="237">
        <f t="shared" si="8"/>
        <v>2.3902617348239882E-2</v>
      </c>
      <c r="M165" s="237">
        <f t="shared" si="8"/>
        <v>2.7741552186754892E-2</v>
      </c>
      <c r="N165" s="237">
        <f t="shared" si="8"/>
        <v>2.2887774329026098E-2</v>
      </c>
      <c r="O165" s="237">
        <f t="shared" si="8"/>
        <v>2.4073792826657548E-2</v>
      </c>
      <c r="P165" s="237">
        <f t="shared" si="8"/>
        <v>2.087815676211164E-2</v>
      </c>
      <c r="Q165" s="237">
        <f t="shared" si="8"/>
        <v>2.3875914496319657E-2</v>
      </c>
    </row>
    <row r="166" spans="1:17" x14ac:dyDescent="0.25">
      <c r="A166" s="142" t="s">
        <v>190</v>
      </c>
      <c r="B166" s="235">
        <f t="shared" ref="B166:Q166" si="9">IF(B$36=0,0,B$36/B$5)</f>
        <v>1.6766365870015624E-2</v>
      </c>
      <c r="C166" s="235">
        <f t="shared" si="9"/>
        <v>1.4838978265219849E-2</v>
      </c>
      <c r="D166" s="235">
        <f t="shared" si="9"/>
        <v>1.5705561494310693E-2</v>
      </c>
      <c r="E166" s="235">
        <f t="shared" si="9"/>
        <v>1.8036009151154442E-2</v>
      </c>
      <c r="F166" s="235">
        <f t="shared" si="9"/>
        <v>1.5727673078391687E-2</v>
      </c>
      <c r="G166" s="235">
        <f t="shared" si="9"/>
        <v>2.0520724417068148E-2</v>
      </c>
      <c r="H166" s="235">
        <f t="shared" si="9"/>
        <v>1.5451520645329116E-2</v>
      </c>
      <c r="I166" s="235">
        <f t="shared" si="9"/>
        <v>1.3409253884242819E-2</v>
      </c>
      <c r="J166" s="235">
        <f t="shared" si="9"/>
        <v>1.6648081370606145E-2</v>
      </c>
      <c r="K166" s="235">
        <f t="shared" si="9"/>
        <v>1.7844193587570171E-2</v>
      </c>
      <c r="L166" s="235">
        <f t="shared" si="9"/>
        <v>1.8127359024057627E-2</v>
      </c>
      <c r="M166" s="235">
        <f t="shared" si="9"/>
        <v>2.029002473157809E-2</v>
      </c>
      <c r="N166" s="235">
        <f t="shared" si="9"/>
        <v>1.6370671375923858E-2</v>
      </c>
      <c r="O166" s="235">
        <f t="shared" si="9"/>
        <v>1.5831662918149293E-2</v>
      </c>
      <c r="P166" s="235">
        <f t="shared" si="9"/>
        <v>1.2994025391432145E-2</v>
      </c>
      <c r="Q166" s="235">
        <f t="shared" si="9"/>
        <v>1.4123565617438013E-2</v>
      </c>
    </row>
    <row r="167" spans="1:17" x14ac:dyDescent="0.25">
      <c r="A167" s="142" t="s">
        <v>189</v>
      </c>
      <c r="B167" s="235">
        <f t="shared" ref="B167:Q167" si="10">IF(B$42=0,0,B$42/B$5)</f>
        <v>2.097916722547707E-3</v>
      </c>
      <c r="C167" s="235">
        <f t="shared" si="10"/>
        <v>3.5526197675251592E-3</v>
      </c>
      <c r="D167" s="235">
        <f t="shared" si="10"/>
        <v>4.1431528126741439E-3</v>
      </c>
      <c r="E167" s="235">
        <f t="shared" si="10"/>
        <v>2.4033736524526881E-3</v>
      </c>
      <c r="F167" s="235">
        <f t="shared" si="10"/>
        <v>3.9183342314966733E-3</v>
      </c>
      <c r="G167" s="235">
        <f t="shared" si="10"/>
        <v>2.5593452656922974E-3</v>
      </c>
      <c r="H167" s="235">
        <f t="shared" si="10"/>
        <v>3.5159413985633957E-3</v>
      </c>
      <c r="I167" s="235">
        <f t="shared" si="10"/>
        <v>5.779242705056812E-3</v>
      </c>
      <c r="J167" s="235">
        <f t="shared" si="10"/>
        <v>5.9158210600421968E-3</v>
      </c>
      <c r="K167" s="235">
        <f t="shared" si="10"/>
        <v>3.3498095448897909E-3</v>
      </c>
      <c r="L167" s="235">
        <f t="shared" si="10"/>
        <v>5.775258324182255E-3</v>
      </c>
      <c r="M167" s="235">
        <f t="shared" si="10"/>
        <v>7.4515274551767985E-3</v>
      </c>
      <c r="N167" s="235">
        <f t="shared" si="10"/>
        <v>6.5171029531022424E-3</v>
      </c>
      <c r="O167" s="235">
        <f t="shared" si="10"/>
        <v>8.2421299085082573E-3</v>
      </c>
      <c r="P167" s="235">
        <f t="shared" si="10"/>
        <v>7.8841313706794931E-3</v>
      </c>
      <c r="Q167" s="235">
        <f t="shared" si="10"/>
        <v>9.752348878881642E-3</v>
      </c>
    </row>
    <row r="168" spans="1:17" x14ac:dyDescent="0.25">
      <c r="A168" s="127" t="s">
        <v>180</v>
      </c>
      <c r="B168" s="236">
        <f t="shared" ref="B168:Q168" si="11">IF(B$43=0,0,B$43/B$5)</f>
        <v>1.1705351648397614E-2</v>
      </c>
      <c r="C168" s="236">
        <f t="shared" si="11"/>
        <v>1.1548713997522679E-2</v>
      </c>
      <c r="D168" s="236">
        <f t="shared" si="11"/>
        <v>1.2490982378196975E-2</v>
      </c>
      <c r="E168" s="236">
        <f t="shared" si="11"/>
        <v>1.269186704523613E-2</v>
      </c>
      <c r="F168" s="236">
        <f t="shared" si="11"/>
        <v>1.2391930532035814E-2</v>
      </c>
      <c r="G168" s="236">
        <f t="shared" si="11"/>
        <v>1.4637181481583538E-2</v>
      </c>
      <c r="H168" s="236">
        <f t="shared" si="11"/>
        <v>1.2258417845194389E-2</v>
      </c>
      <c r="I168" s="236">
        <f t="shared" si="11"/>
        <v>1.2648563044535568E-2</v>
      </c>
      <c r="J168" s="236">
        <f t="shared" si="11"/>
        <v>1.483961555607524E-2</v>
      </c>
      <c r="K168" s="236">
        <f t="shared" si="11"/>
        <v>1.3724061067209211E-2</v>
      </c>
      <c r="L168" s="236">
        <f t="shared" si="11"/>
        <v>1.5666038892768949E-2</v>
      </c>
      <c r="M168" s="236">
        <f t="shared" si="11"/>
        <v>1.8273249264470676E-2</v>
      </c>
      <c r="N168" s="236">
        <f t="shared" si="11"/>
        <v>1.5090460546981909E-2</v>
      </c>
      <c r="O168" s="236">
        <f t="shared" si="11"/>
        <v>1.595845634647047E-2</v>
      </c>
      <c r="P168" s="236">
        <f t="shared" si="11"/>
        <v>1.3856939799616198E-2</v>
      </c>
      <c r="Q168" s="236">
        <f t="shared" si="11"/>
        <v>1.5968085635202831E-2</v>
      </c>
    </row>
    <row r="169" spans="1:17" x14ac:dyDescent="0.25">
      <c r="A169" s="142" t="s">
        <v>188</v>
      </c>
      <c r="B169" s="235">
        <f t="shared" ref="B169:Q169" si="12">IF(B$44=0,0,B$44/B$5)</f>
        <v>7.6188420887622855E-3</v>
      </c>
      <c r="C169" s="235">
        <f t="shared" si="12"/>
        <v>6.7437338792639195E-3</v>
      </c>
      <c r="D169" s="235">
        <f t="shared" si="12"/>
        <v>7.1367995824599701E-3</v>
      </c>
      <c r="E169" s="235">
        <f t="shared" si="12"/>
        <v>8.1957835525862353E-3</v>
      </c>
      <c r="F169" s="235">
        <f t="shared" si="12"/>
        <v>7.1468473571984917E-3</v>
      </c>
      <c r="G169" s="235">
        <f t="shared" si="12"/>
        <v>9.3284671806178835E-3</v>
      </c>
      <c r="H169" s="235">
        <f t="shared" si="12"/>
        <v>7.0243411841040236E-3</v>
      </c>
      <c r="I169" s="235">
        <f t="shared" si="12"/>
        <v>6.0964710196470444E-3</v>
      </c>
      <c r="J169" s="235">
        <f t="shared" si="12"/>
        <v>7.5688067018042171E-3</v>
      </c>
      <c r="K169" s="235">
        <f t="shared" si="12"/>
        <v>8.1086202101872118E-3</v>
      </c>
      <c r="L169" s="235">
        <f t="shared" si="12"/>
        <v>8.2372940541387881E-3</v>
      </c>
      <c r="M169" s="235">
        <f t="shared" si="12"/>
        <v>9.2200358506688632E-3</v>
      </c>
      <c r="N169" s="235">
        <f t="shared" si="12"/>
        <v>7.4390336622225045E-3</v>
      </c>
      <c r="O169" s="235">
        <f t="shared" si="12"/>
        <v>7.1941016145665613E-3</v>
      </c>
      <c r="P169" s="235">
        <f t="shared" si="12"/>
        <v>5.9046443529981807E-3</v>
      </c>
      <c r="Q169" s="235">
        <f t="shared" si="12"/>
        <v>6.4179212718941192E-3</v>
      </c>
    </row>
    <row r="170" spans="1:17" x14ac:dyDescent="0.25">
      <c r="A170" s="142" t="s">
        <v>187</v>
      </c>
      <c r="B170" s="235">
        <f t="shared" ref="B170:Q170" si="13">IF(B$45=0,0,B$45/B$5)</f>
        <v>2.8772907393336605E-3</v>
      </c>
      <c r="C170" s="235">
        <f t="shared" si="13"/>
        <v>2.757284593409601E-3</v>
      </c>
      <c r="D170" s="235">
        <f t="shared" si="13"/>
        <v>2.9661097599363974E-3</v>
      </c>
      <c r="E170" s="235">
        <f t="shared" si="13"/>
        <v>3.1108022650739677E-3</v>
      </c>
      <c r="F170" s="235">
        <f t="shared" si="13"/>
        <v>2.9865933854027445E-3</v>
      </c>
      <c r="G170" s="235">
        <f t="shared" si="13"/>
        <v>3.8335325505829375E-3</v>
      </c>
      <c r="H170" s="235">
        <f t="shared" si="13"/>
        <v>3.2075221918273743E-3</v>
      </c>
      <c r="I170" s="235">
        <f t="shared" si="13"/>
        <v>3.2209926676370335E-3</v>
      </c>
      <c r="J170" s="235">
        <f t="shared" si="13"/>
        <v>3.8609870598898047E-3</v>
      </c>
      <c r="K170" s="235">
        <f t="shared" si="13"/>
        <v>3.6846431744582261E-3</v>
      </c>
      <c r="L170" s="235">
        <f t="shared" si="13"/>
        <v>4.0999420398116051E-3</v>
      </c>
      <c r="M170" s="235">
        <f t="shared" si="13"/>
        <v>4.7582253706863484E-3</v>
      </c>
      <c r="N170" s="235">
        <f t="shared" si="13"/>
        <v>3.8950320479020973E-3</v>
      </c>
      <c r="O170" s="235">
        <f t="shared" si="13"/>
        <v>4.013671114378759E-3</v>
      </c>
      <c r="P170" s="235">
        <f t="shared" si="13"/>
        <v>3.4079587087999462E-3</v>
      </c>
      <c r="Q170" s="235">
        <f t="shared" si="13"/>
        <v>3.9290052011039861E-3</v>
      </c>
    </row>
    <row r="171" spans="1:17" x14ac:dyDescent="0.25">
      <c r="A171" s="142" t="s">
        <v>186</v>
      </c>
      <c r="B171" s="235">
        <f t="shared" ref="B171:Q171" si="14">IF(B$56=0,0,B$56/B$5)</f>
        <v>1.2092188203016677E-3</v>
      </c>
      <c r="C171" s="235">
        <f t="shared" si="14"/>
        <v>2.0476955248491602E-3</v>
      </c>
      <c r="D171" s="235">
        <f t="shared" si="14"/>
        <v>2.3880730358006087E-3</v>
      </c>
      <c r="E171" s="235">
        <f t="shared" si="14"/>
        <v>1.3852812275759255E-3</v>
      </c>
      <c r="F171" s="235">
        <f t="shared" si="14"/>
        <v>2.2584897894345783E-3</v>
      </c>
      <c r="G171" s="235">
        <f t="shared" si="14"/>
        <v>1.4751817503827155E-3</v>
      </c>
      <c r="H171" s="235">
        <f t="shared" si="14"/>
        <v>2.026554469262992E-3</v>
      </c>
      <c r="I171" s="235">
        <f t="shared" si="14"/>
        <v>3.3310993572514889E-3</v>
      </c>
      <c r="J171" s="235">
        <f t="shared" si="14"/>
        <v>3.409821794381217E-3</v>
      </c>
      <c r="K171" s="235">
        <f t="shared" si="14"/>
        <v>1.9307976825637739E-3</v>
      </c>
      <c r="L171" s="235">
        <f t="shared" si="14"/>
        <v>3.3288027988185543E-3</v>
      </c>
      <c r="M171" s="235">
        <f t="shared" si="14"/>
        <v>4.294988043115463E-3</v>
      </c>
      <c r="N171" s="235">
        <f t="shared" si="14"/>
        <v>3.7563948368573058E-3</v>
      </c>
      <c r="O171" s="235">
        <f t="shared" si="14"/>
        <v>4.7506836175251494E-3</v>
      </c>
      <c r="P171" s="235">
        <f t="shared" si="14"/>
        <v>4.5443367378180735E-3</v>
      </c>
      <c r="Q171" s="235">
        <f t="shared" si="14"/>
        <v>5.6211591622047268E-3</v>
      </c>
    </row>
    <row r="172" spans="1:17" x14ac:dyDescent="0.25">
      <c r="A172" s="72" t="s">
        <v>179</v>
      </c>
      <c r="B172" s="234">
        <f t="shared" ref="B172:Q172" si="15">IF(B$57=0,0,B$57/B$5)</f>
        <v>9.6923759996810233E-3</v>
      </c>
      <c r="C172" s="234">
        <f t="shared" si="15"/>
        <v>9.2964339271818398E-3</v>
      </c>
      <c r="D172" s="234">
        <f t="shared" si="15"/>
        <v>1.0000506828321275E-2</v>
      </c>
      <c r="E172" s="234">
        <f t="shared" si="15"/>
        <v>1.0488350671856717E-2</v>
      </c>
      <c r="F172" s="234">
        <f t="shared" si="15"/>
        <v>9.9170118508038023E-3</v>
      </c>
      <c r="G172" s="234">
        <f t="shared" si="15"/>
        <v>1.1863342537712896E-2</v>
      </c>
      <c r="H172" s="234">
        <f t="shared" si="15"/>
        <v>9.6052073554720244E-3</v>
      </c>
      <c r="I172" s="234">
        <f t="shared" si="15"/>
        <v>9.4903579562182865E-3</v>
      </c>
      <c r="J172" s="234">
        <f t="shared" si="15"/>
        <v>1.1249671834464736E-2</v>
      </c>
      <c r="K172" s="234">
        <f t="shared" si="15"/>
        <v>1.0787997267716736E-2</v>
      </c>
      <c r="L172" s="234">
        <f t="shared" si="15"/>
        <v>1.1962759992686199E-2</v>
      </c>
      <c r="M172" s="234">
        <f t="shared" si="15"/>
        <v>1.380761268715284E-2</v>
      </c>
      <c r="N172" s="234">
        <f t="shared" si="15"/>
        <v>1.1354062220137988E-2</v>
      </c>
      <c r="O172" s="234">
        <f t="shared" si="15"/>
        <v>1.1800754010861895E-2</v>
      </c>
      <c r="P172" s="234">
        <f t="shared" si="15"/>
        <v>1.0159118212751488E-2</v>
      </c>
      <c r="Q172" s="234">
        <f t="shared" si="15"/>
        <v>1.1542625398015125E-2</v>
      </c>
    </row>
    <row r="173" spans="1:17" hidden="1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</row>
    <row r="174" spans="1:17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</row>
    <row r="175" spans="1:17" x14ac:dyDescent="0.25">
      <c r="A175" s="78" t="s">
        <v>40</v>
      </c>
      <c r="B175" s="77">
        <f t="shared" ref="B175:Q175" si="16">SUM(B$176:B$180,B$182:B$183,B$185:B$186,B$188:B$191)</f>
        <v>0.99999999999999989</v>
      </c>
      <c r="C175" s="77">
        <f t="shared" si="16"/>
        <v>1</v>
      </c>
      <c r="D175" s="77">
        <f t="shared" si="16"/>
        <v>1.0000000000000002</v>
      </c>
      <c r="E175" s="77">
        <f t="shared" si="16"/>
        <v>0.99999999999999989</v>
      </c>
      <c r="F175" s="77">
        <f t="shared" si="16"/>
        <v>1</v>
      </c>
      <c r="G175" s="77">
        <f t="shared" si="16"/>
        <v>1</v>
      </c>
      <c r="H175" s="77">
        <f t="shared" si="16"/>
        <v>0.99999999999999989</v>
      </c>
      <c r="I175" s="77">
        <f t="shared" si="16"/>
        <v>1</v>
      </c>
      <c r="J175" s="77">
        <f t="shared" si="16"/>
        <v>1</v>
      </c>
      <c r="K175" s="77">
        <f t="shared" si="16"/>
        <v>1</v>
      </c>
      <c r="L175" s="77">
        <f t="shared" si="16"/>
        <v>1</v>
      </c>
      <c r="M175" s="77">
        <f t="shared" si="16"/>
        <v>1</v>
      </c>
      <c r="N175" s="77">
        <f t="shared" si="16"/>
        <v>1</v>
      </c>
      <c r="O175" s="77">
        <f t="shared" si="16"/>
        <v>1</v>
      </c>
      <c r="P175" s="77">
        <f t="shared" si="16"/>
        <v>1.0000000000000002</v>
      </c>
      <c r="Q175" s="77">
        <f t="shared" si="16"/>
        <v>1</v>
      </c>
    </row>
    <row r="176" spans="1:17" x14ac:dyDescent="0.25">
      <c r="A176" s="132" t="s">
        <v>83</v>
      </c>
      <c r="B176" s="240">
        <f t="shared" ref="B176:Q176" si="17">IF(B$61=0,0,B$61/B$60)</f>
        <v>9.0885533331949882E-3</v>
      </c>
      <c r="C176" s="240">
        <f t="shared" si="17"/>
        <v>9.0230211158335329E-3</v>
      </c>
      <c r="D176" s="240">
        <f t="shared" si="17"/>
        <v>8.9875434562765692E-3</v>
      </c>
      <c r="E176" s="240">
        <f t="shared" si="17"/>
        <v>9.0858182132002412E-3</v>
      </c>
      <c r="F176" s="240">
        <f t="shared" si="17"/>
        <v>8.9836229305043595E-3</v>
      </c>
      <c r="G176" s="240">
        <f t="shared" si="17"/>
        <v>9.0842839527114794E-3</v>
      </c>
      <c r="H176" s="240">
        <f t="shared" si="17"/>
        <v>8.9972166080410695E-3</v>
      </c>
      <c r="I176" s="240">
        <f t="shared" si="17"/>
        <v>8.8642682876813993E-3</v>
      </c>
      <c r="J176" s="240">
        <f t="shared" si="17"/>
        <v>8.908978721089476E-3</v>
      </c>
      <c r="K176" s="240">
        <f t="shared" si="17"/>
        <v>9.0264466667605292E-3</v>
      </c>
      <c r="L176" s="240">
        <f t="shared" si="17"/>
        <v>8.9309757295304559E-3</v>
      </c>
      <c r="M176" s="240">
        <f t="shared" si="17"/>
        <v>8.8997837714777511E-3</v>
      </c>
      <c r="N176" s="240">
        <f t="shared" si="17"/>
        <v>8.8836647304837129E-3</v>
      </c>
      <c r="O176" s="240">
        <f t="shared" si="17"/>
        <v>8.8144704341761998E-3</v>
      </c>
      <c r="P176" s="240">
        <f t="shared" si="17"/>
        <v>8.7732305733625709E-3</v>
      </c>
      <c r="Q176" s="240">
        <f t="shared" si="17"/>
        <v>8.7368407241545931E-3</v>
      </c>
    </row>
    <row r="177" spans="1:17" x14ac:dyDescent="0.25">
      <c r="A177" s="76" t="s">
        <v>82</v>
      </c>
      <c r="B177" s="239">
        <f t="shared" ref="B177:Q177" si="18">IF(B$62=0,0,B$62/B$60)</f>
        <v>1.5878033560560945E-2</v>
      </c>
      <c r="C177" s="239">
        <f t="shared" si="18"/>
        <v>1.5763546390995385E-2</v>
      </c>
      <c r="D177" s="239">
        <f t="shared" si="18"/>
        <v>1.570156562811223E-2</v>
      </c>
      <c r="E177" s="239">
        <f t="shared" si="18"/>
        <v>1.5873255206352462E-2</v>
      </c>
      <c r="F177" s="239">
        <f t="shared" si="18"/>
        <v>1.5694716326853375E-2</v>
      </c>
      <c r="G177" s="239">
        <f t="shared" si="18"/>
        <v>1.5870574797420683E-2</v>
      </c>
      <c r="H177" s="239">
        <f t="shared" si="18"/>
        <v>1.571846497641579E-2</v>
      </c>
      <c r="I177" s="239">
        <f t="shared" si="18"/>
        <v>1.5486199420490517E-2</v>
      </c>
      <c r="J177" s="239">
        <f t="shared" si="18"/>
        <v>1.556431017542967E-2</v>
      </c>
      <c r="K177" s="239">
        <f t="shared" si="18"/>
        <v>1.5769530953179067E-2</v>
      </c>
      <c r="L177" s="239">
        <f t="shared" si="18"/>
        <v>1.5602739750022382E-2</v>
      </c>
      <c r="M177" s="239">
        <f t="shared" si="18"/>
        <v>1.5548246263696941E-2</v>
      </c>
      <c r="N177" s="239">
        <f t="shared" si="18"/>
        <v>1.5520085712233532E-2</v>
      </c>
      <c r="O177" s="239">
        <f t="shared" si="18"/>
        <v>1.5399200757423695E-2</v>
      </c>
      <c r="P177" s="239">
        <f t="shared" si="18"/>
        <v>1.5327153219160368E-2</v>
      </c>
      <c r="Q177" s="239">
        <f t="shared" si="18"/>
        <v>1.5263578827746751E-2</v>
      </c>
    </row>
    <row r="178" spans="1:17" x14ac:dyDescent="0.25">
      <c r="A178" s="76" t="s">
        <v>81</v>
      </c>
      <c r="B178" s="239">
        <f t="shared" ref="B178:Q178" si="19">IF(B$63=0,0,B$63/B$60)</f>
        <v>1.5560631109932391E-2</v>
      </c>
      <c r="C178" s="239">
        <f t="shared" si="19"/>
        <v>1.5448432542922498E-2</v>
      </c>
      <c r="D178" s="239">
        <f t="shared" si="19"/>
        <v>1.5387690777674403E-2</v>
      </c>
      <c r="E178" s="239">
        <f t="shared" si="19"/>
        <v>1.5555948275192978E-2</v>
      </c>
      <c r="F178" s="239">
        <f t="shared" si="19"/>
        <v>1.5380978394189174E-2</v>
      </c>
      <c r="G178" s="239">
        <f t="shared" si="19"/>
        <v>1.5553321447730251E-2</v>
      </c>
      <c r="H178" s="239">
        <f t="shared" si="19"/>
        <v>1.5404252307409614E-2</v>
      </c>
      <c r="I178" s="239">
        <f t="shared" si="19"/>
        <v>1.5176629748135414E-2</v>
      </c>
      <c r="J178" s="239">
        <f t="shared" si="19"/>
        <v>1.5253179066329675E-2</v>
      </c>
      <c r="K178" s="239">
        <f t="shared" si="19"/>
        <v>1.5454297473497155E-2</v>
      </c>
      <c r="L178" s="239">
        <f t="shared" si="19"/>
        <v>1.5290840432371508E-2</v>
      </c>
      <c r="M178" s="239">
        <f t="shared" si="19"/>
        <v>1.5237436272758791E-2</v>
      </c>
      <c r="N178" s="239">
        <f t="shared" si="19"/>
        <v>1.5209838651711886E-2</v>
      </c>
      <c r="O178" s="239">
        <f t="shared" si="19"/>
        <v>1.509137019141029E-2</v>
      </c>
      <c r="P178" s="239">
        <f t="shared" si="19"/>
        <v>1.5020762885976757E-2</v>
      </c>
      <c r="Q178" s="239">
        <f t="shared" si="19"/>
        <v>1.4958459348888705E-2</v>
      </c>
    </row>
    <row r="179" spans="1:17" x14ac:dyDescent="0.25">
      <c r="A179" s="76" t="s">
        <v>80</v>
      </c>
      <c r="B179" s="239">
        <f t="shared" ref="B179:Q179" si="20">IF(B$64=0,0,B$64/B$60)</f>
        <v>9.087367757562255E-2</v>
      </c>
      <c r="C179" s="239">
        <f t="shared" si="20"/>
        <v>9.0218440886900078E-2</v>
      </c>
      <c r="D179" s="239">
        <f t="shared" si="20"/>
        <v>8.986371057091655E-2</v>
      </c>
      <c r="E179" s="239">
        <f t="shared" si="20"/>
        <v>9.0846329943560414E-2</v>
      </c>
      <c r="F179" s="239">
        <f t="shared" si="20"/>
        <v>8.9824510427407495E-2</v>
      </c>
      <c r="G179" s="239">
        <f t="shared" si="20"/>
        <v>9.0830989340071486E-2</v>
      </c>
      <c r="H179" s="239">
        <f t="shared" si="20"/>
        <v>8.9960429470213391E-2</v>
      </c>
      <c r="I179" s="239">
        <f t="shared" si="20"/>
        <v>8.8631119693875396E-2</v>
      </c>
      <c r="J179" s="239">
        <f t="shared" si="20"/>
        <v>8.9078165704482196E-2</v>
      </c>
      <c r="K179" s="239">
        <f t="shared" si="20"/>
        <v>9.0252691927637407E-2</v>
      </c>
      <c r="L179" s="239">
        <f t="shared" si="20"/>
        <v>8.9298107094427412E-2</v>
      </c>
      <c r="M179" s="239">
        <f t="shared" si="20"/>
        <v>8.898622820291216E-2</v>
      </c>
      <c r="N179" s="239">
        <f t="shared" si="20"/>
        <v>8.8825058819796979E-2</v>
      </c>
      <c r="O179" s="239">
        <f t="shared" si="20"/>
        <v>8.8133206118690535E-2</v>
      </c>
      <c r="P179" s="239">
        <f t="shared" si="20"/>
        <v>8.7720861306766124E-2</v>
      </c>
      <c r="Q179" s="239">
        <f t="shared" si="20"/>
        <v>8.7357010284197609E-2</v>
      </c>
    </row>
    <row r="180" spans="1:17" x14ac:dyDescent="0.25">
      <c r="A180" s="129" t="s">
        <v>79</v>
      </c>
      <c r="B180" s="238">
        <f t="shared" ref="B180:Q180" si="21">IF(B$65=0,0,B$65/B$60)</f>
        <v>4.1513535108733325E-2</v>
      </c>
      <c r="C180" s="238">
        <f t="shared" si="21"/>
        <v>3.9849775604169815E-2</v>
      </c>
      <c r="D180" s="238">
        <f t="shared" si="21"/>
        <v>4.0712870531822591E-2</v>
      </c>
      <c r="E180" s="238">
        <f t="shared" si="21"/>
        <v>4.1436006833015945E-2</v>
      </c>
      <c r="F180" s="238">
        <f t="shared" si="21"/>
        <v>4.141356082062269E-2</v>
      </c>
      <c r="G180" s="238">
        <f t="shared" si="21"/>
        <v>4.197516769679565E-2</v>
      </c>
      <c r="H180" s="238">
        <f t="shared" si="21"/>
        <v>4.1888479847744638E-2</v>
      </c>
      <c r="I180" s="238">
        <f t="shared" si="21"/>
        <v>4.1313575713199741E-2</v>
      </c>
      <c r="J180" s="238">
        <f t="shared" si="21"/>
        <v>4.1545079234678907E-2</v>
      </c>
      <c r="K180" s="238">
        <f t="shared" si="21"/>
        <v>4.2050422117785834E-2</v>
      </c>
      <c r="L180" s="238">
        <f t="shared" si="21"/>
        <v>4.1649446839340493E-2</v>
      </c>
      <c r="M180" s="238">
        <f t="shared" si="21"/>
        <v>4.1529097235222426E-2</v>
      </c>
      <c r="N180" s="238">
        <f t="shared" si="21"/>
        <v>4.1190943081976419E-2</v>
      </c>
      <c r="O180" s="238">
        <f t="shared" si="21"/>
        <v>4.1135258761209631E-2</v>
      </c>
      <c r="P180" s="238">
        <f t="shared" si="21"/>
        <v>4.095823626664994E-2</v>
      </c>
      <c r="Q180" s="238">
        <f t="shared" si="21"/>
        <v>4.081804340558929E-2</v>
      </c>
    </row>
    <row r="181" spans="1:17" x14ac:dyDescent="0.25">
      <c r="A181" s="127" t="s">
        <v>183</v>
      </c>
      <c r="B181" s="237">
        <f t="shared" ref="B181:Q181" si="22">IF(B$70=0,0,B$70/B$60)</f>
        <v>6.7399318317499721E-2</v>
      </c>
      <c r="C181" s="237">
        <f t="shared" si="22"/>
        <v>6.5317614337382091E-2</v>
      </c>
      <c r="D181" s="237">
        <f t="shared" si="22"/>
        <v>6.5937440243980711E-2</v>
      </c>
      <c r="E181" s="237">
        <f t="shared" si="22"/>
        <v>6.6956643774380833E-2</v>
      </c>
      <c r="F181" s="237">
        <f t="shared" si="22"/>
        <v>6.679313301025637E-2</v>
      </c>
      <c r="G181" s="237">
        <f t="shared" si="22"/>
        <v>6.754606022193145E-2</v>
      </c>
      <c r="H181" s="237">
        <f t="shared" si="22"/>
        <v>6.6906480738713123E-2</v>
      </c>
      <c r="I181" s="237">
        <f t="shared" si="22"/>
        <v>6.5917811553009062E-2</v>
      </c>
      <c r="J181" s="237">
        <f t="shared" si="22"/>
        <v>6.6250919503255165E-2</v>
      </c>
      <c r="K181" s="237">
        <f t="shared" si="22"/>
        <v>6.7124838899210823E-2</v>
      </c>
      <c r="L181" s="237">
        <f t="shared" si="22"/>
        <v>6.6414772858290644E-2</v>
      </c>
      <c r="M181" s="237">
        <f t="shared" si="22"/>
        <v>6.6183041253656816E-2</v>
      </c>
      <c r="N181" s="237">
        <f t="shared" si="22"/>
        <v>6.605509209814947E-2</v>
      </c>
      <c r="O181" s="237">
        <f t="shared" si="22"/>
        <v>6.5548453250826172E-2</v>
      </c>
      <c r="P181" s="237">
        <f t="shared" si="22"/>
        <v>6.5242091267330132E-2</v>
      </c>
      <c r="Q181" s="237">
        <f t="shared" si="22"/>
        <v>6.4971811925467943E-2</v>
      </c>
    </row>
    <row r="182" spans="1:17" x14ac:dyDescent="0.25">
      <c r="A182" s="142" t="s">
        <v>192</v>
      </c>
      <c r="B182" s="235">
        <f t="shared" ref="B182:Q182" si="23">IF(B$71=0,0,B$71/B$60)</f>
        <v>6.1479370742631975E-2</v>
      </c>
      <c r="C182" s="235">
        <f t="shared" si="23"/>
        <v>5.9440352025726451E-2</v>
      </c>
      <c r="D182" s="235">
        <f t="shared" si="23"/>
        <v>6.0083286767907196E-2</v>
      </c>
      <c r="E182" s="235">
        <f t="shared" si="23"/>
        <v>6.1038477755541456E-2</v>
      </c>
      <c r="F182" s="235">
        <f t="shared" si="23"/>
        <v>6.0941533219702047E-2</v>
      </c>
      <c r="G182" s="235">
        <f t="shared" si="23"/>
        <v>6.1628893563642283E-2</v>
      </c>
      <c r="H182" s="235">
        <f t="shared" si="23"/>
        <v>6.1046026529263234E-2</v>
      </c>
      <c r="I182" s="235">
        <f t="shared" si="23"/>
        <v>6.0143954963426928E-2</v>
      </c>
      <c r="J182" s="235">
        <f t="shared" si="23"/>
        <v>6.0447940190603476E-2</v>
      </c>
      <c r="K182" s="235">
        <f t="shared" si="23"/>
        <v>6.1245345310347525E-2</v>
      </c>
      <c r="L182" s="235">
        <f t="shared" si="23"/>
        <v>6.0597465507721326E-2</v>
      </c>
      <c r="M182" s="235">
        <f t="shared" si="23"/>
        <v>6.0386051191181636E-2</v>
      </c>
      <c r="N182" s="235">
        <f t="shared" si="23"/>
        <v>6.0268601382945916E-2</v>
      </c>
      <c r="O182" s="235">
        <f t="shared" si="23"/>
        <v>5.9807033141647918E-2</v>
      </c>
      <c r="P182" s="235">
        <f t="shared" si="23"/>
        <v>5.9527533278564332E-2</v>
      </c>
      <c r="Q182" s="235">
        <f t="shared" si="23"/>
        <v>5.9280956938893029E-2</v>
      </c>
    </row>
    <row r="183" spans="1:17" x14ac:dyDescent="0.25">
      <c r="A183" s="142" t="s">
        <v>191</v>
      </c>
      <c r="B183" s="235">
        <f t="shared" ref="B183:Q183" si="24">IF(B$82=0,0,B$82/B$60)</f>
        <v>5.919947574867742E-3</v>
      </c>
      <c r="C183" s="235">
        <f t="shared" si="24"/>
        <v>5.8772623116556417E-3</v>
      </c>
      <c r="D183" s="235">
        <f t="shared" si="24"/>
        <v>5.8541534760735113E-3</v>
      </c>
      <c r="E183" s="235">
        <f t="shared" si="24"/>
        <v>5.918166018839377E-3</v>
      </c>
      <c r="F183" s="235">
        <f t="shared" si="24"/>
        <v>5.8515997905543181E-3</v>
      </c>
      <c r="G183" s="235">
        <f t="shared" si="24"/>
        <v>5.9171666582891738E-3</v>
      </c>
      <c r="H183" s="235">
        <f t="shared" si="24"/>
        <v>5.8604542094498994E-3</v>
      </c>
      <c r="I183" s="235">
        <f t="shared" si="24"/>
        <v>5.7738565895821331E-3</v>
      </c>
      <c r="J183" s="235">
        <f t="shared" si="24"/>
        <v>5.8029793126516821E-3</v>
      </c>
      <c r="K183" s="235">
        <f t="shared" si="24"/>
        <v>5.8794935888632979E-3</v>
      </c>
      <c r="L183" s="235">
        <f t="shared" si="24"/>
        <v>5.8173073505693243E-3</v>
      </c>
      <c r="M183" s="235">
        <f t="shared" si="24"/>
        <v>5.7969900624751719E-3</v>
      </c>
      <c r="N183" s="235">
        <f t="shared" si="24"/>
        <v>5.7864907152035605E-3</v>
      </c>
      <c r="O183" s="235">
        <f t="shared" si="24"/>
        <v>5.7414201091782616E-3</v>
      </c>
      <c r="P183" s="235">
        <f t="shared" si="24"/>
        <v>5.7145579887657866E-3</v>
      </c>
      <c r="Q183" s="235">
        <f t="shared" si="24"/>
        <v>5.6908549865749046E-3</v>
      </c>
    </row>
    <row r="184" spans="1:17" x14ac:dyDescent="0.25">
      <c r="A184" s="127" t="s">
        <v>181</v>
      </c>
      <c r="B184" s="237">
        <f t="shared" ref="B184:Q184" si="25">IF(B$83=0,0,B$83/B$60)</f>
        <v>0.44684155451452745</v>
      </c>
      <c r="C184" s="237">
        <f t="shared" si="25"/>
        <v>0.45092447359277649</v>
      </c>
      <c r="D184" s="237">
        <f t="shared" si="25"/>
        <v>0.4506092754630644</v>
      </c>
      <c r="E184" s="237">
        <f t="shared" si="25"/>
        <v>0.44727371360572604</v>
      </c>
      <c r="F184" s="237">
        <f t="shared" si="25"/>
        <v>0.44956628893842693</v>
      </c>
      <c r="G184" s="237">
        <f t="shared" si="25"/>
        <v>0.44644657959583856</v>
      </c>
      <c r="H184" s="237">
        <f t="shared" si="25"/>
        <v>0.44880677987292206</v>
      </c>
      <c r="I184" s="237">
        <f t="shared" si="25"/>
        <v>0.45274118340161246</v>
      </c>
      <c r="J184" s="237">
        <f t="shared" si="25"/>
        <v>0.45138906580942034</v>
      </c>
      <c r="K184" s="237">
        <f t="shared" si="25"/>
        <v>0.44795845762211906</v>
      </c>
      <c r="L184" s="237">
        <f t="shared" si="25"/>
        <v>0.45077698277102068</v>
      </c>
      <c r="M184" s="237">
        <f t="shared" si="25"/>
        <v>0.45168988958331258</v>
      </c>
      <c r="N184" s="237">
        <f t="shared" si="25"/>
        <v>0.45236938615189359</v>
      </c>
      <c r="O184" s="237">
        <f t="shared" si="25"/>
        <v>0.45423410652551294</v>
      </c>
      <c r="P184" s="237">
        <f t="shared" si="25"/>
        <v>0.45545391283193654</v>
      </c>
      <c r="Q184" s="237">
        <f t="shared" si="25"/>
        <v>0.45651871462123444</v>
      </c>
    </row>
    <row r="185" spans="1:17" x14ac:dyDescent="0.25">
      <c r="A185" s="142" t="s">
        <v>190</v>
      </c>
      <c r="B185" s="235">
        <f t="shared" ref="B185:Q185" si="26">IF(B$84=0,0,B$84/B$60)</f>
        <v>0.39714783491796057</v>
      </c>
      <c r="C185" s="235">
        <f t="shared" si="26"/>
        <v>0.36382148255880625</v>
      </c>
      <c r="D185" s="235">
        <f t="shared" si="26"/>
        <v>0.3565506347784701</v>
      </c>
      <c r="E185" s="235">
        <f t="shared" si="26"/>
        <v>0.39468084086374866</v>
      </c>
      <c r="F185" s="235">
        <f t="shared" si="26"/>
        <v>0.35990170969398538</v>
      </c>
      <c r="G185" s="235">
        <f t="shared" si="26"/>
        <v>0.39694018920887203</v>
      </c>
      <c r="H185" s="235">
        <f t="shared" si="26"/>
        <v>0.3656128167765656</v>
      </c>
      <c r="I185" s="235">
        <f t="shared" si="26"/>
        <v>0.31638338333760774</v>
      </c>
      <c r="J185" s="235">
        <f t="shared" si="26"/>
        <v>0.33304353803577397</v>
      </c>
      <c r="K185" s="235">
        <f t="shared" si="26"/>
        <v>0.37715656580025481</v>
      </c>
      <c r="L185" s="235">
        <f t="shared" si="26"/>
        <v>0.34186198471162194</v>
      </c>
      <c r="M185" s="235">
        <f t="shared" si="26"/>
        <v>0.33036359930230913</v>
      </c>
      <c r="N185" s="235">
        <f t="shared" si="26"/>
        <v>0.32356097428963804</v>
      </c>
      <c r="O185" s="235">
        <f t="shared" si="26"/>
        <v>0.29871824985033274</v>
      </c>
      <c r="P185" s="235">
        <f t="shared" si="26"/>
        <v>0.28346274891015499</v>
      </c>
      <c r="Q185" s="235">
        <f t="shared" si="26"/>
        <v>0.27004921727858167</v>
      </c>
    </row>
    <row r="186" spans="1:17" x14ac:dyDescent="0.25">
      <c r="A186" s="142" t="s">
        <v>189</v>
      </c>
      <c r="B186" s="235">
        <f t="shared" ref="B186:Q186" si="27">IF(B$90=0,0,B$90/B$60)</f>
        <v>4.9693719596566897E-2</v>
      </c>
      <c r="C186" s="235">
        <f t="shared" si="27"/>
        <v>8.7102991033970262E-2</v>
      </c>
      <c r="D186" s="235">
        <f t="shared" si="27"/>
        <v>9.4058640684594325E-2</v>
      </c>
      <c r="E186" s="235">
        <f t="shared" si="27"/>
        <v>5.2592872741977381E-2</v>
      </c>
      <c r="F186" s="235">
        <f t="shared" si="27"/>
        <v>8.9664579244441531E-2</v>
      </c>
      <c r="G186" s="235">
        <f t="shared" si="27"/>
        <v>4.9506390386966519E-2</v>
      </c>
      <c r="H186" s="235">
        <f t="shared" si="27"/>
        <v>8.3193963096356446E-2</v>
      </c>
      <c r="I186" s="235">
        <f t="shared" si="27"/>
        <v>0.13635780006400477</v>
      </c>
      <c r="J186" s="235">
        <f t="shared" si="27"/>
        <v>0.11834552777364642</v>
      </c>
      <c r="K186" s="235">
        <f t="shared" si="27"/>
        <v>7.0801891821864291E-2</v>
      </c>
      <c r="L186" s="235">
        <f t="shared" si="27"/>
        <v>0.10891499805939875</v>
      </c>
      <c r="M186" s="235">
        <f t="shared" si="27"/>
        <v>0.12132629028100342</v>
      </c>
      <c r="N186" s="235">
        <f t="shared" si="27"/>
        <v>0.12880841186225553</v>
      </c>
      <c r="O186" s="235">
        <f t="shared" si="27"/>
        <v>0.15551585667518017</v>
      </c>
      <c r="P186" s="235">
        <f t="shared" si="27"/>
        <v>0.17199116392178157</v>
      </c>
      <c r="Q186" s="235">
        <f t="shared" si="27"/>
        <v>0.18646949734265278</v>
      </c>
    </row>
    <row r="187" spans="1:17" x14ac:dyDescent="0.25">
      <c r="A187" s="127" t="s">
        <v>180</v>
      </c>
      <c r="B187" s="236">
        <f t="shared" ref="B187:Q187" si="28">IF(B$91=0,0,B$91/B$60)</f>
        <v>0.11681757164407401</v>
      </c>
      <c r="C187" s="236">
        <f t="shared" si="28"/>
        <v>0.11884100709855742</v>
      </c>
      <c r="D187" s="236">
        <f t="shared" si="28"/>
        <v>0.11895141738304651</v>
      </c>
      <c r="E187" s="236">
        <f t="shared" si="28"/>
        <v>0.11700415194762723</v>
      </c>
      <c r="F187" s="236">
        <f t="shared" si="28"/>
        <v>0.11857926335243409</v>
      </c>
      <c r="G187" s="236">
        <f t="shared" si="28"/>
        <v>0.11675798255570763</v>
      </c>
      <c r="H187" s="236">
        <f t="shared" si="28"/>
        <v>0.11826077415473393</v>
      </c>
      <c r="I187" s="236">
        <f t="shared" si="28"/>
        <v>0.12067959569360598</v>
      </c>
      <c r="J187" s="236">
        <f t="shared" si="28"/>
        <v>0.11985634505598225</v>
      </c>
      <c r="K187" s="236">
        <f t="shared" si="28"/>
        <v>0.11767574166456404</v>
      </c>
      <c r="L187" s="236">
        <f t="shared" si="28"/>
        <v>0.11940773371621684</v>
      </c>
      <c r="M187" s="236">
        <f t="shared" si="28"/>
        <v>0.11997064262835247</v>
      </c>
      <c r="N187" s="236">
        <f t="shared" si="28"/>
        <v>0.12033796067539379</v>
      </c>
      <c r="O187" s="236">
        <f t="shared" si="28"/>
        <v>0.12152838610438008</v>
      </c>
      <c r="P187" s="236">
        <f t="shared" si="28"/>
        <v>0.12227768873549086</v>
      </c>
      <c r="Q187" s="236">
        <f t="shared" si="28"/>
        <v>0.1229343550637082</v>
      </c>
    </row>
    <row r="188" spans="1:17" x14ac:dyDescent="0.25">
      <c r="A188" s="142" t="s">
        <v>188</v>
      </c>
      <c r="B188" s="235">
        <f t="shared" ref="B188:Q188" si="29">IF(B$92=0,0,B$92/B$60)</f>
        <v>6.5720020063516127E-2</v>
      </c>
      <c r="C188" s="235">
        <f t="shared" si="29"/>
        <v>6.0211607106102828E-2</v>
      </c>
      <c r="D188" s="235">
        <f t="shared" si="29"/>
        <v>5.9001995758433255E-2</v>
      </c>
      <c r="E188" s="235">
        <f t="shared" si="29"/>
        <v>6.5311781910152231E-2</v>
      </c>
      <c r="F188" s="235">
        <f t="shared" si="29"/>
        <v>5.9556531604581131E-2</v>
      </c>
      <c r="G188" s="235">
        <f t="shared" si="29"/>
        <v>6.5711007648811617E-2</v>
      </c>
      <c r="H188" s="235">
        <f t="shared" si="29"/>
        <v>6.0527291143727444E-2</v>
      </c>
      <c r="I188" s="235">
        <f t="shared" si="29"/>
        <v>5.2382113927413161E-2</v>
      </c>
      <c r="J188" s="235">
        <f t="shared" si="29"/>
        <v>5.5139102191447943E-2</v>
      </c>
      <c r="K188" s="235">
        <f t="shared" si="29"/>
        <v>6.2411865034086925E-2</v>
      </c>
      <c r="L188" s="235">
        <f t="shared" si="29"/>
        <v>5.6571318080689839E-2</v>
      </c>
      <c r="M188" s="235">
        <f t="shared" si="29"/>
        <v>5.4668565369085112E-2</v>
      </c>
      <c r="N188" s="235">
        <f t="shared" si="29"/>
        <v>5.3542867044657202E-2</v>
      </c>
      <c r="O188" s="235">
        <f t="shared" si="29"/>
        <v>4.9431893233303596E-2</v>
      </c>
      <c r="P188" s="235">
        <f t="shared" si="29"/>
        <v>4.6907413078263682E-2</v>
      </c>
      <c r="Q188" s="235">
        <f t="shared" si="29"/>
        <v>4.4687741987442513E-2</v>
      </c>
    </row>
    <row r="189" spans="1:17" x14ac:dyDescent="0.25">
      <c r="A189" s="142" t="s">
        <v>187</v>
      </c>
      <c r="B189" s="235">
        <f t="shared" ref="B189:Q189" si="30">IF(B$93=0,0,B$93/B$60)</f>
        <v>4.0666847779960109E-2</v>
      </c>
      <c r="C189" s="235">
        <f t="shared" si="30"/>
        <v>4.0346496096401042E-2</v>
      </c>
      <c r="D189" s="235">
        <f t="shared" si="30"/>
        <v>4.0206527978639613E-2</v>
      </c>
      <c r="E189" s="235">
        <f t="shared" si="30"/>
        <v>4.0653134455037397E-2</v>
      </c>
      <c r="F189" s="235">
        <f t="shared" si="30"/>
        <v>4.0202150895849102E-2</v>
      </c>
      <c r="G189" s="235">
        <f t="shared" si="30"/>
        <v>4.0655591477451902E-2</v>
      </c>
      <c r="H189" s="235">
        <f t="shared" si="30"/>
        <v>4.0271083454264403E-2</v>
      </c>
      <c r="I189" s="235">
        <f t="shared" si="30"/>
        <v>3.9676001327304027E-2</v>
      </c>
      <c r="J189" s="235">
        <f t="shared" si="30"/>
        <v>3.9876535500427052E-2</v>
      </c>
      <c r="K189" s="235">
        <f t="shared" si="30"/>
        <v>4.0402570853582696E-2</v>
      </c>
      <c r="L189" s="235">
        <f t="shared" si="30"/>
        <v>3.9975174951125632E-2</v>
      </c>
      <c r="M189" s="235">
        <f t="shared" si="30"/>
        <v>3.9835708321291567E-2</v>
      </c>
      <c r="N189" s="235">
        <f t="shared" si="30"/>
        <v>3.9758228568749748E-2</v>
      </c>
      <c r="O189" s="235">
        <f t="shared" si="30"/>
        <v>3.9453739411601435E-2</v>
      </c>
      <c r="P189" s="235">
        <f t="shared" si="30"/>
        <v>3.9269357839996646E-2</v>
      </c>
      <c r="Q189" s="235">
        <f t="shared" si="30"/>
        <v>3.9106695388117146E-2</v>
      </c>
    </row>
    <row r="190" spans="1:17" x14ac:dyDescent="0.25">
      <c r="A190" s="142" t="s">
        <v>186</v>
      </c>
      <c r="B190" s="235">
        <f t="shared" ref="B190:Q190" si="31">IF(B$104=0,0,B$104/B$60)</f>
        <v>1.0430703800597758E-2</v>
      </c>
      <c r="C190" s="235">
        <f t="shared" si="31"/>
        <v>1.8282903896053564E-2</v>
      </c>
      <c r="D190" s="235">
        <f t="shared" si="31"/>
        <v>1.9742893645973651E-2</v>
      </c>
      <c r="E190" s="235">
        <f t="shared" si="31"/>
        <v>1.10392355824376E-2</v>
      </c>
      <c r="F190" s="235">
        <f t="shared" si="31"/>
        <v>1.8820580852003849E-2</v>
      </c>
      <c r="G190" s="235">
        <f t="shared" si="31"/>
        <v>1.0391383429444116E-2</v>
      </c>
      <c r="H190" s="235">
        <f t="shared" si="31"/>
        <v>1.7462399556742066E-2</v>
      </c>
      <c r="I190" s="235">
        <f t="shared" si="31"/>
        <v>2.8621480438888788E-2</v>
      </c>
      <c r="J190" s="235">
        <f t="shared" si="31"/>
        <v>2.4840707364107258E-2</v>
      </c>
      <c r="K190" s="235">
        <f t="shared" si="31"/>
        <v>1.4861305776894426E-2</v>
      </c>
      <c r="L190" s="235">
        <f t="shared" si="31"/>
        <v>2.2861240684401356E-2</v>
      </c>
      <c r="M190" s="235">
        <f t="shared" si="31"/>
        <v>2.5466368937975787E-2</v>
      </c>
      <c r="N190" s="235">
        <f t="shared" si="31"/>
        <v>2.7036865061986836E-2</v>
      </c>
      <c r="O190" s="235">
        <f t="shared" si="31"/>
        <v>3.2642753459475066E-2</v>
      </c>
      <c r="P190" s="235">
        <f t="shared" si="31"/>
        <v>3.6100917817230523E-2</v>
      </c>
      <c r="Q190" s="235">
        <f t="shared" si="31"/>
        <v>3.9139917688148528E-2</v>
      </c>
    </row>
    <row r="191" spans="1:17" x14ac:dyDescent="0.25">
      <c r="A191" s="72" t="s">
        <v>179</v>
      </c>
      <c r="B191" s="234">
        <f t="shared" ref="B191:Q191" si="32">IF(B$105=0,0,B$105/B$60)</f>
        <v>0.19602712483585458</v>
      </c>
      <c r="C191" s="234">
        <f t="shared" si="32"/>
        <v>0.19461368843046264</v>
      </c>
      <c r="D191" s="234">
        <f t="shared" si="32"/>
        <v>0.19384848594510601</v>
      </c>
      <c r="E191" s="234">
        <f t="shared" si="32"/>
        <v>0.19596813220094392</v>
      </c>
      <c r="F191" s="234">
        <f t="shared" si="32"/>
        <v>0.19376392579930543</v>
      </c>
      <c r="G191" s="234">
        <f t="shared" si="32"/>
        <v>0.19593504039179285</v>
      </c>
      <c r="H191" s="234">
        <f t="shared" si="32"/>
        <v>0.19405712202380623</v>
      </c>
      <c r="I191" s="234">
        <f t="shared" si="32"/>
        <v>0.19118961648839003</v>
      </c>
      <c r="J191" s="234">
        <f t="shared" si="32"/>
        <v>0.19215395672933228</v>
      </c>
      <c r="K191" s="234">
        <f t="shared" si="32"/>
        <v>0.19468757267524611</v>
      </c>
      <c r="L191" s="234">
        <f t="shared" si="32"/>
        <v>0.19262840080877966</v>
      </c>
      <c r="M191" s="234">
        <f t="shared" si="32"/>
        <v>0.19195563478861005</v>
      </c>
      <c r="N191" s="234">
        <f t="shared" si="32"/>
        <v>0.19160797007836056</v>
      </c>
      <c r="O191" s="234">
        <f t="shared" si="32"/>
        <v>0.1901155478563705</v>
      </c>
      <c r="P191" s="234">
        <f t="shared" si="32"/>
        <v>0.1892260629133268</v>
      </c>
      <c r="Q191" s="234">
        <f t="shared" si="32"/>
        <v>0.18844118579901242</v>
      </c>
    </row>
    <row r="192" spans="1:17" hidden="1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</row>
    <row r="193" spans="1:17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</row>
    <row r="194" spans="1:17" x14ac:dyDescent="0.25">
      <c r="A194" s="78" t="s">
        <v>39</v>
      </c>
      <c r="B194" s="77">
        <f t="shared" ref="B194:Q194" si="33">SUM(B$195:B$199,B$201:B$202,B$204:B$205,B$207:B$210)</f>
        <v>0.99999999999999978</v>
      </c>
      <c r="C194" s="77">
        <f t="shared" si="33"/>
        <v>0.99999999999999989</v>
      </c>
      <c r="D194" s="77">
        <f t="shared" si="33"/>
        <v>1</v>
      </c>
      <c r="E194" s="77">
        <f t="shared" si="33"/>
        <v>1.0000000000000002</v>
      </c>
      <c r="F194" s="77">
        <f t="shared" si="33"/>
        <v>1</v>
      </c>
      <c r="G194" s="77">
        <f t="shared" si="33"/>
        <v>0.99999999999999989</v>
      </c>
      <c r="H194" s="77">
        <f t="shared" si="33"/>
        <v>0.99999999999999989</v>
      </c>
      <c r="I194" s="77">
        <f t="shared" si="33"/>
        <v>1</v>
      </c>
      <c r="J194" s="77">
        <f t="shared" si="33"/>
        <v>1</v>
      </c>
      <c r="K194" s="77">
        <f t="shared" si="33"/>
        <v>1.0000000000000002</v>
      </c>
      <c r="L194" s="77">
        <f t="shared" si="33"/>
        <v>1</v>
      </c>
      <c r="M194" s="77">
        <f t="shared" si="33"/>
        <v>1</v>
      </c>
      <c r="N194" s="77">
        <f t="shared" si="33"/>
        <v>1</v>
      </c>
      <c r="O194" s="77">
        <f t="shared" si="33"/>
        <v>0.99999999999999978</v>
      </c>
      <c r="P194" s="77">
        <f t="shared" si="33"/>
        <v>1</v>
      </c>
      <c r="Q194" s="77">
        <f t="shared" si="33"/>
        <v>1</v>
      </c>
    </row>
    <row r="195" spans="1:17" x14ac:dyDescent="0.25">
      <c r="A195" s="132" t="s">
        <v>83</v>
      </c>
      <c r="B195" s="240">
        <f t="shared" ref="B195:Q195" si="34">IF(B$109=0,0,B$109/B$108)</f>
        <v>9.1526449061031662E-3</v>
      </c>
      <c r="C195" s="240">
        <f t="shared" si="34"/>
        <v>9.100956010055939E-3</v>
      </c>
      <c r="D195" s="240">
        <f t="shared" si="34"/>
        <v>9.0781788622447991E-3</v>
      </c>
      <c r="E195" s="240">
        <f t="shared" si="34"/>
        <v>9.1482595520332218E-3</v>
      </c>
      <c r="F195" s="240">
        <f t="shared" si="34"/>
        <v>9.0786026166955417E-3</v>
      </c>
      <c r="G195" s="240">
        <f t="shared" si="34"/>
        <v>9.1487512648681588E-3</v>
      </c>
      <c r="H195" s="240">
        <f t="shared" si="34"/>
        <v>9.0864414360837635E-3</v>
      </c>
      <c r="I195" s="240">
        <f t="shared" si="34"/>
        <v>8.9920100657426751E-3</v>
      </c>
      <c r="J195" s="240">
        <f t="shared" si="34"/>
        <v>9.0237366118236309E-3</v>
      </c>
      <c r="K195" s="240">
        <f t="shared" si="34"/>
        <v>9.1074101026277846E-3</v>
      </c>
      <c r="L195" s="240">
        <f t="shared" si="34"/>
        <v>9.0397976794981041E-3</v>
      </c>
      <c r="M195" s="240">
        <f t="shared" si="34"/>
        <v>9.0175806475449403E-3</v>
      </c>
      <c r="N195" s="240">
        <f t="shared" si="34"/>
        <v>9.0069662293855834E-3</v>
      </c>
      <c r="O195" s="240">
        <f t="shared" si="34"/>
        <v>8.9567700396621739E-3</v>
      </c>
      <c r="P195" s="240">
        <f t="shared" si="34"/>
        <v>8.9272067505200246E-3</v>
      </c>
      <c r="Q195" s="240">
        <f t="shared" si="34"/>
        <v>8.9010067018282773E-3</v>
      </c>
    </row>
    <row r="196" spans="1:17" x14ac:dyDescent="0.25">
      <c r="A196" s="76" t="s">
        <v>82</v>
      </c>
      <c r="B196" s="239">
        <f t="shared" ref="B196:Q196" si="35">IF(B$110=0,0,B$110/B$108)</f>
        <v>1.6628810931366343E-2</v>
      </c>
      <c r="C196" s="239">
        <f t="shared" si="35"/>
        <v>1.653490093175003E-2</v>
      </c>
      <c r="D196" s="239">
        <f t="shared" si="35"/>
        <v>1.6493518698702331E-2</v>
      </c>
      <c r="E196" s="239">
        <f t="shared" si="35"/>
        <v>1.6620843483219461E-2</v>
      </c>
      <c r="F196" s="239">
        <f t="shared" si="35"/>
        <v>1.6494288589014368E-2</v>
      </c>
      <c r="G196" s="239">
        <f t="shared" si="35"/>
        <v>1.6621736842444969E-2</v>
      </c>
      <c r="H196" s="239">
        <f t="shared" si="35"/>
        <v>1.6508530400738648E-2</v>
      </c>
      <c r="I196" s="239">
        <f t="shared" si="35"/>
        <v>1.6336964539777003E-2</v>
      </c>
      <c r="J196" s="239">
        <f t="shared" si="35"/>
        <v>1.6394606318923671E-2</v>
      </c>
      <c r="K196" s="239">
        <f t="shared" si="35"/>
        <v>1.6546626928575187E-2</v>
      </c>
      <c r="L196" s="239">
        <f t="shared" si="35"/>
        <v>1.6423786567961472E-2</v>
      </c>
      <c r="M196" s="239">
        <f t="shared" si="35"/>
        <v>1.6383421970886488E-2</v>
      </c>
      <c r="N196" s="239">
        <f t="shared" si="35"/>
        <v>1.6364137364684762E-2</v>
      </c>
      <c r="O196" s="239">
        <f t="shared" si="35"/>
        <v>1.6272939360506875E-2</v>
      </c>
      <c r="P196" s="239">
        <f t="shared" si="35"/>
        <v>1.6219227854084684E-2</v>
      </c>
      <c r="Q196" s="239">
        <f t="shared" si="35"/>
        <v>1.6171626787883909E-2</v>
      </c>
    </row>
    <row r="197" spans="1:17" x14ac:dyDescent="0.25">
      <c r="A197" s="76" t="s">
        <v>81</v>
      </c>
      <c r="B197" s="239">
        <f t="shared" ref="B197:Q197" si="36">IF(B$111=0,0,B$111/B$108)</f>
        <v>1.5250181418126561E-2</v>
      </c>
      <c r="C197" s="239">
        <f t="shared" si="36"/>
        <v>1.5164057128360085E-2</v>
      </c>
      <c r="D197" s="239">
        <f t="shared" si="36"/>
        <v>1.5126105733995848E-2</v>
      </c>
      <c r="E197" s="239">
        <f t="shared" si="36"/>
        <v>1.5242874519865409E-2</v>
      </c>
      <c r="F197" s="239">
        <f t="shared" si="36"/>
        <v>1.512681179572083E-2</v>
      </c>
      <c r="G197" s="239">
        <f t="shared" si="36"/>
        <v>1.5243693814180365E-2</v>
      </c>
      <c r="H197" s="239">
        <f t="shared" si="36"/>
        <v>1.5139872874676772E-2</v>
      </c>
      <c r="I197" s="239">
        <f t="shared" si="36"/>
        <v>1.4982530866542753E-2</v>
      </c>
      <c r="J197" s="239">
        <f t="shared" si="36"/>
        <v>1.5035393791792096E-2</v>
      </c>
      <c r="K197" s="239">
        <f t="shared" si="36"/>
        <v>1.5174810968765761E-2</v>
      </c>
      <c r="L197" s="239">
        <f t="shared" si="36"/>
        <v>1.5062154820797076E-2</v>
      </c>
      <c r="M197" s="239">
        <f t="shared" si="36"/>
        <v>1.5025136694197173E-2</v>
      </c>
      <c r="N197" s="239">
        <f t="shared" si="36"/>
        <v>1.5007450899081261E-2</v>
      </c>
      <c r="O197" s="239">
        <f t="shared" si="36"/>
        <v>1.4923813763845061E-2</v>
      </c>
      <c r="P197" s="239">
        <f t="shared" si="36"/>
        <v>1.4874555267819096E-2</v>
      </c>
      <c r="Q197" s="239">
        <f t="shared" si="36"/>
        <v>1.4830900619374638E-2</v>
      </c>
    </row>
    <row r="198" spans="1:17" x14ac:dyDescent="0.25">
      <c r="A198" s="76" t="s">
        <v>80</v>
      </c>
      <c r="B198" s="239">
        <f t="shared" ref="B198:Q198" si="37">IF(B$112=0,0,B$112/B$108)</f>
        <v>9.33996219597268E-2</v>
      </c>
      <c r="C198" s="239">
        <f t="shared" si="37"/>
        <v>9.2872154391624454E-2</v>
      </c>
      <c r="D198" s="239">
        <f t="shared" si="37"/>
        <v>9.263972136087692E-2</v>
      </c>
      <c r="E198" s="239">
        <f t="shared" si="37"/>
        <v>9.335487091601273E-2</v>
      </c>
      <c r="F198" s="239">
        <f t="shared" si="37"/>
        <v>9.2644045630627281E-2</v>
      </c>
      <c r="G198" s="239">
        <f t="shared" si="37"/>
        <v>9.3359888677912922E-2</v>
      </c>
      <c r="H198" s="239">
        <f t="shared" si="37"/>
        <v>9.2724038110941084E-2</v>
      </c>
      <c r="I198" s="239">
        <f t="shared" si="37"/>
        <v>9.1760398159705187E-2</v>
      </c>
      <c r="J198" s="239">
        <f t="shared" si="37"/>
        <v>9.2084156749757479E-2</v>
      </c>
      <c r="K198" s="239">
        <f t="shared" si="37"/>
        <v>9.2938016206704971E-2</v>
      </c>
      <c r="L198" s="239">
        <f t="shared" si="37"/>
        <v>9.2248054471613244E-2</v>
      </c>
      <c r="M198" s="239">
        <f t="shared" si="37"/>
        <v>9.2021337232303685E-2</v>
      </c>
      <c r="N198" s="239">
        <f t="shared" si="37"/>
        <v>9.1913020712480475E-2</v>
      </c>
      <c r="O198" s="239">
        <f t="shared" si="37"/>
        <v>9.1400785703684428E-2</v>
      </c>
      <c r="P198" s="239">
        <f t="shared" si="37"/>
        <v>9.1099102413434427E-2</v>
      </c>
      <c r="Q198" s="239">
        <f t="shared" si="37"/>
        <v>9.0831739845756987E-2</v>
      </c>
    </row>
    <row r="199" spans="1:17" x14ac:dyDescent="0.25">
      <c r="A199" s="129" t="s">
        <v>79</v>
      </c>
      <c r="B199" s="238">
        <f t="shared" ref="B199:Q199" si="38">IF(B$113=0,0,B$113/B$108)</f>
        <v>4.1835248565904981E-2</v>
      </c>
      <c r="C199" s="238">
        <f t="shared" si="38"/>
        <v>4.0221818737217779E-2</v>
      </c>
      <c r="D199" s="238">
        <f t="shared" si="38"/>
        <v>4.1151932904975444E-2</v>
      </c>
      <c r="E199" s="238">
        <f t="shared" si="38"/>
        <v>4.174967636923764E-2</v>
      </c>
      <c r="F199" s="238">
        <f t="shared" si="38"/>
        <v>4.1880402630496333E-2</v>
      </c>
      <c r="G199" s="238">
        <f t="shared" si="38"/>
        <v>4.2302335191775543E-2</v>
      </c>
      <c r="H199" s="238">
        <f t="shared" si="38"/>
        <v>4.2333194142009666E-2</v>
      </c>
      <c r="I199" s="238">
        <f t="shared" si="38"/>
        <v>4.1937975360098932E-2</v>
      </c>
      <c r="J199" s="238">
        <f t="shared" si="38"/>
        <v>4.2109381564630059E-2</v>
      </c>
      <c r="K199" s="238">
        <f t="shared" si="38"/>
        <v>4.2456991343276344E-2</v>
      </c>
      <c r="L199" s="238">
        <f t="shared" si="38"/>
        <v>4.2186143151997778E-2</v>
      </c>
      <c r="M199" s="238">
        <f t="shared" si="38"/>
        <v>4.2107926204837838E-2</v>
      </c>
      <c r="N199" s="238">
        <f t="shared" si="38"/>
        <v>4.1791589818508772E-2</v>
      </c>
      <c r="O199" s="238">
        <f t="shared" si="38"/>
        <v>4.1828300085754978E-2</v>
      </c>
      <c r="P199" s="238">
        <f t="shared" si="38"/>
        <v>4.1705955861763969E-2</v>
      </c>
      <c r="Q199" s="238">
        <f t="shared" si="38"/>
        <v>4.1613828745423444E-2</v>
      </c>
    </row>
    <row r="200" spans="1:17" x14ac:dyDescent="0.25">
      <c r="A200" s="127" t="s">
        <v>183</v>
      </c>
      <c r="B200" s="237">
        <f t="shared" ref="B200:Q200" si="39">IF(B$118=0,0,B$118/B$108)</f>
        <v>0.12548094957221978</v>
      </c>
      <c r="C200" s="237">
        <f t="shared" si="39"/>
        <v>0.12469933036703948</v>
      </c>
      <c r="D200" s="237">
        <f t="shared" si="39"/>
        <v>0.1244375406263003</v>
      </c>
      <c r="E200" s="237">
        <f t="shared" si="39"/>
        <v>0.12541686626699008</v>
      </c>
      <c r="F200" s="237">
        <f t="shared" si="39"/>
        <v>0.12447882367125535</v>
      </c>
      <c r="G200" s="237">
        <f t="shared" si="39"/>
        <v>0.12544864588686572</v>
      </c>
      <c r="H200" s="237">
        <f t="shared" si="39"/>
        <v>0.12460812164655975</v>
      </c>
      <c r="I200" s="237">
        <f t="shared" si="39"/>
        <v>0.12331309146040101</v>
      </c>
      <c r="J200" s="237">
        <f t="shared" si="39"/>
        <v>0.12374929219088031</v>
      </c>
      <c r="K200" s="237">
        <f t="shared" si="39"/>
        <v>0.12489744123773751</v>
      </c>
      <c r="L200" s="237">
        <f t="shared" si="39"/>
        <v>0.12397003825020161</v>
      </c>
      <c r="M200" s="237">
        <f t="shared" si="39"/>
        <v>0.12366576087701191</v>
      </c>
      <c r="N200" s="237">
        <f t="shared" si="39"/>
        <v>0.12350578232454744</v>
      </c>
      <c r="O200" s="237">
        <f t="shared" si="39"/>
        <v>0.12283153202111645</v>
      </c>
      <c r="P200" s="237">
        <f t="shared" si="39"/>
        <v>0.12242667316330039</v>
      </c>
      <c r="Q200" s="237">
        <f t="shared" si="39"/>
        <v>0.12206796674950113</v>
      </c>
    </row>
    <row r="201" spans="1:17" x14ac:dyDescent="0.25">
      <c r="A201" s="142" t="s">
        <v>192</v>
      </c>
      <c r="B201" s="235">
        <f t="shared" ref="B201:Q201" si="40">IF(B$119=0,0,B$119/B$108)</f>
        <v>0.10922666085952648</v>
      </c>
      <c r="C201" s="235">
        <f t="shared" si="40"/>
        <v>0.1085368365669874</v>
      </c>
      <c r="D201" s="235">
        <f t="shared" si="40"/>
        <v>0.10831549702838897</v>
      </c>
      <c r="E201" s="235">
        <f t="shared" si="40"/>
        <v>0.1091703655556769</v>
      </c>
      <c r="F201" s="235">
        <f t="shared" si="40"/>
        <v>0.10835602752287836</v>
      </c>
      <c r="G201" s="235">
        <f t="shared" si="40"/>
        <v>0.10920127193700073</v>
      </c>
      <c r="H201" s="235">
        <f t="shared" si="40"/>
        <v>0.10847140444751273</v>
      </c>
      <c r="I201" s="235">
        <f t="shared" si="40"/>
        <v>0.10734407603202312</v>
      </c>
      <c r="J201" s="235">
        <f t="shared" si="40"/>
        <v>0.10772393321971813</v>
      </c>
      <c r="K201" s="235">
        <f t="shared" si="40"/>
        <v>0.10872348553949999</v>
      </c>
      <c r="L201" s="235">
        <f t="shared" si="40"/>
        <v>0.10791615624185258</v>
      </c>
      <c r="M201" s="235">
        <f t="shared" si="40"/>
        <v>0.1076513343545263</v>
      </c>
      <c r="N201" s="235">
        <f t="shared" si="40"/>
        <v>0.10751020607092394</v>
      </c>
      <c r="O201" s="235">
        <f t="shared" si="40"/>
        <v>0.10692509976558441</v>
      </c>
      <c r="P201" s="235">
        <f t="shared" si="40"/>
        <v>0.1065727426973541</v>
      </c>
      <c r="Q201" s="235">
        <f t="shared" si="40"/>
        <v>0.10626056525524458</v>
      </c>
    </row>
    <row r="202" spans="1:17" x14ac:dyDescent="0.25">
      <c r="A202" s="142" t="s">
        <v>191</v>
      </c>
      <c r="B202" s="235">
        <f t="shared" ref="B202:Q202" si="41">IF(B$130=0,0,B$130/B$108)</f>
        <v>1.6254288712693299E-2</v>
      </c>
      <c r="C202" s="235">
        <f t="shared" si="41"/>
        <v>1.6162493800052077E-2</v>
      </c>
      <c r="D202" s="235">
        <f t="shared" si="41"/>
        <v>1.6122043597911345E-2</v>
      </c>
      <c r="E202" s="235">
        <f t="shared" si="41"/>
        <v>1.6246500711313196E-2</v>
      </c>
      <c r="F202" s="235">
        <f t="shared" si="41"/>
        <v>1.6122796148376972E-2</v>
      </c>
      <c r="G202" s="235">
        <f t="shared" si="41"/>
        <v>1.6247373949864977E-2</v>
      </c>
      <c r="H202" s="235">
        <f t="shared" si="41"/>
        <v>1.6136717199047024E-2</v>
      </c>
      <c r="I202" s="235">
        <f t="shared" si="41"/>
        <v>1.5969015428377881E-2</v>
      </c>
      <c r="J202" s="235">
        <f t="shared" si="41"/>
        <v>1.6025358971162168E-2</v>
      </c>
      <c r="K202" s="235">
        <f t="shared" si="41"/>
        <v>1.6173955698237506E-2</v>
      </c>
      <c r="L202" s="235">
        <f t="shared" si="41"/>
        <v>1.6053882008349039E-2</v>
      </c>
      <c r="M202" s="235">
        <f t="shared" si="41"/>
        <v>1.6014426522485595E-2</v>
      </c>
      <c r="N202" s="235">
        <f t="shared" si="41"/>
        <v>1.5995576253623484E-2</v>
      </c>
      <c r="O202" s="235">
        <f t="shared" si="41"/>
        <v>1.5906432255532031E-2</v>
      </c>
      <c r="P202" s="235">
        <f t="shared" si="41"/>
        <v>1.585393046594628E-2</v>
      </c>
      <c r="Q202" s="235">
        <f t="shared" si="41"/>
        <v>1.5807401494256548E-2</v>
      </c>
    </row>
    <row r="203" spans="1:17" x14ac:dyDescent="0.25">
      <c r="A203" s="127" t="s">
        <v>181</v>
      </c>
      <c r="B203" s="237">
        <f t="shared" ref="B203:Q203" si="42">IF(B$131=0,0,B$131/B$108)</f>
        <v>0.17337044108631158</v>
      </c>
      <c r="C203" s="237">
        <f t="shared" si="42"/>
        <v>0.17523001381021133</v>
      </c>
      <c r="D203" s="237">
        <f t="shared" si="42"/>
        <v>0.17535877611565279</v>
      </c>
      <c r="E203" s="237">
        <f t="shared" si="42"/>
        <v>0.17350718210834998</v>
      </c>
      <c r="F203" s="237">
        <f t="shared" si="42"/>
        <v>0.17503740917603683</v>
      </c>
      <c r="G203" s="237">
        <f t="shared" si="42"/>
        <v>0.17322487883108931</v>
      </c>
      <c r="H203" s="237">
        <f t="shared" si="42"/>
        <v>0.17462833421085627</v>
      </c>
      <c r="I203" s="237">
        <f t="shared" si="42"/>
        <v>0.1769430629523073</v>
      </c>
      <c r="J203" s="237">
        <f t="shared" si="42"/>
        <v>0.17614858967093025</v>
      </c>
      <c r="K203" s="237">
        <f t="shared" si="42"/>
        <v>0.17413475533701378</v>
      </c>
      <c r="L203" s="237">
        <f t="shared" si="42"/>
        <v>0.17578879151728155</v>
      </c>
      <c r="M203" s="237">
        <f t="shared" si="42"/>
        <v>0.17632772176145053</v>
      </c>
      <c r="N203" s="237">
        <f t="shared" si="42"/>
        <v>0.17670515847569437</v>
      </c>
      <c r="O203" s="237">
        <f t="shared" si="42"/>
        <v>0.17782981877529605</v>
      </c>
      <c r="P203" s="237">
        <f t="shared" si="42"/>
        <v>0.17855422613242117</v>
      </c>
      <c r="Q203" s="237">
        <f t="shared" si="42"/>
        <v>0.17918965864524672</v>
      </c>
    </row>
    <row r="204" spans="1:17" x14ac:dyDescent="0.25">
      <c r="A204" s="142" t="s">
        <v>190</v>
      </c>
      <c r="B204" s="235">
        <f t="shared" ref="B204:Q204" si="43">IF(B$132=0,0,B$132/B$108)</f>
        <v>0.15408973185362498</v>
      </c>
      <c r="C204" s="235">
        <f t="shared" si="43"/>
        <v>0.14138164403736736</v>
      </c>
      <c r="D204" s="235">
        <f t="shared" si="43"/>
        <v>0.13875498429045677</v>
      </c>
      <c r="E204" s="235">
        <f t="shared" si="43"/>
        <v>0.15310526518173287</v>
      </c>
      <c r="F204" s="235">
        <f t="shared" si="43"/>
        <v>0.14012674965379662</v>
      </c>
      <c r="G204" s="235">
        <f t="shared" si="43"/>
        <v>0.15401599949795527</v>
      </c>
      <c r="H204" s="235">
        <f t="shared" si="43"/>
        <v>0.14225800505488911</v>
      </c>
      <c r="I204" s="235">
        <f t="shared" si="43"/>
        <v>0.12365087817803082</v>
      </c>
      <c r="J204" s="235">
        <f t="shared" si="43"/>
        <v>0.1299658187750326</v>
      </c>
      <c r="K204" s="235">
        <f t="shared" si="43"/>
        <v>0.14661195740783972</v>
      </c>
      <c r="L204" s="235">
        <f t="shared" si="43"/>
        <v>0.13331538089796804</v>
      </c>
      <c r="M204" s="235">
        <f t="shared" si="43"/>
        <v>0.12896516428921415</v>
      </c>
      <c r="N204" s="235">
        <f t="shared" si="43"/>
        <v>0.12638983757225947</v>
      </c>
      <c r="O204" s="235">
        <f t="shared" si="43"/>
        <v>0.11694633113767434</v>
      </c>
      <c r="P204" s="235">
        <f t="shared" si="43"/>
        <v>0.11112753748082962</v>
      </c>
      <c r="Q204" s="235">
        <f t="shared" si="43"/>
        <v>0.10599790438320468</v>
      </c>
    </row>
    <row r="205" spans="1:17" x14ac:dyDescent="0.25">
      <c r="A205" s="142" t="s">
        <v>189</v>
      </c>
      <c r="B205" s="235">
        <f t="shared" ref="B205:Q205" si="44">IF(B$138=0,0,B$138/B$108)</f>
        <v>1.9280709232686613E-2</v>
      </c>
      <c r="C205" s="235">
        <f t="shared" si="44"/>
        <v>3.3848369772843979E-2</v>
      </c>
      <c r="D205" s="235">
        <f t="shared" si="44"/>
        <v>3.6603791825195998E-2</v>
      </c>
      <c r="E205" s="235">
        <f t="shared" si="44"/>
        <v>2.0401916926617088E-2</v>
      </c>
      <c r="F205" s="235">
        <f t="shared" si="44"/>
        <v>3.4910659522240213E-2</v>
      </c>
      <c r="G205" s="235">
        <f t="shared" si="44"/>
        <v>1.9208879333134025E-2</v>
      </c>
      <c r="H205" s="235">
        <f t="shared" si="44"/>
        <v>3.2370329155967145E-2</v>
      </c>
      <c r="I205" s="235">
        <f t="shared" si="44"/>
        <v>5.3292184774276496E-2</v>
      </c>
      <c r="J205" s="235">
        <f t="shared" si="44"/>
        <v>4.6182770895897639E-2</v>
      </c>
      <c r="K205" s="235">
        <f t="shared" si="44"/>
        <v>2.7522797929174048E-2</v>
      </c>
      <c r="L205" s="235">
        <f t="shared" si="44"/>
        <v>4.247341061931352E-2</v>
      </c>
      <c r="M205" s="235">
        <f t="shared" si="44"/>
        <v>4.7362557472236395E-2</v>
      </c>
      <c r="N205" s="235">
        <f t="shared" si="44"/>
        <v>5.0315320903434893E-2</v>
      </c>
      <c r="O205" s="235">
        <f t="shared" si="44"/>
        <v>6.0883487637621692E-2</v>
      </c>
      <c r="P205" s="235">
        <f t="shared" si="44"/>
        <v>6.7426688651591543E-2</v>
      </c>
      <c r="Q205" s="235">
        <f t="shared" si="44"/>
        <v>7.3191754262042066E-2</v>
      </c>
    </row>
    <row r="206" spans="1:17" x14ac:dyDescent="0.25">
      <c r="A206" s="127" t="s">
        <v>180</v>
      </c>
      <c r="B206" s="236">
        <f t="shared" ref="B206:Q206" si="45">IF(B$139=0,0,B$139/B$108)</f>
        <v>0.16398371992784924</v>
      </c>
      <c r="C206" s="236">
        <f t="shared" si="45"/>
        <v>0.1673165343381747</v>
      </c>
      <c r="D206" s="236">
        <f t="shared" si="45"/>
        <v>0.16775211822285024</v>
      </c>
      <c r="E206" s="236">
        <f t="shared" si="45"/>
        <v>0.1642339642592143</v>
      </c>
      <c r="F206" s="236">
        <f t="shared" si="45"/>
        <v>0.16728079933361775</v>
      </c>
      <c r="G206" s="236">
        <f t="shared" si="45"/>
        <v>0.16390521821333465</v>
      </c>
      <c r="H206" s="236">
        <f t="shared" si="45"/>
        <v>0.16668355775717036</v>
      </c>
      <c r="I206" s="236">
        <f t="shared" si="45"/>
        <v>0.17116958508153718</v>
      </c>
      <c r="J206" s="236">
        <f t="shared" si="45"/>
        <v>0.1696394506224711</v>
      </c>
      <c r="K206" s="236">
        <f t="shared" si="45"/>
        <v>0.1656292219550215</v>
      </c>
      <c r="L206" s="236">
        <f t="shared" si="45"/>
        <v>0.16883253632967687</v>
      </c>
      <c r="M206" s="236">
        <f t="shared" si="45"/>
        <v>0.16987845825661677</v>
      </c>
      <c r="N206" s="236">
        <f t="shared" si="45"/>
        <v>0.17055177545357486</v>
      </c>
      <c r="O206" s="236">
        <f t="shared" si="45"/>
        <v>0.17278120990004728</v>
      </c>
      <c r="P206" s="236">
        <f t="shared" si="45"/>
        <v>0.17418393368304347</v>
      </c>
      <c r="Q206" s="236">
        <f t="shared" si="45"/>
        <v>0.17541724841183803</v>
      </c>
    </row>
    <row r="207" spans="1:17" x14ac:dyDescent="0.25">
      <c r="A207" s="142" t="s">
        <v>188</v>
      </c>
      <c r="B207" s="235">
        <f t="shared" ref="B207:Q207" si="46">IF(B$140=0,0,B$140/B$108)</f>
        <v>9.7376644446675736E-2</v>
      </c>
      <c r="C207" s="235">
        <f t="shared" si="46"/>
        <v>8.9355342695234444E-2</v>
      </c>
      <c r="D207" s="235">
        <f t="shared" si="46"/>
        <v>8.768588670977058E-2</v>
      </c>
      <c r="E207" s="235">
        <f t="shared" si="46"/>
        <v>9.6754513043595003E-2</v>
      </c>
      <c r="F207" s="235">
        <f t="shared" si="46"/>
        <v>8.8552770612048429E-2</v>
      </c>
      <c r="G207" s="235">
        <f t="shared" si="46"/>
        <v>9.7367610160214418E-2</v>
      </c>
      <c r="H207" s="235">
        <f t="shared" si="46"/>
        <v>8.9937778799668924E-2</v>
      </c>
      <c r="I207" s="235">
        <f t="shared" si="46"/>
        <v>7.818117213507858E-2</v>
      </c>
      <c r="J207" s="235">
        <f t="shared" si="46"/>
        <v>8.2171921654278585E-2</v>
      </c>
      <c r="K207" s="235">
        <f t="shared" si="46"/>
        <v>9.2651082433553619E-2</v>
      </c>
      <c r="L207" s="235">
        <f t="shared" si="46"/>
        <v>8.4248342110858118E-2</v>
      </c>
      <c r="M207" s="235">
        <f t="shared" si="46"/>
        <v>8.1499232933492163E-2</v>
      </c>
      <c r="N207" s="235">
        <f t="shared" si="46"/>
        <v>7.9871761258162463E-2</v>
      </c>
      <c r="O207" s="235">
        <f t="shared" si="46"/>
        <v>7.3903959527648611E-2</v>
      </c>
      <c r="P207" s="235">
        <f t="shared" si="46"/>
        <v>7.0226786531011928E-2</v>
      </c>
      <c r="Q207" s="235">
        <f t="shared" si="46"/>
        <v>6.6985126932539649E-2</v>
      </c>
    </row>
    <row r="208" spans="1:17" x14ac:dyDescent="0.25">
      <c r="A208" s="142" t="s">
        <v>187</v>
      </c>
      <c r="B208" s="235">
        <f t="shared" ref="B208:Q208" si="47">IF(B$141=0,0,B$141/B$108)</f>
        <v>5.1152014232900105E-2</v>
      </c>
      <c r="C208" s="235">
        <f t="shared" si="47"/>
        <v>5.0828962134149745E-2</v>
      </c>
      <c r="D208" s="235">
        <f t="shared" si="47"/>
        <v>5.0725306459430845E-2</v>
      </c>
      <c r="E208" s="235">
        <f t="shared" si="47"/>
        <v>5.1125650539630564E-2</v>
      </c>
      <c r="F208" s="235">
        <f t="shared" si="47"/>
        <v>5.0744287323760823E-2</v>
      </c>
      <c r="G208" s="235">
        <f t="shared" si="47"/>
        <v>5.1140124328767009E-2</v>
      </c>
      <c r="H208" s="235">
        <f t="shared" si="47"/>
        <v>5.0798319572340066E-2</v>
      </c>
      <c r="I208" s="235">
        <f t="shared" si="47"/>
        <v>5.02703796106082E-2</v>
      </c>
      <c r="J208" s="235">
        <f t="shared" si="47"/>
        <v>5.0448270796867534E-2</v>
      </c>
      <c r="K208" s="235">
        <f t="shared" si="47"/>
        <v>5.0916371845509553E-2</v>
      </c>
      <c r="L208" s="235">
        <f t="shared" si="47"/>
        <v>5.0538290895319096E-2</v>
      </c>
      <c r="M208" s="235">
        <f t="shared" si="47"/>
        <v>5.0414271971339367E-2</v>
      </c>
      <c r="N208" s="235">
        <f t="shared" si="47"/>
        <v>5.0348180085762299E-2</v>
      </c>
      <c r="O208" s="235">
        <f t="shared" si="47"/>
        <v>5.0074168541117743E-2</v>
      </c>
      <c r="P208" s="235">
        <f t="shared" si="47"/>
        <v>4.9909155955112215E-2</v>
      </c>
      <c r="Q208" s="235">
        <f t="shared" si="47"/>
        <v>4.9762959918024569E-2</v>
      </c>
    </row>
    <row r="209" spans="1:17" x14ac:dyDescent="0.25">
      <c r="A209" s="142" t="s">
        <v>186</v>
      </c>
      <c r="B209" s="235">
        <f t="shared" ref="B209:Q209" si="48">IF(B$152=0,0,B$152/B$108)</f>
        <v>1.545506124827338E-2</v>
      </c>
      <c r="C209" s="235">
        <f t="shared" si="48"/>
        <v>2.7132229508790504E-2</v>
      </c>
      <c r="D209" s="235">
        <f t="shared" si="48"/>
        <v>2.9340925053648811E-2</v>
      </c>
      <c r="E209" s="235">
        <f t="shared" si="48"/>
        <v>1.6353800675988742E-2</v>
      </c>
      <c r="F209" s="235">
        <f t="shared" si="48"/>
        <v>2.7983741397808504E-2</v>
      </c>
      <c r="G209" s="235">
        <f t="shared" si="48"/>
        <v>1.5397483724353216E-2</v>
      </c>
      <c r="H209" s="235">
        <f t="shared" si="48"/>
        <v>2.5947459385161367E-2</v>
      </c>
      <c r="I209" s="235">
        <f t="shared" si="48"/>
        <v>4.2718033335850399E-2</v>
      </c>
      <c r="J209" s="235">
        <f t="shared" si="48"/>
        <v>3.7019258171324988E-2</v>
      </c>
      <c r="K209" s="235">
        <f t="shared" si="48"/>
        <v>2.206176767595832E-2</v>
      </c>
      <c r="L209" s="235">
        <f t="shared" si="48"/>
        <v>3.4045903323499653E-2</v>
      </c>
      <c r="M209" s="235">
        <f t="shared" si="48"/>
        <v>3.7964953351785236E-2</v>
      </c>
      <c r="N209" s="235">
        <f t="shared" si="48"/>
        <v>4.0331834109650126E-2</v>
      </c>
      <c r="O209" s="235">
        <f t="shared" si="48"/>
        <v>4.880308183128091E-2</v>
      </c>
      <c r="P209" s="235">
        <f t="shared" si="48"/>
        <v>5.4047991196919304E-2</v>
      </c>
      <c r="Q209" s="235">
        <f t="shared" si="48"/>
        <v>5.8669161561273803E-2</v>
      </c>
    </row>
    <row r="210" spans="1:17" x14ac:dyDescent="0.25">
      <c r="A210" s="72" t="s">
        <v>179</v>
      </c>
      <c r="B210" s="234">
        <f t="shared" ref="B210:Q210" si="49">IF(B$153=0,0,B$153/B$108)</f>
        <v>0.36089838163239146</v>
      </c>
      <c r="C210" s="234">
        <f t="shared" si="49"/>
        <v>0.35886023428556613</v>
      </c>
      <c r="D210" s="234">
        <f t="shared" si="49"/>
        <v>0.35796210747440133</v>
      </c>
      <c r="E210" s="234">
        <f t="shared" si="49"/>
        <v>0.36072546252507726</v>
      </c>
      <c r="F210" s="234">
        <f t="shared" si="49"/>
        <v>0.35797881655653579</v>
      </c>
      <c r="G210" s="234">
        <f t="shared" si="49"/>
        <v>0.36074485127752831</v>
      </c>
      <c r="H210" s="234">
        <f t="shared" si="49"/>
        <v>0.35828790942096356</v>
      </c>
      <c r="I210" s="234">
        <f t="shared" si="49"/>
        <v>0.35456438151388803</v>
      </c>
      <c r="J210" s="234">
        <f t="shared" si="49"/>
        <v>0.3558153924787914</v>
      </c>
      <c r="K210" s="234">
        <f t="shared" si="49"/>
        <v>0.35911472592027732</v>
      </c>
      <c r="L210" s="234">
        <f t="shared" si="49"/>
        <v>0.35644869721097211</v>
      </c>
      <c r="M210" s="234">
        <f t="shared" si="49"/>
        <v>0.35557265635515078</v>
      </c>
      <c r="N210" s="234">
        <f t="shared" si="49"/>
        <v>0.3551541187220425</v>
      </c>
      <c r="O210" s="234">
        <f t="shared" si="49"/>
        <v>0.35317483035008662</v>
      </c>
      <c r="P210" s="234">
        <f t="shared" si="49"/>
        <v>0.35200911887361291</v>
      </c>
      <c r="Q210" s="234">
        <f t="shared" si="49"/>
        <v>0.35097602349314694</v>
      </c>
    </row>
    <row r="211" spans="1:17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</row>
    <row r="212" spans="1:17" ht="12.75" x14ac:dyDescent="0.25">
      <c r="A212" s="80" t="s">
        <v>128</v>
      </c>
      <c r="B212" s="233"/>
      <c r="C212" s="233"/>
      <c r="D212" s="233"/>
      <c r="E212" s="233"/>
      <c r="F212" s="233"/>
      <c r="G212" s="233"/>
      <c r="H212" s="233"/>
      <c r="I212" s="233"/>
      <c r="J212" s="233"/>
      <c r="K212" s="233"/>
      <c r="L212" s="233"/>
      <c r="M212" s="233"/>
      <c r="N212" s="233"/>
      <c r="O212" s="233"/>
      <c r="P212" s="233"/>
      <c r="Q212" s="233"/>
    </row>
    <row r="213" spans="1:17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</row>
    <row r="214" spans="1:17" x14ac:dyDescent="0.25">
      <c r="A214" s="78" t="s">
        <v>194</v>
      </c>
      <c r="B214" s="253">
        <f>IF(B$5=0,0,(B$5-B$15)/(CHI_fec!B$5-CHI_fec!B$15))</f>
        <v>0.44824952005098362</v>
      </c>
      <c r="C214" s="253">
        <f>IF(C$5=0,0,(C$5-C$15)/(CHI_fec!C$5-CHI_fec!C$15))</f>
        <v>0.45029789211038174</v>
      </c>
      <c r="D214" s="253">
        <f>IF(D$5=0,0,(D$5-D$15)/(CHI_fec!D$5-CHI_fec!D$15))</f>
        <v>0.45448660244987144</v>
      </c>
      <c r="E214" s="253">
        <f>IF(E$5=0,0,(E$5-E$15)/(CHI_fec!E$5-CHI_fec!E$15))</f>
        <v>0.44993500813986453</v>
      </c>
      <c r="F214" s="253">
        <f>IF(F$5=0,0,(F$5-F$15)/(CHI_fec!F$5-CHI_fec!F$15))</f>
        <v>0.45219979202194988</v>
      </c>
      <c r="G214" s="253">
        <f>IF(G$5=0,0,(G$5-G$15)/(CHI_fec!G$5-CHI_fec!G$15))</f>
        <v>0.4637193970711691</v>
      </c>
      <c r="H214" s="253">
        <f>IF(H$5=0,0,(H$5-H$15)/(CHI_fec!H$5-CHI_fec!H$15))</f>
        <v>0.46581274323447808</v>
      </c>
      <c r="I214" s="253">
        <f>IF(I$5=0,0,(I$5-I$15)/(CHI_fec!I$5-CHI_fec!I$15))</f>
        <v>0.47773801484480111</v>
      </c>
      <c r="J214" s="253">
        <f>IF(J$5=0,0,(J$5-J$15)/(CHI_fec!J$5-CHI_fec!J$15))</f>
        <v>0.49082222579224771</v>
      </c>
      <c r="K214" s="253">
        <f>IF(K$5=0,0,(K$5-K$15)/(CHI_fec!K$5-CHI_fec!K$15))</f>
        <v>0.48512547294350183</v>
      </c>
      <c r="L214" s="253">
        <f>IF(L$5=0,0,(L$5-L$15)/(CHI_fec!L$5-CHI_fec!L$15))</f>
        <v>0.51004634053748454</v>
      </c>
      <c r="M214" s="253">
        <f>IF(M$5=0,0,(M$5-M$15)/(CHI_fec!M$5-CHI_fec!M$15))</f>
        <v>0.52271166365292776</v>
      </c>
      <c r="N214" s="253">
        <f>IF(N$5=0,0,(N$5-N$15)/(CHI_fec!N$5-CHI_fec!N$15))</f>
        <v>0.5268973177524171</v>
      </c>
      <c r="O214" s="253">
        <f>IF(O$5=0,0,(O$5-O$15)/(CHI_fec!O$5-CHI_fec!O$15))</f>
        <v>0.53025189586263199</v>
      </c>
      <c r="P214" s="253">
        <f>IF(P$5=0,0,(P$5-P$15)/(CHI_fec!P$5-CHI_fec!P$15))</f>
        <v>0.53521321407236633</v>
      </c>
      <c r="Q214" s="253">
        <f>IF(Q$5=0,0,(Q$5-Q$15)/(CHI_fec!Q$5-CHI_fec!Q$15))</f>
        <v>0.55311816962123028</v>
      </c>
    </row>
    <row r="215" spans="1:17" x14ac:dyDescent="0.25">
      <c r="A215" s="132" t="s">
        <v>83</v>
      </c>
      <c r="B215" s="252">
        <f>IF(B$6=0,0,B$6/CHI_fec!B$6)</f>
        <v>0.37881676635683958</v>
      </c>
      <c r="C215" s="252">
        <f>IF(C$6=0,0,C$6/CHI_fec!C$6)</f>
        <v>0.37881676635683947</v>
      </c>
      <c r="D215" s="252">
        <f>IF(D$6=0,0,D$6/CHI_fec!D$6)</f>
        <v>0.38287781303355894</v>
      </c>
      <c r="E215" s="252">
        <f>IF(E$6=0,0,E$6/CHI_fec!E$6)</f>
        <v>0.38621446870573173</v>
      </c>
      <c r="F215" s="252">
        <f>IF(F$6=0,0,F$6/CHI_fec!F$6)</f>
        <v>0.38821922411442639</v>
      </c>
      <c r="G215" s="252">
        <f>IF(G$6=0,0,G$6/CHI_fec!G$6)</f>
        <v>0.39300706821320258</v>
      </c>
      <c r="H215" s="252">
        <f>IF(H$6=0,0,H$6/CHI_fec!H$6)</f>
        <v>0.39300706821320264</v>
      </c>
      <c r="I215" s="252">
        <f>IF(I$6=0,0,I$6/CHI_fec!I$6)</f>
        <v>0.39640986353000535</v>
      </c>
      <c r="J215" s="252">
        <f>IF(J$6=0,0,J$6/CHI_fec!J$6)</f>
        <v>0.40966916326703823</v>
      </c>
      <c r="K215" s="252">
        <f>IF(K$6=0,0,K$6/CHI_fec!K$6)</f>
        <v>0.40966916326703823</v>
      </c>
      <c r="L215" s="252">
        <f>IF(L$6=0,0,L$6/CHI_fec!L$6)</f>
        <v>0.42583545281393148</v>
      </c>
      <c r="M215" s="252">
        <f>IF(M$6=0,0,M$6/CHI_fec!M$6)</f>
        <v>0.4344242151868149</v>
      </c>
      <c r="N215" s="252">
        <f>IF(N$6=0,0,N$6/CHI_fec!N$6)</f>
        <v>0.43442421518681495</v>
      </c>
      <c r="O215" s="252">
        <f>IF(O$6=0,0,O$6/CHI_fec!O$6)</f>
        <v>0.43442421518681495</v>
      </c>
      <c r="P215" s="252">
        <f>IF(P$6=0,0,P$6/CHI_fec!P$6)</f>
        <v>0.4344242151868149</v>
      </c>
      <c r="Q215" s="252">
        <f>IF(Q$6=0,0,Q$6/CHI_fec!Q$6)</f>
        <v>0.44814336014493061</v>
      </c>
    </row>
    <row r="216" spans="1:17" x14ac:dyDescent="0.25">
      <c r="A216" s="76" t="s">
        <v>82</v>
      </c>
      <c r="B216" s="251">
        <f>IF(B$7=0,0,B$7/CHI_fec!B$7)</f>
        <v>9.9455585531751156E-2</v>
      </c>
      <c r="C216" s="251">
        <f>IF(C$7=0,0,C$7/CHI_fec!C$7)</f>
        <v>9.945558553175117E-2</v>
      </c>
      <c r="D216" s="251">
        <f>IF(D$7=0,0,D$7/CHI_fec!D$7)</f>
        <v>0.10052178378635648</v>
      </c>
      <c r="E216" s="251">
        <f>IF(E$7=0,0,E$7/CHI_fec!E$7)</f>
        <v>0.10139779845377801</v>
      </c>
      <c r="F216" s="251">
        <f>IF(F$7=0,0,F$7/CHI_fec!F$7)</f>
        <v>0.1019241323986485</v>
      </c>
      <c r="G216" s="251">
        <f>IF(G$7=0,0,G$7/CHI_fec!G$7)</f>
        <v>0.10318114602784455</v>
      </c>
      <c r="H216" s="251">
        <f>IF(H$7=0,0,H$7/CHI_fec!H$7)</f>
        <v>0.10318114602784456</v>
      </c>
      <c r="I216" s="251">
        <f>IF(I$7=0,0,I$7/CHI_fec!I$7)</f>
        <v>0.10407452517769594</v>
      </c>
      <c r="J216" s="251">
        <f>IF(J$7=0,0,J$7/CHI_fec!J$7)</f>
        <v>0.10755565784183305</v>
      </c>
      <c r="K216" s="251">
        <f>IF(K$7=0,0,K$7/CHI_fec!K$7)</f>
        <v>0.10755565784183306</v>
      </c>
      <c r="L216" s="251">
        <f>IF(L$7=0,0,L$7/CHI_fec!L$7)</f>
        <v>0.11179999952772228</v>
      </c>
      <c r="M216" s="251">
        <f>IF(M$7=0,0,M$7/CHI_fec!M$7)</f>
        <v>0.11405491659225252</v>
      </c>
      <c r="N216" s="251">
        <f>IF(N$7=0,0,N$7/CHI_fec!N$7)</f>
        <v>0.11405491659225252</v>
      </c>
      <c r="O216" s="251">
        <f>IF(O$7=0,0,O$7/CHI_fec!O$7)</f>
        <v>0.11405491659225252</v>
      </c>
      <c r="P216" s="251">
        <f>IF(P$7=0,0,P$7/CHI_fec!P$7)</f>
        <v>0.11405491659225254</v>
      </c>
      <c r="Q216" s="251">
        <f>IF(Q$7=0,0,Q$7/CHI_fec!Q$7)</f>
        <v>0.11765677827310293</v>
      </c>
    </row>
    <row r="217" spans="1:17" x14ac:dyDescent="0.25">
      <c r="A217" s="76" t="s">
        <v>81</v>
      </c>
      <c r="B217" s="251">
        <f>IF(B$8=0,0,B$8/CHI_fec!B$8)</f>
        <v>0.53960422521669538</v>
      </c>
      <c r="C217" s="251">
        <f>IF(C$8=0,0,C$8/CHI_fec!C$8)</f>
        <v>0.53960422521669549</v>
      </c>
      <c r="D217" s="251">
        <f>IF(D$8=0,0,D$8/CHI_fec!D$8)</f>
        <v>0.54538896903000322</v>
      </c>
      <c r="E217" s="251">
        <f>IF(E$8=0,0,E$8/CHI_fec!E$8)</f>
        <v>0.55014185659649928</v>
      </c>
      <c r="F217" s="251">
        <f>IF(F$8=0,0,F$8/CHI_fec!F$8)</f>
        <v>0.55299752346536946</v>
      </c>
      <c r="G217" s="251">
        <f>IF(G$8=0,0,G$8/CHI_fec!G$8)</f>
        <v>0.55981755133854105</v>
      </c>
      <c r="H217" s="251">
        <f>IF(H$8=0,0,H$8/CHI_fec!H$8)</f>
        <v>0.55981755133854116</v>
      </c>
      <c r="I217" s="251">
        <f>IF(I$8=0,0,I$8/CHI_fec!I$8)</f>
        <v>0.56466465129177978</v>
      </c>
      <c r="J217" s="251">
        <f>IF(J$8=0,0,J$8/CHI_fec!J$8)</f>
        <v>0.5835518146830061</v>
      </c>
      <c r="K217" s="251">
        <f>IF(K$8=0,0,K$8/CHI_fec!K$8)</f>
        <v>0.58355181468300599</v>
      </c>
      <c r="L217" s="251">
        <f>IF(L$8=0,0,L$8/CHI_fec!L$8)</f>
        <v>0.60657982959764378</v>
      </c>
      <c r="M217" s="251">
        <f>IF(M$8=0,0,M$8/CHI_fec!M$8)</f>
        <v>0.6188140622858147</v>
      </c>
      <c r="N217" s="251">
        <f>IF(N$8=0,0,N$8/CHI_fec!N$8)</f>
        <v>0.6188140622858147</v>
      </c>
      <c r="O217" s="251">
        <f>IF(O$8=0,0,O$8/CHI_fec!O$8)</f>
        <v>0.61881406228581481</v>
      </c>
      <c r="P217" s="251">
        <f>IF(P$8=0,0,P$8/CHI_fec!P$8)</f>
        <v>0.61881406228581481</v>
      </c>
      <c r="Q217" s="251">
        <f>IF(Q$8=0,0,Q$8/CHI_fec!Q$8)</f>
        <v>0.63835625060275447</v>
      </c>
    </row>
    <row r="218" spans="1:17" x14ac:dyDescent="0.25">
      <c r="A218" s="76" t="s">
        <v>80</v>
      </c>
      <c r="B218" s="251">
        <f>IF(B$9=0,0,B$9/CHI_fec!B$9)</f>
        <v>0.38248872012991414</v>
      </c>
      <c r="C218" s="251">
        <f>IF(C$9=0,0,C$9/CHI_fec!C$9)</f>
        <v>0.38248872012991408</v>
      </c>
      <c r="D218" s="251">
        <f>IF(D$9=0,0,D$9/CHI_fec!D$9)</f>
        <v>0.38658913142032419</v>
      </c>
      <c r="E218" s="251">
        <f>IF(E$9=0,0,E$9/CHI_fec!E$9)</f>
        <v>0.3899581300257382</v>
      </c>
      <c r="F218" s="251">
        <f>IF(F$9=0,0,F$9/CHI_fec!F$9)</f>
        <v>0.39198231796709987</v>
      </c>
      <c r="G218" s="251">
        <f>IF(G$9=0,0,G$9/CHI_fec!G$9)</f>
        <v>0.39681657168594764</v>
      </c>
      <c r="H218" s="251">
        <f>IF(H$9=0,0,H$9/CHI_fec!H$9)</f>
        <v>0.39681657168594775</v>
      </c>
      <c r="I218" s="251">
        <f>IF(I$9=0,0,I$9/CHI_fec!I$9)</f>
        <v>0.40025235104203327</v>
      </c>
      <c r="J218" s="251">
        <f>IF(J$9=0,0,J$9/CHI_fec!J$9)</f>
        <v>0.41364017607156045</v>
      </c>
      <c r="K218" s="251">
        <f>IF(K$9=0,0,K$9/CHI_fec!K$9)</f>
        <v>0.41364017607156051</v>
      </c>
      <c r="L218" s="251">
        <f>IF(L$9=0,0,L$9/CHI_fec!L$9)</f>
        <v>0.42996316899900688</v>
      </c>
      <c r="M218" s="251">
        <f>IF(M$9=0,0,M$9/CHI_fec!M$9)</f>
        <v>0.43863518412414965</v>
      </c>
      <c r="N218" s="251">
        <f>IF(N$9=0,0,N$9/CHI_fec!N$9)</f>
        <v>0.43863518412414965</v>
      </c>
      <c r="O218" s="251">
        <f>IF(O$9=0,0,O$9/CHI_fec!O$9)</f>
        <v>0.43863518412414954</v>
      </c>
      <c r="P218" s="251">
        <f>IF(P$9=0,0,P$9/CHI_fec!P$9)</f>
        <v>0.43863518412414965</v>
      </c>
      <c r="Q218" s="251">
        <f>IF(Q$9=0,0,Q$9/CHI_fec!Q$9)</f>
        <v>0.45248731175506723</v>
      </c>
    </row>
    <row r="219" spans="1:17" x14ac:dyDescent="0.25">
      <c r="A219" s="129" t="s">
        <v>79</v>
      </c>
      <c r="B219" s="250">
        <f>IF(B$10=0,0,B$10/CHI_fec!B$10)</f>
        <v>0.61559086076678227</v>
      </c>
      <c r="C219" s="250">
        <f>IF(C$10=0,0,C$10/CHI_fec!C$10)</f>
        <v>0.59521122453804098</v>
      </c>
      <c r="D219" s="250">
        <f>IF(D$10=0,0,D$10/CHI_fec!D$10)</f>
        <v>0.61704798013554985</v>
      </c>
      <c r="E219" s="250">
        <f>IF(E$10=0,0,E$10/CHI_fec!E$10)</f>
        <v>0.62662887882410967</v>
      </c>
      <c r="F219" s="250">
        <f>IF(F$10=0,0,F$10/CHI_fec!F$10)</f>
        <v>0.63670184660164897</v>
      </c>
      <c r="G219" s="250">
        <f>IF(G$10=0,0,G$10/CHI_fec!G$10)</f>
        <v>0.64605592515711463</v>
      </c>
      <c r="H219" s="250">
        <f>IF(H$10=0,0,H$10/CHI_fec!H$10)</f>
        <v>0.6509607425624877</v>
      </c>
      <c r="I219" s="250">
        <f>IF(I$10=0,0,I$10/CHI_fec!I$10)</f>
        <v>0.65729807240647831</v>
      </c>
      <c r="J219" s="250">
        <f>IF(J$10=0,0,J$10/CHI_fec!J$10)</f>
        <v>0.67966195180100464</v>
      </c>
      <c r="K219" s="250">
        <f>IF(K$10=0,0,K$10/CHI_fec!K$10)</f>
        <v>0.67897663209113357</v>
      </c>
      <c r="L219" s="250">
        <f>IF(L$10=0,0,L$10/CHI_fec!L$10)</f>
        <v>0.70651300073460499</v>
      </c>
      <c r="M219" s="250">
        <f>IF(M$10=0,0,M$10/CHI_fec!M$10)</f>
        <v>0.72119893051055828</v>
      </c>
      <c r="N219" s="250">
        <f>IF(N$10=0,0,N$10/CHI_fec!N$10)</f>
        <v>0.7166244380654081</v>
      </c>
      <c r="O219" s="250">
        <f>IF(O$10=0,0,O$10/CHI_fec!O$10)</f>
        <v>0.72127361739454909</v>
      </c>
      <c r="P219" s="250">
        <f>IF(P$10=0,0,P$10/CHI_fec!P$10)</f>
        <v>0.72154553276558686</v>
      </c>
      <c r="Q219" s="250">
        <f>IF(Q$10=0,0,Q$10/CHI_fec!Q$10)</f>
        <v>0.74487387825843232</v>
      </c>
    </row>
    <row r="220" spans="1:17" x14ac:dyDescent="0.25">
      <c r="A220" s="232" t="s">
        <v>185</v>
      </c>
      <c r="B220" s="254">
        <f>IF(B$15=0,0,B$15/CHI_fec!B$15)</f>
        <v>1</v>
      </c>
      <c r="C220" s="254">
        <f>IF(C$15=0,0,C$15/CHI_fec!C$15)</f>
        <v>1</v>
      </c>
      <c r="D220" s="254">
        <f>IF(D$15=0,0,D$15/CHI_fec!D$15)</f>
        <v>1</v>
      </c>
      <c r="E220" s="254">
        <f>IF(E$15=0,0,E$15/CHI_fec!E$15)</f>
        <v>1</v>
      </c>
      <c r="F220" s="254">
        <f>IF(F$15=0,0,F$15/CHI_fec!F$15)</f>
        <v>1</v>
      </c>
      <c r="G220" s="254">
        <f>IF(G$15=0,0,G$15/CHI_fec!G$15)</f>
        <v>1</v>
      </c>
      <c r="H220" s="254">
        <f>IF(H$15=0,0,H$15/CHI_fec!H$15)</f>
        <v>1</v>
      </c>
      <c r="I220" s="254">
        <f>IF(I$15=0,0,I$15/CHI_fec!I$15)</f>
        <v>1</v>
      </c>
      <c r="J220" s="254">
        <f>IF(J$15=0,0,J$15/CHI_fec!J$15)</f>
        <v>1</v>
      </c>
      <c r="K220" s="254">
        <f>IF(K$15=0,0,K$15/CHI_fec!K$15)</f>
        <v>1</v>
      </c>
      <c r="L220" s="254">
        <f>IF(L$15=0,0,L$15/CHI_fec!L$15)</f>
        <v>1</v>
      </c>
      <c r="M220" s="254">
        <f>IF(M$15=0,0,M$15/CHI_fec!M$15)</f>
        <v>1</v>
      </c>
      <c r="N220" s="254">
        <f>IF(N$15=0,0,N$15/CHI_fec!N$15)</f>
        <v>1</v>
      </c>
      <c r="O220" s="254">
        <f>IF(O$15=0,0,O$15/CHI_fec!O$15)</f>
        <v>1</v>
      </c>
      <c r="P220" s="254">
        <f>IF(P$15=0,0,P$15/CHI_fec!P$15)</f>
        <v>1</v>
      </c>
      <c r="Q220" s="254">
        <f>IF(Q$15=0,0,Q$15/CHI_fec!Q$15)</f>
        <v>1</v>
      </c>
    </row>
    <row r="221" spans="1:17" x14ac:dyDescent="0.25">
      <c r="A221" s="127" t="s">
        <v>184</v>
      </c>
      <c r="B221" s="249">
        <f>IF(B$24=0,0,B$24/CHI_fec!B$24)</f>
        <v>0.50536637208454616</v>
      </c>
      <c r="C221" s="249">
        <f>IF(C$24=0,0,C$24/CHI_fec!C$24)</f>
        <v>0.50726924392223227</v>
      </c>
      <c r="D221" s="249">
        <f>IF(D$24=0,0,D$24/CHI_fec!D$24)</f>
        <v>0.51011629444516349</v>
      </c>
      <c r="E221" s="249">
        <f>IF(E$24=0,0,E$24/CHI_fec!E$24)</f>
        <v>0.50207855589469552</v>
      </c>
      <c r="F221" s="249">
        <f>IF(F$24=0,0,F$24/CHI_fec!F$24)</f>
        <v>0.5009325266639082</v>
      </c>
      <c r="G221" s="249">
        <f>IF(G$24=0,0,G$24/CHI_fec!G$24)</f>
        <v>0.52030869778454059</v>
      </c>
      <c r="H221" s="249">
        <f>IF(H$24=0,0,H$24/CHI_fec!H$24)</f>
        <v>0.52060135122276596</v>
      </c>
      <c r="I221" s="249">
        <f>IF(I$24=0,0,I$24/CHI_fec!I$24)</f>
        <v>0.53476548670834079</v>
      </c>
      <c r="J221" s="249">
        <f>IF(J$24=0,0,J$24/CHI_fec!J$24)</f>
        <v>0.54874007354347965</v>
      </c>
      <c r="K221" s="249">
        <f>IF(K$24=0,0,K$24/CHI_fec!K$24)</f>
        <v>0.542528698088385</v>
      </c>
      <c r="L221" s="249">
        <f>IF(L$24=0,0,L$24/CHI_fec!L$24)</f>
        <v>0.57098360025246064</v>
      </c>
      <c r="M221" s="249">
        <f>IF(M$24=0,0,M$24/CHI_fec!M$24)</f>
        <v>0.58558103594214261</v>
      </c>
      <c r="N221" s="249">
        <f>IF(N$24=0,0,N$24/CHI_fec!N$24)</f>
        <v>0.59289124643252522</v>
      </c>
      <c r="O221" s="249">
        <f>IF(O$24=0,0,O$24/CHI_fec!O$24)</f>
        <v>0.59639684171825225</v>
      </c>
      <c r="P221" s="249">
        <f>IF(P$24=0,0,P$24/CHI_fec!P$24)</f>
        <v>0.60414036570164942</v>
      </c>
      <c r="Q221" s="249">
        <f>IF(Q$24=0,0,Q$24/CHI_fec!Q$24)</f>
        <v>0.62331438146377249</v>
      </c>
    </row>
    <row r="222" spans="1:17" x14ac:dyDescent="0.25">
      <c r="A222" s="127" t="s">
        <v>181</v>
      </c>
      <c r="B222" s="249">
        <f>IF(B$35=0,0,B$35/CHI_fec!B$35)</f>
        <v>0.36480076786440635</v>
      </c>
      <c r="C222" s="249">
        <f>IF(C$35=0,0,C$35/CHI_fec!C$35)</f>
        <v>0.37080773347939461</v>
      </c>
      <c r="D222" s="249">
        <f>IF(D$35=0,0,D$35/CHI_fec!D$35)</f>
        <v>0.37599933928275819</v>
      </c>
      <c r="E222" s="249">
        <f>IF(E$35=0,0,E$35/CHI_fec!E$35)</f>
        <v>0.37239653294866742</v>
      </c>
      <c r="F222" s="249">
        <f>IF(F$35=0,0,F$35/CHI_fec!F$35)</f>
        <v>0.38052834957540821</v>
      </c>
      <c r="G222" s="249">
        <f>IF(G$35=0,0,G$35/CHI_fec!G$35)</f>
        <v>0.37830921295774961</v>
      </c>
      <c r="H222" s="249">
        <f>IF(H$35=0,0,H$35/CHI_fec!H$35)</f>
        <v>0.38398950199685422</v>
      </c>
      <c r="I222" s="249">
        <f>IF(I$35=0,0,I$35/CHI_fec!I$35)</f>
        <v>0.39656950856437689</v>
      </c>
      <c r="J222" s="249">
        <f>IF(J$35=0,0,J$35/CHI_fec!J$35)</f>
        <v>0.40655952967809406</v>
      </c>
      <c r="K222" s="249">
        <f>IF(K$35=0,0,K$35/CHI_fec!K$35)</f>
        <v>0.39821897701413778</v>
      </c>
      <c r="L222" s="249">
        <f>IF(L$35=0,0,L$35/CHI_fec!L$35)</f>
        <v>0.42099059736812228</v>
      </c>
      <c r="M222" s="249">
        <f>IF(M$35=0,0,M$35/CHI_fec!M$35)</f>
        <v>0.43185971813571095</v>
      </c>
      <c r="N222" s="249">
        <f>IF(N$35=0,0,N$35/CHI_fec!N$35)</f>
        <v>0.43329415365022567</v>
      </c>
      <c r="O222" s="249">
        <f>IF(O$35=0,0,O$35/CHI_fec!O$35)</f>
        <v>0.4384956582806554</v>
      </c>
      <c r="P222" s="249">
        <f>IF(P$35=0,0,P$35/CHI_fec!P$35)</f>
        <v>0.4417399489012287</v>
      </c>
      <c r="Q222" s="249">
        <f>IF(Q$35=0,0,Q$35/CHI_fec!Q$35)</f>
        <v>0.45865791325305955</v>
      </c>
    </row>
    <row r="223" spans="1:17" x14ac:dyDescent="0.25">
      <c r="A223" s="127" t="s">
        <v>180</v>
      </c>
      <c r="B223" s="248">
        <f>IF(B$43=0,0,B$43/CHI_fec!B$43)</f>
        <v>0.4527202397976916</v>
      </c>
      <c r="C223" s="248">
        <f>IF(C$43=0,0,C$43/CHI_fec!C$43)</f>
        <v>0.46568573915096506</v>
      </c>
      <c r="D223" s="248">
        <f>IF(D$43=0,0,D$43/CHI_fec!D$43)</f>
        <v>0.47323983292377669</v>
      </c>
      <c r="E223" s="248">
        <f>IF(E$43=0,0,E$43/CHI_fec!E$43)</f>
        <v>0.4624804310096165</v>
      </c>
      <c r="F223" s="248">
        <f>IF(F$43=0,0,F$43/CHI_fec!F$43)</f>
        <v>0.48004470313265851</v>
      </c>
      <c r="G223" s="248">
        <f>IF(G$43=0,0,G$43/CHI_fec!G$43)</f>
        <v>0.47984089149901904</v>
      </c>
      <c r="H223" s="248">
        <f>IF(H$43=0,0,H$43/CHI_fec!H$43)</f>
        <v>0.49633459160248811</v>
      </c>
      <c r="I223" s="248">
        <f>IF(I$43=0,0,I$43/CHI_fec!I$43)</f>
        <v>0.52281682489019776</v>
      </c>
      <c r="J223" s="248">
        <f>IF(J$43=0,0,J$43/CHI_fec!J$43)</f>
        <v>0.53476451067142239</v>
      </c>
      <c r="K223" s="248">
        <f>IF(K$43=0,0,K$43/CHI_fec!K$43)</f>
        <v>0.51572905076090558</v>
      </c>
      <c r="L223" s="248">
        <f>IF(L$43=0,0,L$43/CHI_fec!L$43)</f>
        <v>0.55184375633613958</v>
      </c>
      <c r="M223" s="248">
        <f>IF(M$43=0,0,M$43/CHI_fec!M$43)</f>
        <v>0.56892853173123181</v>
      </c>
      <c r="N223" s="248">
        <f>IF(N$43=0,0,N$43/CHI_fec!N$43)</f>
        <v>0.5713625306593868</v>
      </c>
      <c r="O223" s="248">
        <f>IF(O$43=0,0,O$43/CHI_fec!O$43)</f>
        <v>0.58135532453697247</v>
      </c>
      <c r="P223" s="248">
        <f>IF(P$43=0,0,P$43/CHI_fec!P$43)</f>
        <v>0.58637014260934772</v>
      </c>
      <c r="Q223" s="248">
        <f>IF(Q$43=0,0,Q$43/CHI_fec!Q$43)</f>
        <v>0.61349598460132027</v>
      </c>
    </row>
    <row r="224" spans="1:17" x14ac:dyDescent="0.25">
      <c r="A224" s="72" t="s">
        <v>179</v>
      </c>
      <c r="B224" s="247">
        <f>IF(B$57=0,0,B$57/CHI_fec!B$57)</f>
        <v>0.54147267128226251</v>
      </c>
      <c r="C224" s="247">
        <f>IF(C$57=0,0,C$57/CHI_fec!C$57)</f>
        <v>0.5414726712822624</v>
      </c>
      <c r="D224" s="247">
        <f>IF(D$57=0,0,D$57/CHI_fec!D$57)</f>
        <v>0.54727744548323809</v>
      </c>
      <c r="E224" s="247">
        <f>IF(E$57=0,0,E$57/CHI_fec!E$57)</f>
        <v>0.55204679050810601</v>
      </c>
      <c r="F224" s="247">
        <f>IF(F$57=0,0,F$57/CHI_fec!F$57)</f>
        <v>0.55491234547509749</v>
      </c>
      <c r="G224" s="247">
        <f>IF(G$57=0,0,G$57/CHI_fec!G$57)</f>
        <v>0.56175598853445785</v>
      </c>
      <c r="H224" s="247">
        <f>IF(H$57=0,0,H$57/CHI_fec!H$57)</f>
        <v>0.56175598853445785</v>
      </c>
      <c r="I224" s="247">
        <f>IF(I$57=0,0,I$57/CHI_fec!I$57)</f>
        <v>0.56661987216805687</v>
      </c>
      <c r="J224" s="247">
        <f>IF(J$57=0,0,J$57/CHI_fec!J$57)</f>
        <v>0.58557243468790154</v>
      </c>
      <c r="K224" s="247">
        <f>IF(K$57=0,0,K$57/CHI_fec!K$57)</f>
        <v>0.58557243468790154</v>
      </c>
      <c r="L224" s="247">
        <f>IF(L$57=0,0,L$57/CHI_fec!L$57)</f>
        <v>0.60868018693937676</v>
      </c>
      <c r="M224" s="247">
        <f>IF(M$57=0,0,M$57/CHI_fec!M$57)</f>
        <v>0.62095678216450223</v>
      </c>
      <c r="N224" s="247">
        <f>IF(N$57=0,0,N$57/CHI_fec!N$57)</f>
        <v>0.62095678216450212</v>
      </c>
      <c r="O224" s="247">
        <f>IF(O$57=0,0,O$57/CHI_fec!O$57)</f>
        <v>0.62095678216450212</v>
      </c>
      <c r="P224" s="247">
        <f>IF(P$57=0,0,P$57/CHI_fec!P$57)</f>
        <v>0.62095678216450223</v>
      </c>
      <c r="Q224" s="247">
        <f>IF(Q$57=0,0,Q$57/CHI_fec!Q$57)</f>
        <v>0.64056663771451205</v>
      </c>
    </row>
    <row r="225" spans="1:17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</row>
    <row r="226" spans="1:17" x14ac:dyDescent="0.25">
      <c r="A226" s="78" t="s">
        <v>40</v>
      </c>
      <c r="B226" s="253">
        <f>IF(B$60=0,0,B$60/CHI_fec!B$60)</f>
        <v>0.4079135613958797</v>
      </c>
      <c r="C226" s="253">
        <f>IF(C$60=0,0,C$60/CHI_fec!C$60)</f>
        <v>0.41087614785410842</v>
      </c>
      <c r="D226" s="253">
        <f>IF(D$60=0,0,D$60/CHI_fec!D$60)</f>
        <v>0.41421660803732357</v>
      </c>
      <c r="E226" s="253">
        <f>IF(E$60=0,0,E$60/CHI_fec!E$60)</f>
        <v>0.41428577412665102</v>
      </c>
      <c r="F226" s="253">
        <f>IF(F$60=0,0,F$60/CHI_fec!F$60)</f>
        <v>0.41899857787312134</v>
      </c>
      <c r="G226" s="253">
        <f>IF(G$60=0,0,G$60/CHI_fec!G$60)</f>
        <v>0.41800858678611535</v>
      </c>
      <c r="H226" s="253">
        <f>IF(H$60=0,0,H$60/CHI_fec!H$60)</f>
        <v>0.42637137747287662</v>
      </c>
      <c r="I226" s="253">
        <f>IF(I$60=0,0,I$60/CHI_fec!I$60)</f>
        <v>0.43276619277457867</v>
      </c>
      <c r="J226" s="253">
        <f>IF(J$60=0,0,J$60/CHI_fec!J$60)</f>
        <v>0.4305943204815727</v>
      </c>
      <c r="K226" s="253">
        <f>IF(K$60=0,0,K$60/CHI_fec!K$60)</f>
        <v>0.45300368531866531</v>
      </c>
      <c r="L226" s="253">
        <f>IF(L$60=0,0,L$60/CHI_fec!L$60)</f>
        <v>0.45784623418631559</v>
      </c>
      <c r="M226" s="253">
        <f>IF(M$60=0,0,M$60/CHI_fec!M$60)</f>
        <v>0.45945089345647644</v>
      </c>
      <c r="N226" s="253">
        <f>IF(N$60=0,0,N$60/CHI_fec!N$60)</f>
        <v>0.46028454803609598</v>
      </c>
      <c r="O226" s="253">
        <f>IF(O$60=0,0,O$60/CHI_fec!O$60)</f>
        <v>0.46389781846912065</v>
      </c>
      <c r="P226" s="253">
        <f>IF(P$60=0,0,P$60/CHI_fec!P$60)</f>
        <v>0.46607843840215879</v>
      </c>
      <c r="Q226" s="253">
        <f>IF(Q$60=0,0,Q$60/CHI_fec!Q$60)</f>
        <v>0.46801970351480471</v>
      </c>
    </row>
    <row r="227" spans="1:17" x14ac:dyDescent="0.25">
      <c r="A227" s="132" t="s">
        <v>83</v>
      </c>
      <c r="B227" s="252">
        <f>IF(B$61=0,0,B$61/CHI_fec!B$61)</f>
        <v>0.37003796240250486</v>
      </c>
      <c r="C227" s="252">
        <f>IF(C$61=0,0,C$61/CHI_fec!C$61)</f>
        <v>0.37003796240250481</v>
      </c>
      <c r="D227" s="252">
        <f>IF(D$61=0,0,D$61/CHI_fec!D$61)</f>
        <v>0.37157962152192275</v>
      </c>
      <c r="E227" s="252">
        <f>IF(E$61=0,0,E$61/CHI_fec!E$61)</f>
        <v>0.37570540303155731</v>
      </c>
      <c r="F227" s="252">
        <f>IF(F$61=0,0,F$61/CHI_fec!F$61)</f>
        <v>0.37570540303155736</v>
      </c>
      <c r="G227" s="252">
        <f>IF(G$61=0,0,G$61/CHI_fec!G$61)</f>
        <v>0.37901751576052856</v>
      </c>
      <c r="H227" s="252">
        <f>IF(H$61=0,0,H$61/CHI_fec!H$61)</f>
        <v>0.3828949122162838</v>
      </c>
      <c r="I227" s="252">
        <f>IF(I$61=0,0,I$61/CHI_fec!I$61)</f>
        <v>0.3828949122162838</v>
      </c>
      <c r="J227" s="252">
        <f>IF(J$61=0,0,J$61/CHI_fec!J$61)</f>
        <v>0.3828949122162838</v>
      </c>
      <c r="K227" s="252">
        <f>IF(K$61=0,0,K$61/CHI_fec!K$61)</f>
        <v>0.40813320756082172</v>
      </c>
      <c r="L227" s="252">
        <f>IF(L$61=0,0,L$61/CHI_fec!L$61)</f>
        <v>0.40813320756082172</v>
      </c>
      <c r="M227" s="252">
        <f>IF(M$61=0,0,M$61/CHI_fec!M$61)</f>
        <v>0.40813320756082178</v>
      </c>
      <c r="N227" s="252">
        <f>IF(N$61=0,0,N$61/CHI_fec!N$61)</f>
        <v>0.40813320756082172</v>
      </c>
      <c r="O227" s="252">
        <f>IF(O$61=0,0,O$61/CHI_fec!O$61)</f>
        <v>0.40813320756082172</v>
      </c>
      <c r="P227" s="252">
        <f>IF(P$61=0,0,P$61/CHI_fec!P$61)</f>
        <v>0.40813320756082172</v>
      </c>
      <c r="Q227" s="252">
        <f>IF(Q$61=0,0,Q$61/CHI_fec!Q$61)</f>
        <v>0.40813320756082178</v>
      </c>
    </row>
    <row r="228" spans="1:17" x14ac:dyDescent="0.25">
      <c r="A228" s="76" t="s">
        <v>82</v>
      </c>
      <c r="B228" s="251">
        <f>IF(B$62=0,0,B$62/CHI_fec!B$62)</f>
        <v>9.943840298691678E-2</v>
      </c>
      <c r="C228" s="251">
        <f>IF(C$62=0,0,C$62/CHI_fec!C$62)</f>
        <v>9.943840298691678E-2</v>
      </c>
      <c r="D228" s="251">
        <f>IF(D$62=0,0,D$62/CHI_fec!D$62)</f>
        <v>9.9852685131888649E-2</v>
      </c>
      <c r="E228" s="251">
        <f>IF(E$62=0,0,E$62/CHI_fec!E$62)</f>
        <v>0.10096138522775817</v>
      </c>
      <c r="F228" s="251">
        <f>IF(F$62=0,0,F$62/CHI_fec!F$62)</f>
        <v>0.10096138522775815</v>
      </c>
      <c r="G228" s="251">
        <f>IF(G$62=0,0,G$62/CHI_fec!G$62)</f>
        <v>0.10185143228710092</v>
      </c>
      <c r="H228" s="251">
        <f>IF(H$62=0,0,H$62/CHI_fec!H$62)</f>
        <v>0.10289338514189487</v>
      </c>
      <c r="I228" s="251">
        <f>IF(I$62=0,0,I$62/CHI_fec!I$62)</f>
        <v>0.10289338514189487</v>
      </c>
      <c r="J228" s="251">
        <f>IF(J$62=0,0,J$62/CHI_fec!J$62)</f>
        <v>0.10289338514189487</v>
      </c>
      <c r="K228" s="251">
        <f>IF(K$62=0,0,K$62/CHI_fec!K$62)</f>
        <v>0.10967554275318107</v>
      </c>
      <c r="L228" s="251">
        <f>IF(L$62=0,0,L$62/CHI_fec!L$62)</f>
        <v>0.1096755427531811</v>
      </c>
      <c r="M228" s="251">
        <f>IF(M$62=0,0,M$62/CHI_fec!M$62)</f>
        <v>0.10967554275318107</v>
      </c>
      <c r="N228" s="251">
        <f>IF(N$62=0,0,N$62/CHI_fec!N$62)</f>
        <v>0.10967554275318109</v>
      </c>
      <c r="O228" s="251">
        <f>IF(O$62=0,0,O$62/CHI_fec!O$62)</f>
        <v>0.10967554275318109</v>
      </c>
      <c r="P228" s="251">
        <f>IF(P$62=0,0,P$62/CHI_fec!P$62)</f>
        <v>0.1096755427531811</v>
      </c>
      <c r="Q228" s="251">
        <f>IF(Q$62=0,0,Q$62/CHI_fec!Q$62)</f>
        <v>0.10967554275318109</v>
      </c>
    </row>
    <row r="229" spans="1:17" x14ac:dyDescent="0.25">
      <c r="A229" s="76" t="s">
        <v>81</v>
      </c>
      <c r="B229" s="251">
        <f>IF(B$63=0,0,B$63/CHI_fec!B$63)</f>
        <v>0.52805385908554814</v>
      </c>
      <c r="C229" s="251">
        <f>IF(C$63=0,0,C$63/CHI_fec!C$63)</f>
        <v>0.52805385908554814</v>
      </c>
      <c r="D229" s="251">
        <f>IF(D$63=0,0,D$63/CHI_fec!D$63)</f>
        <v>0.53025384700602418</v>
      </c>
      <c r="E229" s="251">
        <f>IF(E$63=0,0,E$63/CHI_fec!E$63)</f>
        <v>0.53614144522368068</v>
      </c>
      <c r="F229" s="251">
        <f>IF(F$63=0,0,F$63/CHI_fec!F$63)</f>
        <v>0.53614144522368079</v>
      </c>
      <c r="G229" s="251">
        <f>IF(G$63=0,0,G$63/CHI_fec!G$63)</f>
        <v>0.54086791679136625</v>
      </c>
      <c r="H229" s="251">
        <f>IF(H$63=0,0,H$63/CHI_fec!H$63)</f>
        <v>0.54640106303499136</v>
      </c>
      <c r="I229" s="251">
        <f>IF(I$63=0,0,I$63/CHI_fec!I$63)</f>
        <v>0.54640106303499136</v>
      </c>
      <c r="J229" s="251">
        <f>IF(J$63=0,0,J$63/CHI_fec!J$63)</f>
        <v>0.54640106303499136</v>
      </c>
      <c r="K229" s="251">
        <f>IF(K$63=0,0,K$63/CHI_fec!K$63)</f>
        <v>0.58241677117178958</v>
      </c>
      <c r="L229" s="251">
        <f>IF(L$63=0,0,L$63/CHI_fec!L$63)</f>
        <v>0.58241677117178947</v>
      </c>
      <c r="M229" s="251">
        <f>IF(M$63=0,0,M$63/CHI_fec!M$63)</f>
        <v>0.58241677117178958</v>
      </c>
      <c r="N229" s="251">
        <f>IF(N$63=0,0,N$63/CHI_fec!N$63)</f>
        <v>0.58241677117178958</v>
      </c>
      <c r="O229" s="251">
        <f>IF(O$63=0,0,O$63/CHI_fec!O$63)</f>
        <v>0.58241677117178958</v>
      </c>
      <c r="P229" s="251">
        <f>IF(P$63=0,0,P$63/CHI_fec!P$63)</f>
        <v>0.58241677117178947</v>
      </c>
      <c r="Q229" s="251">
        <f>IF(Q$63=0,0,Q$63/CHI_fec!Q$63)</f>
        <v>0.58241677117178947</v>
      </c>
    </row>
    <row r="230" spans="1:17" x14ac:dyDescent="0.25">
      <c r="A230" s="76" t="s">
        <v>80</v>
      </c>
      <c r="B230" s="251">
        <f>IF(B$64=0,0,B$64/CHI_fec!B$64)</f>
        <v>0.38946283369998164</v>
      </c>
      <c r="C230" s="251">
        <f>IF(C$64=0,0,C$64/CHI_fec!C$64)</f>
        <v>0.38946283369998158</v>
      </c>
      <c r="D230" s="251">
        <f>IF(D$64=0,0,D$64/CHI_fec!D$64)</f>
        <v>0.39108542108358313</v>
      </c>
      <c r="E230" s="251">
        <f>IF(E$64=0,0,E$64/CHI_fec!E$64)</f>
        <v>0.3954277824660119</v>
      </c>
      <c r="F230" s="251">
        <f>IF(F$64=0,0,F$64/CHI_fec!F$64)</f>
        <v>0.3954277824660119</v>
      </c>
      <c r="G230" s="251">
        <f>IF(G$64=0,0,G$64/CHI_fec!G$64)</f>
        <v>0.39891376212221769</v>
      </c>
      <c r="H230" s="251">
        <f>IF(H$64=0,0,H$64/CHI_fec!H$64)</f>
        <v>0.40299469965963186</v>
      </c>
      <c r="I230" s="251">
        <f>IF(I$64=0,0,I$64/CHI_fec!I$64)</f>
        <v>0.40299469965963181</v>
      </c>
      <c r="J230" s="251">
        <f>IF(J$64=0,0,J$64/CHI_fec!J$64)</f>
        <v>0.40299469965963192</v>
      </c>
      <c r="K230" s="251">
        <f>IF(K$64=0,0,K$64/CHI_fec!K$64)</f>
        <v>0.42955786079808017</v>
      </c>
      <c r="L230" s="251">
        <f>IF(L$64=0,0,L$64/CHI_fec!L$64)</f>
        <v>0.42955786079808023</v>
      </c>
      <c r="M230" s="251">
        <f>IF(M$64=0,0,M$64/CHI_fec!M$64)</f>
        <v>0.42955786079808017</v>
      </c>
      <c r="N230" s="251">
        <f>IF(N$64=0,0,N$64/CHI_fec!N$64)</f>
        <v>0.42955786079808017</v>
      </c>
      <c r="O230" s="251">
        <f>IF(O$64=0,0,O$64/CHI_fec!O$64)</f>
        <v>0.42955786079808017</v>
      </c>
      <c r="P230" s="251">
        <f>IF(P$64=0,0,P$64/CHI_fec!P$64)</f>
        <v>0.42955786079808017</v>
      </c>
      <c r="Q230" s="251">
        <f>IF(Q$64=0,0,Q$64/CHI_fec!Q$64)</f>
        <v>0.42955786079808017</v>
      </c>
    </row>
    <row r="231" spans="1:17" x14ac:dyDescent="0.25">
      <c r="A231" s="129" t="s">
        <v>79</v>
      </c>
      <c r="B231" s="250">
        <f>IF(B$65=0,0,B$65/CHI_fec!B$65)</f>
        <v>0.60364722291681028</v>
      </c>
      <c r="C231" s="250">
        <f>IF(C$65=0,0,C$65/CHI_fec!C$65)</f>
        <v>0.58366299053523973</v>
      </c>
      <c r="D231" s="250">
        <f>IF(D$65=0,0,D$65/CHI_fec!D$65)</f>
        <v>0.60115238929152048</v>
      </c>
      <c r="E231" s="250">
        <f>IF(E$65=0,0,E$65/CHI_fec!E$65)</f>
        <v>0.61193213745379249</v>
      </c>
      <c r="F231" s="250">
        <f>IF(F$65=0,0,F$65/CHI_fec!F$65)</f>
        <v>0.61855805675695374</v>
      </c>
      <c r="G231" s="250">
        <f>IF(G$65=0,0,G$65/CHI_fec!G$65)</f>
        <v>0.62546496576188815</v>
      </c>
      <c r="H231" s="250">
        <f>IF(H$65=0,0,H$65/CHI_fec!H$65)</f>
        <v>0.63666062012371005</v>
      </c>
      <c r="I231" s="250">
        <f>IF(I$65=0,0,I$65/CHI_fec!I$65)</f>
        <v>0.6373404127618103</v>
      </c>
      <c r="J231" s="250">
        <f>IF(J$65=0,0,J$65/CHI_fec!J$65)</f>
        <v>0.6376953265988633</v>
      </c>
      <c r="K231" s="250">
        <f>IF(K$65=0,0,K$65/CHI_fec!K$65)</f>
        <v>0.67904325604105742</v>
      </c>
      <c r="L231" s="250">
        <f>IF(L$65=0,0,L$65/CHI_fec!L$65)</f>
        <v>0.67975784691331587</v>
      </c>
      <c r="M231" s="250">
        <f>IF(M$65=0,0,M$65/CHI_fec!M$65)</f>
        <v>0.68016915984105364</v>
      </c>
      <c r="N231" s="250">
        <f>IF(N$65=0,0,N$65/CHI_fec!N$65)</f>
        <v>0.67585491511399287</v>
      </c>
      <c r="O231" s="250">
        <f>IF(O$65=0,0,O$65/CHI_fec!O$65)</f>
        <v>0.68023959770914522</v>
      </c>
      <c r="P231" s="250">
        <f>IF(P$65=0,0,P$65/CHI_fec!P$65)</f>
        <v>0.68049604352685567</v>
      </c>
      <c r="Q231" s="250">
        <f>IF(Q$65=0,0,Q$65/CHI_fec!Q$65)</f>
        <v>0.68099146016340595</v>
      </c>
    </row>
    <row r="232" spans="1:17" x14ac:dyDescent="0.25">
      <c r="A232" s="127" t="s">
        <v>183</v>
      </c>
      <c r="B232" s="249">
        <f>IF(B$70=0,0,B$70/CHI_fec!B$70)</f>
        <v>0.55002837908492186</v>
      </c>
      <c r="C232" s="249">
        <f>IF(C$70=0,0,C$70/CHI_fec!C$70)</f>
        <v>0.53691148531836386</v>
      </c>
      <c r="D232" s="249">
        <f>IF(D$70=0,0,D$70/CHI_fec!D$70)</f>
        <v>0.54641302233895905</v>
      </c>
      <c r="E232" s="249">
        <f>IF(E$70=0,0,E$70/CHI_fec!E$70)</f>
        <v>0.55495164962424925</v>
      </c>
      <c r="F232" s="249">
        <f>IF(F$70=0,0,F$70/CHI_fec!F$70)</f>
        <v>0.55989400024894098</v>
      </c>
      <c r="G232" s="249">
        <f>IF(G$70=0,0,G$70/CHI_fec!G$70)</f>
        <v>0.56486761412220821</v>
      </c>
      <c r="H232" s="249">
        <f>IF(H$70=0,0,H$70/CHI_fec!H$70)</f>
        <v>0.57071288668754128</v>
      </c>
      <c r="I232" s="249">
        <f>IF(I$70=0,0,I$70/CHI_fec!I$70)</f>
        <v>0.57071272638703341</v>
      </c>
      <c r="J232" s="249">
        <f>IF(J$70=0,0,J$70/CHI_fec!J$70)</f>
        <v>0.57071811447678911</v>
      </c>
      <c r="K232" s="249">
        <f>IF(K$70=0,0,K$70/CHI_fec!K$70)</f>
        <v>0.60834009499002339</v>
      </c>
      <c r="L232" s="249">
        <f>IF(L$70=0,0,L$70/CHI_fec!L$70)</f>
        <v>0.60833917970789819</v>
      </c>
      <c r="M232" s="249">
        <f>IF(M$70=0,0,M$70/CHI_fec!M$70)</f>
        <v>0.60834125609932499</v>
      </c>
      <c r="N232" s="249">
        <f>IF(N$70=0,0,N$70/CHI_fec!N$70)</f>
        <v>0.60826684910531537</v>
      </c>
      <c r="O232" s="249">
        <f>IF(O$70=0,0,O$70/CHI_fec!O$70)</f>
        <v>0.60833979628600843</v>
      </c>
      <c r="P232" s="249">
        <f>IF(P$70=0,0,P$70/CHI_fec!P$70)</f>
        <v>0.60834274815705625</v>
      </c>
      <c r="Q232" s="249">
        <f>IF(Q$70=0,0,Q$70/CHI_fec!Q$70)</f>
        <v>0.60834587186658695</v>
      </c>
    </row>
    <row r="233" spans="1:17" x14ac:dyDescent="0.25">
      <c r="A233" s="127" t="s">
        <v>181</v>
      </c>
      <c r="B233" s="249">
        <f>IF(B$83=0,0,B$83/CHI_fec!B$83)</f>
        <v>0.37222393733143949</v>
      </c>
      <c r="C233" s="249">
        <f>IF(C$83=0,0,C$83/CHI_fec!C$83)</f>
        <v>0.37835313603273341</v>
      </c>
      <c r="D233" s="249">
        <f>IF(D$83=0,0,D$83/CHI_fec!D$83)</f>
        <v>0.38116256056908038</v>
      </c>
      <c r="E233" s="249">
        <f>IF(E$83=0,0,E$83/CHI_fec!E$83)</f>
        <v>0.37840424229538899</v>
      </c>
      <c r="F233" s="249">
        <f>IF(F$83=0,0,F$83/CHI_fec!F$83)</f>
        <v>0.38467050491231097</v>
      </c>
      <c r="G233" s="249">
        <f>IF(G$83=0,0,G$83/CHI_fec!G$83)</f>
        <v>0.38109855661361242</v>
      </c>
      <c r="H233" s="249">
        <f>IF(H$83=0,0,H$83/CHI_fec!H$83)</f>
        <v>0.39077795175702751</v>
      </c>
      <c r="I233" s="249">
        <f>IF(I$83=0,0,I$83/CHI_fec!I$83)</f>
        <v>0.40011600989491364</v>
      </c>
      <c r="J233" s="249">
        <f>IF(J$83=0,0,J$83/CHI_fec!J$83)</f>
        <v>0.39691904035113773</v>
      </c>
      <c r="K233" s="249">
        <f>IF(K$83=0,0,K$83/CHI_fec!K$83)</f>
        <v>0.41440222303394325</v>
      </c>
      <c r="L233" s="249">
        <f>IF(L$83=0,0,L$83/CHI_fec!L$83)</f>
        <v>0.42146739162276259</v>
      </c>
      <c r="M233" s="249">
        <f>IF(M$83=0,0,M$83/CHI_fec!M$83)</f>
        <v>0.42380109132817256</v>
      </c>
      <c r="N233" s="249">
        <f>IF(N$83=0,0,N$83/CHI_fec!N$83)</f>
        <v>0.42520875986256507</v>
      </c>
      <c r="O233" s="249">
        <f>IF(O$83=0,0,O$83/CHI_fec!O$83)</f>
        <v>0.43031320291745512</v>
      </c>
      <c r="P233" s="249">
        <f>IF(P$83=0,0,P$83/CHI_fec!P$83)</f>
        <v>0.43349695414000528</v>
      </c>
      <c r="Q233" s="249">
        <f>IF(Q$83=0,0,Q$83/CHI_fec!Q$83)</f>
        <v>0.43632020399318983</v>
      </c>
    </row>
    <row r="234" spans="1:17" x14ac:dyDescent="0.25">
      <c r="A234" s="127" t="s">
        <v>180</v>
      </c>
      <c r="B234" s="248">
        <f>IF(B$91=0,0,B$91/CHI_fec!B$91)</f>
        <v>0.47665897210820873</v>
      </c>
      <c r="C234" s="248">
        <f>IF(C$91=0,0,C$91/CHI_fec!C$91)</f>
        <v>0.48843717185104757</v>
      </c>
      <c r="D234" s="248">
        <f>IF(D$91=0,0,D$91/CHI_fec!D$91)</f>
        <v>0.49286568634810507</v>
      </c>
      <c r="E234" s="248">
        <f>IF(E$91=0,0,E$91/CHI_fec!E$91)</f>
        <v>0.48487829941878302</v>
      </c>
      <c r="F234" s="248">
        <f>IF(F$91=0,0,F$91/CHI_fec!F$91)</f>
        <v>0.49699583709280581</v>
      </c>
      <c r="G234" s="248">
        <f>IF(G$91=0,0,G$91/CHI_fec!G$91)</f>
        <v>0.4882061427362927</v>
      </c>
      <c r="H234" s="248">
        <f>IF(H$91=0,0,H$91/CHI_fec!H$91)</f>
        <v>0.50438273732651362</v>
      </c>
      <c r="I234" s="248">
        <f>IF(I$91=0,0,I$91/CHI_fec!I$91)</f>
        <v>0.52241859563402626</v>
      </c>
      <c r="J234" s="248">
        <f>IF(J$91=0,0,J$91/CHI_fec!J$91)</f>
        <v>0.51625085184718578</v>
      </c>
      <c r="K234" s="248">
        <f>IF(K$91=0,0,K$91/CHI_fec!K$91)</f>
        <v>0.5332368243723562</v>
      </c>
      <c r="L234" s="248">
        <f>IF(L$91=0,0,L$91/CHI_fec!L$91)</f>
        <v>0.5468693157672575</v>
      </c>
      <c r="M234" s="248">
        <f>IF(M$91=0,0,M$91/CHI_fec!M$91)</f>
        <v>0.55137305606625198</v>
      </c>
      <c r="N234" s="248">
        <f>IF(N$91=0,0,N$91/CHI_fec!N$91)</f>
        <v>0.55406471963598813</v>
      </c>
      <c r="O234" s="248">
        <f>IF(O$91=0,0,O$91/CHI_fec!O$91)</f>
        <v>0.56393820127841165</v>
      </c>
      <c r="P234" s="248">
        <f>IF(P$91=0,0,P$91/CHI_fec!P$91)</f>
        <v>0.57008247098365683</v>
      </c>
      <c r="Q234" s="248">
        <f>IF(Q$91=0,0,Q$91/CHI_fec!Q$91)</f>
        <v>0.57553118188684005</v>
      </c>
    </row>
    <row r="235" spans="1:17" x14ac:dyDescent="0.25">
      <c r="A235" s="72" t="s">
        <v>179</v>
      </c>
      <c r="B235" s="247">
        <f>IF(B$105=0,0,B$105/CHI_fec!B$105)</f>
        <v>0.53324219701169673</v>
      </c>
      <c r="C235" s="247">
        <f>IF(C$105=0,0,C$105/CHI_fec!C$105)</f>
        <v>0.53324219701169673</v>
      </c>
      <c r="D235" s="247">
        <f>IF(D$105=0,0,D$105/CHI_fec!D$105)</f>
        <v>0.53546380068323385</v>
      </c>
      <c r="E235" s="247">
        <f>IF(E$105=0,0,E$105/CHI_fec!E$105)</f>
        <v>0.54140924688098013</v>
      </c>
      <c r="F235" s="247">
        <f>IF(F$105=0,0,F$105/CHI_fec!F$105)</f>
        <v>0.54140924688098024</v>
      </c>
      <c r="G235" s="247">
        <f>IF(G$105=0,0,G$105/CHI_fec!G$105)</f>
        <v>0.54618215790037961</v>
      </c>
      <c r="H235" s="247">
        <f>IF(H$105=0,0,H$105/CHI_fec!H$105)</f>
        <v>0.55176966949332062</v>
      </c>
      <c r="I235" s="247">
        <f>IF(I$105=0,0,I$105/CHI_fec!I$105)</f>
        <v>0.55176966949332062</v>
      </c>
      <c r="J235" s="247">
        <f>IF(J$105=0,0,J$105/CHI_fec!J$105)</f>
        <v>0.55176966949332051</v>
      </c>
      <c r="K235" s="247">
        <f>IF(K$105=0,0,K$105/CHI_fec!K$105)</f>
        <v>0.58813924620100055</v>
      </c>
      <c r="L235" s="247">
        <f>IF(L$105=0,0,L$105/CHI_fec!L$105)</f>
        <v>0.58813924620100066</v>
      </c>
      <c r="M235" s="247">
        <f>IF(M$105=0,0,M$105/CHI_fec!M$105)</f>
        <v>0.58813924620100055</v>
      </c>
      <c r="N235" s="247">
        <f>IF(N$105=0,0,N$105/CHI_fec!N$105)</f>
        <v>0.58813924620100066</v>
      </c>
      <c r="O235" s="247">
        <f>IF(O$105=0,0,O$105/CHI_fec!O$105)</f>
        <v>0.58813924620100066</v>
      </c>
      <c r="P235" s="247">
        <f>IF(P$105=0,0,P$105/CHI_fec!P$105)</f>
        <v>0.58813924620100055</v>
      </c>
      <c r="Q235" s="247">
        <f>IF(Q$105=0,0,Q$105/CHI_fec!Q$105)</f>
        <v>0.58813924620100066</v>
      </c>
    </row>
    <row r="236" spans="1:17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</row>
    <row r="237" spans="1:17" x14ac:dyDescent="0.25">
      <c r="A237" s="78" t="s">
        <v>39</v>
      </c>
      <c r="B237" s="253">
        <f>IF(B$108=0,0,B$108/CHI_fec!B$108)</f>
        <v>0.38859702385564865</v>
      </c>
      <c r="C237" s="253">
        <f>IF(C$108=0,0,C$108/CHI_fec!C$108)</f>
        <v>0.39080406135238449</v>
      </c>
      <c r="D237" s="253">
        <f>IF(D$108=0,0,D$108/CHI_fec!D$108)</f>
        <v>0.39178458861514165</v>
      </c>
      <c r="E237" s="253">
        <f>IF(E$108=0,0,E$108/CHI_fec!E$108)</f>
        <v>0.3933556138498685</v>
      </c>
      <c r="F237" s="253">
        <f>IF(F$108=0,0,F$108/CHI_fec!F$108)</f>
        <v>0.39637369358256491</v>
      </c>
      <c r="G237" s="253">
        <f>IF(G$108=0,0,G$108/CHI_fec!G$108)</f>
        <v>0.40693167411147918</v>
      </c>
      <c r="H237" s="253">
        <f>IF(H$108=0,0,H$108/CHI_fec!H$108)</f>
        <v>0.4097221882108868</v>
      </c>
      <c r="I237" s="253">
        <f>IF(I$108=0,0,I$108/CHI_fec!I$108)</f>
        <v>0.41402496672303557</v>
      </c>
      <c r="J237" s="253">
        <f>IF(J$108=0,0,J$108/CHI_fec!J$108)</f>
        <v>0.41256929677715154</v>
      </c>
      <c r="K237" s="253">
        <f>IF(K$108=0,0,K$108/CHI_fec!K$108)</f>
        <v>0.43728743363711631</v>
      </c>
      <c r="L237" s="253">
        <f>IF(L$108=0,0,L$108/CHI_fec!L$108)</f>
        <v>0.44055808902572308</v>
      </c>
      <c r="M237" s="253">
        <f>IF(M$108=0,0,M$108/CHI_fec!M$108)</f>
        <v>0.44164351243624417</v>
      </c>
      <c r="N237" s="253">
        <f>IF(N$108=0,0,N$108/CHI_fec!N$108)</f>
        <v>0.45979487676592679</v>
      </c>
      <c r="O237" s="253">
        <f>IF(O$108=0,0,O$108/CHI_fec!O$108)</f>
        <v>0.46237169304744263</v>
      </c>
      <c r="P237" s="253">
        <f>IF(P$108=0,0,P$108/CHI_fec!P$108)</f>
        <v>0.46390288062209051</v>
      </c>
      <c r="Q237" s="253">
        <f>IF(Q$108=0,0,Q$108/CHI_fec!Q$108)</f>
        <v>0.46526837538776045</v>
      </c>
    </row>
    <row r="238" spans="1:17" x14ac:dyDescent="0.25">
      <c r="A238" s="132" t="s">
        <v>83</v>
      </c>
      <c r="B238" s="252">
        <f>IF(B$109=0,0,B$109/CHI_fec!B$109)</f>
        <v>0.32041091481139899</v>
      </c>
      <c r="C238" s="252">
        <f>IF(C$109=0,0,C$109/CHI_fec!C$109)</f>
        <v>0.32041091481139894</v>
      </c>
      <c r="D238" s="252">
        <f>IF(D$109=0,0,D$109/CHI_fec!D$109)</f>
        <v>0.32041091481139899</v>
      </c>
      <c r="E238" s="252">
        <f>IF(E$109=0,0,E$109/CHI_fec!E$109)</f>
        <v>0.32417912731750215</v>
      </c>
      <c r="F238" s="252">
        <f>IF(F$109=0,0,F$109/CHI_fec!F$109)</f>
        <v>0.32417912731750215</v>
      </c>
      <c r="G238" s="252">
        <f>IF(G$109=0,0,G$109/CHI_fec!G$109)</f>
        <v>0.33538569399075402</v>
      </c>
      <c r="H238" s="252">
        <f>IF(H$109=0,0,H$109/CHI_fec!H$109)</f>
        <v>0.33538569399075396</v>
      </c>
      <c r="I238" s="252">
        <f>IF(I$109=0,0,I$109/CHI_fec!I$109)</f>
        <v>0.33538569399075396</v>
      </c>
      <c r="J238" s="252">
        <f>IF(J$109=0,0,J$109/CHI_fec!J$109)</f>
        <v>0.33538569399075396</v>
      </c>
      <c r="K238" s="252">
        <f>IF(K$109=0,0,K$109/CHI_fec!K$109)</f>
        <v>0.35877577283561546</v>
      </c>
      <c r="L238" s="252">
        <f>IF(L$109=0,0,L$109/CHI_fec!L$109)</f>
        <v>0.35877577283561551</v>
      </c>
      <c r="M238" s="252">
        <f>IF(M$109=0,0,M$109/CHI_fec!M$109)</f>
        <v>0.35877577283561551</v>
      </c>
      <c r="N238" s="252">
        <f>IF(N$109=0,0,N$109/CHI_fec!N$109)</f>
        <v>0.3730816429583021</v>
      </c>
      <c r="O238" s="252">
        <f>IF(O$109=0,0,O$109/CHI_fec!O$109)</f>
        <v>0.37308164295830198</v>
      </c>
      <c r="P238" s="252">
        <f>IF(P$109=0,0,P$109/CHI_fec!P$109)</f>
        <v>0.37308164295830215</v>
      </c>
      <c r="Q238" s="252">
        <f>IF(Q$109=0,0,Q$109/CHI_fec!Q$109)</f>
        <v>0.3730816429583021</v>
      </c>
    </row>
    <row r="239" spans="1:17" x14ac:dyDescent="0.25">
      <c r="A239" s="76" t="s">
        <v>82</v>
      </c>
      <c r="B239" s="251">
        <f>IF(B$110=0,0,B$110/CHI_fec!B$110)</f>
        <v>8.7107068557396847E-2</v>
      </c>
      <c r="C239" s="251">
        <f>IF(C$110=0,0,C$110/CHI_fec!C$110)</f>
        <v>8.7107068557396833E-2</v>
      </c>
      <c r="D239" s="251">
        <f>IF(D$110=0,0,D$110/CHI_fec!D$110)</f>
        <v>8.7107068557396861E-2</v>
      </c>
      <c r="E239" s="251">
        <f>IF(E$110=0,0,E$110/CHI_fec!E$110)</f>
        <v>8.8131496658734085E-2</v>
      </c>
      <c r="F239" s="251">
        <f>IF(F$110=0,0,F$110/CHI_fec!F$110)</f>
        <v>8.8131496658734071E-2</v>
      </c>
      <c r="G239" s="251">
        <f>IF(G$110=0,0,G$110/CHI_fec!G$110)</f>
        <v>9.1178119374675529E-2</v>
      </c>
      <c r="H239" s="251">
        <f>IF(H$110=0,0,H$110/CHI_fec!H$110)</f>
        <v>9.1178119374675543E-2</v>
      </c>
      <c r="I239" s="251">
        <f>IF(I$110=0,0,I$110/CHI_fec!I$110)</f>
        <v>9.1178119374675543E-2</v>
      </c>
      <c r="J239" s="251">
        <f>IF(J$110=0,0,J$110/CHI_fec!J$110)</f>
        <v>9.1178119374675529E-2</v>
      </c>
      <c r="K239" s="251">
        <f>IF(K$110=0,0,K$110/CHI_fec!K$110)</f>
        <v>9.753695768922406E-2</v>
      </c>
      <c r="L239" s="251">
        <f>IF(L$110=0,0,L$110/CHI_fec!L$110)</f>
        <v>9.753695768922406E-2</v>
      </c>
      <c r="M239" s="251">
        <f>IF(M$110=0,0,M$110/CHI_fec!M$110)</f>
        <v>9.7536957689224046E-2</v>
      </c>
      <c r="N239" s="251">
        <f>IF(N$110=0,0,N$110/CHI_fec!N$110)</f>
        <v>0.10142615856205818</v>
      </c>
      <c r="O239" s="251">
        <f>IF(O$110=0,0,O$110/CHI_fec!O$110)</f>
        <v>0.10142615856205819</v>
      </c>
      <c r="P239" s="251">
        <f>IF(P$110=0,0,P$110/CHI_fec!P$110)</f>
        <v>0.10142615856205819</v>
      </c>
      <c r="Q239" s="251">
        <f>IF(Q$110=0,0,Q$110/CHI_fec!Q$110)</f>
        <v>0.10142615856205819</v>
      </c>
    </row>
    <row r="240" spans="1:17" x14ac:dyDescent="0.25">
      <c r="A240" s="76" t="s">
        <v>81</v>
      </c>
      <c r="B240" s="251">
        <f>IF(B$111=0,0,B$111/CHI_fec!B$111)</f>
        <v>0.45741413532922365</v>
      </c>
      <c r="C240" s="251">
        <f>IF(C$111=0,0,C$111/CHI_fec!C$111)</f>
        <v>0.4574141353292237</v>
      </c>
      <c r="D240" s="251">
        <f>IF(D$111=0,0,D$111/CHI_fec!D$111)</f>
        <v>0.45741413532922376</v>
      </c>
      <c r="E240" s="251">
        <f>IF(E$111=0,0,E$111/CHI_fec!E$111)</f>
        <v>0.462793582737345</v>
      </c>
      <c r="F240" s="251">
        <f>IF(F$111=0,0,F$111/CHI_fec!F$111)</f>
        <v>0.46279358273734489</v>
      </c>
      <c r="G240" s="251">
        <f>IF(G$111=0,0,G$111/CHI_fec!G$111)</f>
        <v>0.47879192039657259</v>
      </c>
      <c r="H240" s="251">
        <f>IF(H$111=0,0,H$111/CHI_fec!H$111)</f>
        <v>0.47879192039657259</v>
      </c>
      <c r="I240" s="251">
        <f>IF(I$111=0,0,I$111/CHI_fec!I$111)</f>
        <v>0.47879192039657265</v>
      </c>
      <c r="J240" s="251">
        <f>IF(J$111=0,0,J$111/CHI_fec!J$111)</f>
        <v>0.47879192039657259</v>
      </c>
      <c r="K240" s="251">
        <f>IF(K$111=0,0,K$111/CHI_fec!K$111)</f>
        <v>0.51218326942849424</v>
      </c>
      <c r="L240" s="251">
        <f>IF(L$111=0,0,L$111/CHI_fec!L$111)</f>
        <v>0.51218326942849413</v>
      </c>
      <c r="M240" s="251">
        <f>IF(M$111=0,0,M$111/CHI_fec!M$111)</f>
        <v>0.51218326942849401</v>
      </c>
      <c r="N240" s="251">
        <f>IF(N$111=0,0,N$111/CHI_fec!N$111)</f>
        <v>0.53260612929315454</v>
      </c>
      <c r="O240" s="251">
        <f>IF(O$111=0,0,O$111/CHI_fec!O$111)</f>
        <v>0.53260612929315454</v>
      </c>
      <c r="P240" s="251">
        <f>IF(P$111=0,0,P$111/CHI_fec!P$111)</f>
        <v>0.53260612929315454</v>
      </c>
      <c r="Q240" s="251">
        <f>IF(Q$111=0,0,Q$111/CHI_fec!Q$111)</f>
        <v>0.53260612929315454</v>
      </c>
    </row>
    <row r="241" spans="1:17" x14ac:dyDescent="0.25">
      <c r="A241" s="76" t="s">
        <v>80</v>
      </c>
      <c r="B241" s="251">
        <f>IF(B$112=0,0,B$112/CHI_fec!B$112)</f>
        <v>0.34417728280119991</v>
      </c>
      <c r="C241" s="251">
        <f>IF(C$112=0,0,C$112/CHI_fec!C$112)</f>
        <v>0.34417728280119991</v>
      </c>
      <c r="D241" s="251">
        <f>IF(D$112=0,0,D$112/CHI_fec!D$112)</f>
        <v>0.34417728280119991</v>
      </c>
      <c r="E241" s="251">
        <f>IF(E$112=0,0,E$112/CHI_fec!E$112)</f>
        <v>0.3482250011572724</v>
      </c>
      <c r="F241" s="251">
        <f>IF(F$112=0,0,F$112/CHI_fec!F$112)</f>
        <v>0.3482250011572724</v>
      </c>
      <c r="G241" s="251">
        <f>IF(G$112=0,0,G$112/CHI_fec!G$112)</f>
        <v>0.36026281100966356</v>
      </c>
      <c r="H241" s="251">
        <f>IF(H$112=0,0,H$112/CHI_fec!H$112)</f>
        <v>0.36026281100966351</v>
      </c>
      <c r="I241" s="251">
        <f>IF(I$112=0,0,I$112/CHI_fec!I$112)</f>
        <v>0.36026281100966351</v>
      </c>
      <c r="J241" s="251">
        <f>IF(J$112=0,0,J$112/CHI_fec!J$112)</f>
        <v>0.36026281100966351</v>
      </c>
      <c r="K241" s="251">
        <f>IF(K$112=0,0,K$112/CHI_fec!K$112)</f>
        <v>0.38538784080482164</v>
      </c>
      <c r="L241" s="251">
        <f>IF(L$112=0,0,L$112/CHI_fec!L$112)</f>
        <v>0.38538784080482164</v>
      </c>
      <c r="M241" s="251">
        <f>IF(M$112=0,0,M$112/CHI_fec!M$112)</f>
        <v>0.38538784080482164</v>
      </c>
      <c r="N241" s="251">
        <f>IF(N$112=0,0,N$112/CHI_fec!N$112)</f>
        <v>0.40075484386035531</v>
      </c>
      <c r="O241" s="251">
        <f>IF(O$112=0,0,O$112/CHI_fec!O$112)</f>
        <v>0.40075484386035537</v>
      </c>
      <c r="P241" s="251">
        <f>IF(P$112=0,0,P$112/CHI_fec!P$112)</f>
        <v>0.40075484386035543</v>
      </c>
      <c r="Q241" s="251">
        <f>IF(Q$112=0,0,Q$112/CHI_fec!Q$112)</f>
        <v>0.40075484386035537</v>
      </c>
    </row>
    <row r="242" spans="1:17" x14ac:dyDescent="0.25">
      <c r="A242" s="129" t="s">
        <v>79</v>
      </c>
      <c r="B242" s="250">
        <f>IF(B$113=0,0,B$113/CHI_fec!B$113)</f>
        <v>0.52305217320395669</v>
      </c>
      <c r="C242" s="250">
        <f>IF(C$113=0,0,C$113/CHI_fec!C$113)</f>
        <v>0.50573610550718884</v>
      </c>
      <c r="D242" s="250">
        <f>IF(D$113=0,0,D$113/CHI_fec!D$113)</f>
        <v>0.51872929379110766</v>
      </c>
      <c r="E242" s="250">
        <f>IF(E$113=0,0,E$113/CHI_fec!E$113)</f>
        <v>0.52837426047260527</v>
      </c>
      <c r="F242" s="250">
        <f>IF(F$113=0,0,F$113/CHI_fec!F$113)</f>
        <v>0.53409542626449558</v>
      </c>
      <c r="G242" s="250">
        <f>IF(G$113=0,0,G$113/CHI_fec!G$113)</f>
        <v>0.55384600098393832</v>
      </c>
      <c r="H242" s="250">
        <f>IF(H$113=0,0,H$113/CHI_fec!H$113)</f>
        <v>0.55805076623682526</v>
      </c>
      <c r="I242" s="250">
        <f>IF(I$113=0,0,I$113/CHI_fec!I$113)</f>
        <v>0.55864662341816052</v>
      </c>
      <c r="J242" s="250">
        <f>IF(J$113=0,0,J$113/CHI_fec!J$113)</f>
        <v>0.55895771528163563</v>
      </c>
      <c r="K242" s="250">
        <f>IF(K$113=0,0,K$113/CHI_fec!K$113)</f>
        <v>0.59733697653925955</v>
      </c>
      <c r="L242" s="250">
        <f>IF(L$113=0,0,L$113/CHI_fec!L$113)</f>
        <v>0.59796558384416987</v>
      </c>
      <c r="M242" s="250">
        <f>IF(M$113=0,0,M$113/CHI_fec!M$113)</f>
        <v>0.59832740530175832</v>
      </c>
      <c r="N242" s="250">
        <f>IF(N$113=0,0,N$113/CHI_fec!N$113)</f>
        <v>0.61823872902716781</v>
      </c>
      <c r="O242" s="250">
        <f>IF(O$113=0,0,O$113/CHI_fec!O$113)</f>
        <v>0.62224962032083753</v>
      </c>
      <c r="P242" s="250">
        <f>IF(P$113=0,0,P$113/CHI_fec!P$113)</f>
        <v>0.62248420430160056</v>
      </c>
      <c r="Q242" s="250">
        <f>IF(Q$113=0,0,Q$113/CHI_fec!Q$113)</f>
        <v>0.62293738699639245</v>
      </c>
    </row>
    <row r="243" spans="1:17" x14ac:dyDescent="0.25">
      <c r="A243" s="127" t="s">
        <v>182</v>
      </c>
      <c r="B243" s="249">
        <f>IF(B$118=0,0,B$118/CHI_fec!B$118)</f>
        <v>0.4866192561572249</v>
      </c>
      <c r="C243" s="249">
        <f>IF(C$118=0,0,C$118/CHI_fec!C$118)</f>
        <v>0.4863346506786364</v>
      </c>
      <c r="D243" s="249">
        <f>IF(D$118=0,0,D$118/CHI_fec!D$118)</f>
        <v>0.48653130724720367</v>
      </c>
      <c r="E243" s="249">
        <f>IF(E$118=0,0,E$118/CHI_fec!E$118)</f>
        <v>0.49232662333637328</v>
      </c>
      <c r="F243" s="249">
        <f>IF(F$118=0,0,F$118/CHI_fec!F$118)</f>
        <v>0.49239351336847442</v>
      </c>
      <c r="G243" s="249">
        <f>IF(G$118=0,0,G$118/CHI_fec!G$118)</f>
        <v>0.50944757201821933</v>
      </c>
      <c r="H243" s="249">
        <f>IF(H$118=0,0,H$118/CHI_fec!H$118)</f>
        <v>0.50950430374472233</v>
      </c>
      <c r="I243" s="249">
        <f>IF(I$118=0,0,I$118/CHI_fec!I$118)</f>
        <v>0.50950416720947689</v>
      </c>
      <c r="J243" s="249">
        <f>IF(J$118=0,0,J$118/CHI_fec!J$118)</f>
        <v>0.50950875649099148</v>
      </c>
      <c r="K243" s="249">
        <f>IF(K$118=0,0,K$118/CHI_fec!K$118)</f>
        <v>0.5450452536999445</v>
      </c>
      <c r="L243" s="249">
        <f>IF(L$118=0,0,L$118/CHI_fec!L$118)</f>
        <v>0.54504447131389777</v>
      </c>
      <c r="M243" s="249">
        <f>IF(M$118=0,0,M$118/CHI_fec!M$118)</f>
        <v>0.54504624621983644</v>
      </c>
      <c r="N243" s="249">
        <f>IF(N$118=0,0,N$118/CHI_fec!N$118)</f>
        <v>0.56671334907863169</v>
      </c>
      <c r="O243" s="249">
        <f>IF(O$118=0,0,O$118/CHI_fec!O$118)</f>
        <v>0.56677819092891835</v>
      </c>
      <c r="P243" s="249">
        <f>IF(P$118=0,0,P$118/CHI_fec!P$118)</f>
        <v>0.56678081481072895</v>
      </c>
      <c r="Q243" s="249">
        <f>IF(Q$118=0,0,Q$118/CHI_fec!Q$118)</f>
        <v>0.56678359143764989</v>
      </c>
    </row>
    <row r="244" spans="1:17" x14ac:dyDescent="0.25">
      <c r="A244" s="127" t="s">
        <v>181</v>
      </c>
      <c r="B244" s="249">
        <f>IF(B$131=0,0,B$131/CHI_fec!B$131)</f>
        <v>0.31312618358496691</v>
      </c>
      <c r="C244" s="249">
        <f>IF(C$131=0,0,C$131/CHI_fec!C$131)</f>
        <v>0.31828225337330279</v>
      </c>
      <c r="D244" s="249">
        <f>IF(D$131=0,0,D$131/CHI_fec!D$131)</f>
        <v>0.31931529002570774</v>
      </c>
      <c r="E244" s="249">
        <f>IF(E$131=0,0,E$131/CHI_fec!E$131)</f>
        <v>0.31721058420541404</v>
      </c>
      <c r="F244" s="249">
        <f>IF(F$131=0,0,F$131/CHI_fec!F$131)</f>
        <v>0.32246349789750395</v>
      </c>
      <c r="G244" s="249">
        <f>IF(G$131=0,0,G$131/CHI_fec!G$131)</f>
        <v>0.32762468912714054</v>
      </c>
      <c r="H244" s="249">
        <f>IF(H$131=0,0,H$131/CHI_fec!H$131)</f>
        <v>0.33254395322869129</v>
      </c>
      <c r="I244" s="249">
        <f>IF(I$131=0,0,I$131/CHI_fec!I$131)</f>
        <v>0.3404904475349585</v>
      </c>
      <c r="J244" s="249">
        <f>IF(J$131=0,0,J$131/CHI_fec!J$131)</f>
        <v>0.33776989258640305</v>
      </c>
      <c r="K244" s="249">
        <f>IF(K$131=0,0,K$131/CHI_fec!K$131)</f>
        <v>0.3539136537670623</v>
      </c>
      <c r="L244" s="249">
        <f>IF(L$131=0,0,L$131/CHI_fec!L$131)</f>
        <v>0.3599475490764138</v>
      </c>
      <c r="M244" s="249">
        <f>IF(M$131=0,0,M$131/CHI_fec!M$131)</f>
        <v>0.36194060834016473</v>
      </c>
      <c r="N244" s="249">
        <f>IF(N$131=0,0,N$131/CHI_fec!N$131)</f>
        <v>0.37762280707663559</v>
      </c>
      <c r="O244" s="249">
        <f>IF(O$131=0,0,O$131/CHI_fec!O$131)</f>
        <v>0.38215600181978598</v>
      </c>
      <c r="P244" s="249">
        <f>IF(P$131=0,0,P$131/CHI_fec!P$131)</f>
        <v>0.38498345315000232</v>
      </c>
      <c r="Q244" s="249">
        <f>IF(Q$131=0,0,Q$131/CHI_fec!Q$131)</f>
        <v>0.38749074753166746</v>
      </c>
    </row>
    <row r="245" spans="1:17" x14ac:dyDescent="0.25">
      <c r="A245" s="127" t="s">
        <v>180</v>
      </c>
      <c r="B245" s="248">
        <f>IF(B$139=0,0,B$139/CHI_fec!B$139)</f>
        <v>0.42495251041936999</v>
      </c>
      <c r="C245" s="248">
        <f>IF(C$139=0,0,C$139/CHI_fec!C$139)</f>
        <v>0.43605184034228017</v>
      </c>
      <c r="D245" s="248">
        <f>IF(D$139=0,0,D$139/CHI_fec!D$139)</f>
        <v>0.4382839390375417</v>
      </c>
      <c r="E245" s="248">
        <f>IF(E$139=0,0,E$139/CHI_fec!E$139)</f>
        <v>0.43081272595485576</v>
      </c>
      <c r="F245" s="248">
        <f>IF(F$139=0,0,F$139/CHI_fec!F$139)</f>
        <v>0.44217187347590109</v>
      </c>
      <c r="G245" s="248">
        <f>IF(G$139=0,0,G$139/CHI_fec!G$139)</f>
        <v>0.44478944262500675</v>
      </c>
      <c r="H245" s="248">
        <f>IF(H$139=0,0,H$139/CHI_fec!H$139)</f>
        <v>0.45543084432034681</v>
      </c>
      <c r="I245" s="248">
        <f>IF(I$139=0,0,I$139/CHI_fec!I$139)</f>
        <v>0.47259957186440532</v>
      </c>
      <c r="J245" s="248">
        <f>IF(J$139=0,0,J$139/CHI_fec!J$139)</f>
        <v>0.46672810881189736</v>
      </c>
      <c r="K245" s="248">
        <f>IF(K$139=0,0,K$139/CHI_fec!K$139)</f>
        <v>0.4829966893417123</v>
      </c>
      <c r="L245" s="248">
        <f>IF(L$139=0,0,L$139/CHI_fec!L$139)</f>
        <v>0.49602037858766684</v>
      </c>
      <c r="M245" s="248">
        <f>IF(M$139=0,0,M$139/CHI_fec!M$139)</f>
        <v>0.50032287682816445</v>
      </c>
      <c r="N245" s="248">
        <f>IF(N$139=0,0,N$139/CHI_fec!N$139)</f>
        <v>0.52295048204351513</v>
      </c>
      <c r="O245" s="248">
        <f>IF(O$139=0,0,O$139/CHI_fec!O$139)</f>
        <v>0.53275550256117921</v>
      </c>
      <c r="P245" s="248">
        <f>IF(P$139=0,0,P$139/CHI_fec!P$139)</f>
        <v>0.53885927009777401</v>
      </c>
      <c r="Q245" s="248">
        <f>IF(Q$139=0,0,Q$139/CHI_fec!Q$139)</f>
        <v>0.54427203880853625</v>
      </c>
    </row>
    <row r="246" spans="1:17" x14ac:dyDescent="0.25">
      <c r="A246" s="72" t="s">
        <v>179</v>
      </c>
      <c r="B246" s="247">
        <f>IF(B$153=0,0,B$153/CHI_fec!B$153)</f>
        <v>0.46762164362551079</v>
      </c>
      <c r="C246" s="247">
        <f>IF(C$153=0,0,C$153/CHI_fec!C$153)</f>
        <v>0.46762164362551084</v>
      </c>
      <c r="D246" s="247">
        <f>IF(D$153=0,0,D$153/CHI_fec!D$153)</f>
        <v>0.46762164362551084</v>
      </c>
      <c r="E246" s="247">
        <f>IF(E$153=0,0,E$153/CHI_fec!E$153)</f>
        <v>0.4731211370702687</v>
      </c>
      <c r="F246" s="247">
        <f>IF(F$153=0,0,F$153/CHI_fec!F$153)</f>
        <v>0.47312113707026876</v>
      </c>
      <c r="G246" s="247">
        <f>IF(G$153=0,0,G$153/CHI_fec!G$153)</f>
        <v>0.4894764885420797</v>
      </c>
      <c r="H246" s="247">
        <f>IF(H$153=0,0,H$153/CHI_fec!H$153)</f>
        <v>0.4894764885420797</v>
      </c>
      <c r="I246" s="247">
        <f>IF(I$153=0,0,I$153/CHI_fec!I$153)</f>
        <v>0.4894764885420797</v>
      </c>
      <c r="J246" s="247">
        <f>IF(J$153=0,0,J$153/CHI_fec!J$153)</f>
        <v>0.48947648854207965</v>
      </c>
      <c r="K246" s="247">
        <f>IF(K$153=0,0,K$153/CHI_fec!K$153)</f>
        <v>0.52361298829397673</v>
      </c>
      <c r="L246" s="247">
        <f>IF(L$153=0,0,L$153/CHI_fec!L$153)</f>
        <v>0.52361298829397662</v>
      </c>
      <c r="M246" s="247">
        <f>IF(M$153=0,0,M$153/CHI_fec!M$153)</f>
        <v>0.52361298829397662</v>
      </c>
      <c r="N246" s="247">
        <f>IF(N$153=0,0,N$153/CHI_fec!N$153)</f>
        <v>0.54449159820088799</v>
      </c>
      <c r="O246" s="247">
        <f>IF(O$153=0,0,O$153/CHI_fec!O$153)</f>
        <v>0.54449159820088799</v>
      </c>
      <c r="P246" s="247">
        <f>IF(P$153=0,0,P$153/CHI_fec!P$153)</f>
        <v>0.54449159820088799</v>
      </c>
      <c r="Q246" s="247">
        <f>IF(Q$153=0,0,Q$153/CHI_fec!Q$153)</f>
        <v>0.54449159820088811</v>
      </c>
    </row>
    <row r="249" spans="1:17" x14ac:dyDescent="0.25">
      <c r="B249" s="13"/>
    </row>
    <row r="250" spans="1:17" x14ac:dyDescent="0.25">
      <c r="B250" s="13"/>
    </row>
    <row r="251" spans="1:17" x14ac:dyDescent="0.25">
      <c r="B251" s="13"/>
    </row>
    <row r="252" spans="1:17" x14ac:dyDescent="0.25">
      <c r="B252" s="13"/>
    </row>
    <row r="253" spans="1:17" x14ac:dyDescent="0.25">
      <c r="B253" s="13"/>
    </row>
    <row r="254" spans="1:17" x14ac:dyDescent="0.25">
      <c r="B254" s="13"/>
    </row>
    <row r="255" spans="1:17" x14ac:dyDescent="0.25">
      <c r="B255" s="13"/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4" tint="0.39997558519241921"/>
    <pageSetUpPr fitToPage="1"/>
  </sheetPr>
  <dimension ref="A1:Q25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366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98" t="s">
        <v>135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41</v>
      </c>
      <c r="B5" s="96">
        <v>1528.7647333616678</v>
      </c>
      <c r="C5" s="96">
        <v>1570.2912633437368</v>
      </c>
      <c r="D5" s="96">
        <v>1729.8877298267134</v>
      </c>
      <c r="E5" s="96">
        <v>1981.7614246624894</v>
      </c>
      <c r="F5" s="96">
        <v>2100.032084081744</v>
      </c>
      <c r="G5" s="96">
        <v>1966.6356496371563</v>
      </c>
      <c r="H5" s="96">
        <v>1939.0552161717478</v>
      </c>
      <c r="I5" s="96">
        <v>1662.8942930332446</v>
      </c>
      <c r="J5" s="96">
        <v>2028.2067509323354</v>
      </c>
      <c r="K5" s="96">
        <v>1973.5631224036256</v>
      </c>
      <c r="L5" s="96">
        <v>2135.166255084554</v>
      </c>
      <c r="M5" s="96">
        <v>2241.181738716009</v>
      </c>
      <c r="N5" s="96">
        <v>1844.2224506403968</v>
      </c>
      <c r="O5" s="96">
        <v>1676.379901150126</v>
      </c>
      <c r="P5" s="96">
        <v>1694.6714253115372</v>
      </c>
      <c r="Q5" s="96">
        <v>1846.2832132428646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14.030316866199207</v>
      </c>
      <c r="C10" s="158">
        <v>17.86395529698904</v>
      </c>
      <c r="D10" s="158">
        <v>15.707971174167321</v>
      </c>
      <c r="E10" s="158">
        <v>15.843934040399549</v>
      </c>
      <c r="F10" s="158">
        <v>14.542170356359447</v>
      </c>
      <c r="G10" s="158">
        <v>14.660998647011187</v>
      </c>
      <c r="H10" s="158">
        <v>12.905683775034499</v>
      </c>
      <c r="I10" s="158">
        <v>12.726197233004953</v>
      </c>
      <c r="J10" s="158">
        <v>14.705395275954812</v>
      </c>
      <c r="K10" s="158">
        <v>14.156639837458107</v>
      </c>
      <c r="L10" s="158">
        <v>16.312339826352101</v>
      </c>
      <c r="M10" s="158">
        <v>17.037890562302358</v>
      </c>
      <c r="N10" s="158">
        <v>16.109870151951906</v>
      </c>
      <c r="O10" s="158">
        <v>15.474932710228066</v>
      </c>
      <c r="P10" s="158">
        <v>14.890434888921609</v>
      </c>
      <c r="Q10" s="158">
        <v>16.193002657650347</v>
      </c>
    </row>
    <row r="11" spans="1:17" x14ac:dyDescent="0.25">
      <c r="A11" s="92" t="s">
        <v>125</v>
      </c>
      <c r="B11" s="91">
        <v>4.0646831836465873</v>
      </c>
      <c r="C11" s="91">
        <v>8.459326700987635</v>
      </c>
      <c r="D11" s="91">
        <v>5.4072855635830148</v>
      </c>
      <c r="E11" s="91">
        <v>4.7379497152986527</v>
      </c>
      <c r="F11" s="91">
        <v>3.0592423959296897</v>
      </c>
      <c r="G11" s="91">
        <v>2.7702801886605721</v>
      </c>
      <c r="H11" s="91">
        <v>1.3739416862462843</v>
      </c>
      <c r="I11" s="91">
        <v>1.1925284733199462</v>
      </c>
      <c r="J11" s="91">
        <v>1.2673494079050811</v>
      </c>
      <c r="K11" s="91">
        <v>1.3982070642012807</v>
      </c>
      <c r="L11" s="91">
        <v>1.4034519340864084</v>
      </c>
      <c r="M11" s="91">
        <v>1.3326986480567371</v>
      </c>
      <c r="N11" s="91">
        <v>2.4762652712689754</v>
      </c>
      <c r="O11" s="91">
        <v>1.2020285799352002</v>
      </c>
      <c r="P11" s="91">
        <v>1.0701076255167294</v>
      </c>
      <c r="Q11" s="91">
        <v>1.0073914429091766</v>
      </c>
    </row>
    <row r="12" spans="1:17" x14ac:dyDescent="0.25">
      <c r="A12" s="92" t="s">
        <v>26</v>
      </c>
      <c r="B12" s="91">
        <v>9.9656336825526211</v>
      </c>
      <c r="C12" s="91">
        <v>9.4046285960014053</v>
      </c>
      <c r="D12" s="91">
        <v>10.300685610584306</v>
      </c>
      <c r="E12" s="91">
        <v>11.105984325100897</v>
      </c>
      <c r="F12" s="91">
        <v>11.482927960429757</v>
      </c>
      <c r="G12" s="91">
        <v>11.890718458350616</v>
      </c>
      <c r="H12" s="91">
        <v>11.531742088788214</v>
      </c>
      <c r="I12" s="91">
        <v>11.533668759685007</v>
      </c>
      <c r="J12" s="91">
        <v>13.438045868049731</v>
      </c>
      <c r="K12" s="91">
        <v>12.758432773256827</v>
      </c>
      <c r="L12" s="91">
        <v>14.908887892265694</v>
      </c>
      <c r="M12" s="91">
        <v>15.705191914245622</v>
      </c>
      <c r="N12" s="91">
        <v>13.633604880682931</v>
      </c>
      <c r="O12" s="91">
        <v>14.272904130292865</v>
      </c>
      <c r="P12" s="91">
        <v>13.820327263404879</v>
      </c>
      <c r="Q12" s="91">
        <v>15.185611214741169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232" t="s">
        <v>185</v>
      </c>
      <c r="B15" s="246">
        <v>0</v>
      </c>
      <c r="C15" s="246">
        <v>0</v>
      </c>
      <c r="D15" s="246">
        <v>0</v>
      </c>
      <c r="E15" s="246">
        <v>0</v>
      </c>
      <c r="F15" s="246">
        <v>0</v>
      </c>
      <c r="G15" s="246">
        <v>0</v>
      </c>
      <c r="H15" s="246">
        <v>0</v>
      </c>
      <c r="I15" s="246">
        <v>0</v>
      </c>
      <c r="J15" s="246">
        <v>0</v>
      </c>
      <c r="K15" s="246">
        <v>0</v>
      </c>
      <c r="L15" s="246">
        <v>0</v>
      </c>
      <c r="M15" s="246">
        <v>0</v>
      </c>
      <c r="N15" s="246">
        <v>0</v>
      </c>
      <c r="O15" s="246">
        <v>0</v>
      </c>
      <c r="P15" s="246">
        <v>0</v>
      </c>
      <c r="Q15" s="246">
        <v>0</v>
      </c>
    </row>
    <row r="16" spans="1:17" x14ac:dyDescent="0.25">
      <c r="A16" s="245" t="s">
        <v>33</v>
      </c>
      <c r="B16" s="244">
        <v>0</v>
      </c>
      <c r="C16" s="244">
        <v>0</v>
      </c>
      <c r="D16" s="244">
        <v>0</v>
      </c>
      <c r="E16" s="244">
        <v>0</v>
      </c>
      <c r="F16" s="244">
        <v>0</v>
      </c>
      <c r="G16" s="244">
        <v>0</v>
      </c>
      <c r="H16" s="244">
        <v>0</v>
      </c>
      <c r="I16" s="244">
        <v>0</v>
      </c>
      <c r="J16" s="244">
        <v>0</v>
      </c>
      <c r="K16" s="244">
        <v>0</v>
      </c>
      <c r="L16" s="244">
        <v>0</v>
      </c>
      <c r="M16" s="244">
        <v>0</v>
      </c>
      <c r="N16" s="244">
        <v>0</v>
      </c>
      <c r="O16" s="244">
        <v>0</v>
      </c>
      <c r="P16" s="244">
        <v>0</v>
      </c>
      <c r="Q16" s="244">
        <v>0</v>
      </c>
    </row>
    <row r="17" spans="1:17" x14ac:dyDescent="0.25">
      <c r="A17" s="245" t="s">
        <v>31</v>
      </c>
      <c r="B17" s="244">
        <v>0</v>
      </c>
      <c r="C17" s="244">
        <v>0</v>
      </c>
      <c r="D17" s="244">
        <v>0</v>
      </c>
      <c r="E17" s="244">
        <v>0</v>
      </c>
      <c r="F17" s="244">
        <v>0</v>
      </c>
      <c r="G17" s="244">
        <v>0</v>
      </c>
      <c r="H17" s="244">
        <v>0</v>
      </c>
      <c r="I17" s="244">
        <v>0</v>
      </c>
      <c r="J17" s="244">
        <v>0</v>
      </c>
      <c r="K17" s="244">
        <v>0</v>
      </c>
      <c r="L17" s="244">
        <v>0</v>
      </c>
      <c r="M17" s="244">
        <v>0</v>
      </c>
      <c r="N17" s="244">
        <v>0</v>
      </c>
      <c r="O17" s="244">
        <v>0</v>
      </c>
      <c r="P17" s="244">
        <v>0</v>
      </c>
      <c r="Q17" s="244">
        <v>0</v>
      </c>
    </row>
    <row r="18" spans="1:17" x14ac:dyDescent="0.25">
      <c r="A18" s="245" t="s">
        <v>30</v>
      </c>
      <c r="B18" s="244">
        <v>0</v>
      </c>
      <c r="C18" s="244">
        <v>0</v>
      </c>
      <c r="D18" s="244">
        <v>0</v>
      </c>
      <c r="E18" s="244">
        <v>0</v>
      </c>
      <c r="F18" s="244">
        <v>0</v>
      </c>
      <c r="G18" s="244">
        <v>0</v>
      </c>
      <c r="H18" s="244">
        <v>0</v>
      </c>
      <c r="I18" s="244">
        <v>0</v>
      </c>
      <c r="J18" s="244">
        <v>0</v>
      </c>
      <c r="K18" s="244">
        <v>0</v>
      </c>
      <c r="L18" s="244">
        <v>0</v>
      </c>
      <c r="M18" s="244">
        <v>0</v>
      </c>
      <c r="N18" s="244">
        <v>0</v>
      </c>
      <c r="O18" s="244">
        <v>0</v>
      </c>
      <c r="P18" s="244">
        <v>0</v>
      </c>
      <c r="Q18" s="244">
        <v>0</v>
      </c>
    </row>
    <row r="19" spans="1:17" x14ac:dyDescent="0.25">
      <c r="A19" s="245" t="s">
        <v>68</v>
      </c>
      <c r="B19" s="244">
        <v>0</v>
      </c>
      <c r="C19" s="244">
        <v>0</v>
      </c>
      <c r="D19" s="244">
        <v>0</v>
      </c>
      <c r="E19" s="244">
        <v>0</v>
      </c>
      <c r="F19" s="244">
        <v>0</v>
      </c>
      <c r="G19" s="244">
        <v>0</v>
      </c>
      <c r="H19" s="244">
        <v>0</v>
      </c>
      <c r="I19" s="244">
        <v>0</v>
      </c>
      <c r="J19" s="244">
        <v>0</v>
      </c>
      <c r="K19" s="244">
        <v>0</v>
      </c>
      <c r="L19" s="244">
        <v>0</v>
      </c>
      <c r="M19" s="244">
        <v>0</v>
      </c>
      <c r="N19" s="244">
        <v>0</v>
      </c>
      <c r="O19" s="244">
        <v>0</v>
      </c>
      <c r="P19" s="244">
        <v>0</v>
      </c>
      <c r="Q19" s="244">
        <v>0</v>
      </c>
    </row>
    <row r="20" spans="1:17" x14ac:dyDescent="0.25">
      <c r="A20" s="245" t="s">
        <v>29</v>
      </c>
      <c r="B20" s="244">
        <v>0</v>
      </c>
      <c r="C20" s="244">
        <v>0</v>
      </c>
      <c r="D20" s="244">
        <v>0</v>
      </c>
      <c r="E20" s="244">
        <v>0</v>
      </c>
      <c r="F20" s="244">
        <v>0</v>
      </c>
      <c r="G20" s="244">
        <v>0</v>
      </c>
      <c r="H20" s="244">
        <v>0</v>
      </c>
      <c r="I20" s="244">
        <v>0</v>
      </c>
      <c r="J20" s="244">
        <v>0</v>
      </c>
      <c r="K20" s="244">
        <v>0</v>
      </c>
      <c r="L20" s="244">
        <v>0</v>
      </c>
      <c r="M20" s="244">
        <v>0</v>
      </c>
      <c r="N20" s="244">
        <v>0</v>
      </c>
      <c r="O20" s="244">
        <v>0</v>
      </c>
      <c r="P20" s="244">
        <v>0</v>
      </c>
      <c r="Q20" s="244">
        <v>0</v>
      </c>
    </row>
    <row r="21" spans="1:17" x14ac:dyDescent="0.25">
      <c r="A21" s="245" t="s">
        <v>28</v>
      </c>
      <c r="B21" s="244">
        <v>0</v>
      </c>
      <c r="C21" s="244">
        <v>0</v>
      </c>
      <c r="D21" s="244">
        <v>0</v>
      </c>
      <c r="E21" s="244">
        <v>0</v>
      </c>
      <c r="F21" s="244">
        <v>0</v>
      </c>
      <c r="G21" s="244">
        <v>0</v>
      </c>
      <c r="H21" s="244">
        <v>0</v>
      </c>
      <c r="I21" s="244">
        <v>0</v>
      </c>
      <c r="J21" s="244">
        <v>0</v>
      </c>
      <c r="K21" s="244">
        <v>0</v>
      </c>
      <c r="L21" s="244">
        <v>0</v>
      </c>
      <c r="M21" s="244">
        <v>0</v>
      </c>
      <c r="N21" s="244">
        <v>0</v>
      </c>
      <c r="O21" s="244">
        <v>0</v>
      </c>
      <c r="P21" s="244">
        <v>0</v>
      </c>
      <c r="Q21" s="244">
        <v>0</v>
      </c>
    </row>
    <row r="22" spans="1:17" x14ac:dyDescent="0.25">
      <c r="A22" s="245" t="s">
        <v>67</v>
      </c>
      <c r="B22" s="244">
        <v>0</v>
      </c>
      <c r="C22" s="244">
        <v>0</v>
      </c>
      <c r="D22" s="244">
        <v>0</v>
      </c>
      <c r="E22" s="244">
        <v>0</v>
      </c>
      <c r="F22" s="244">
        <v>0</v>
      </c>
      <c r="G22" s="244">
        <v>0</v>
      </c>
      <c r="H22" s="244">
        <v>0</v>
      </c>
      <c r="I22" s="244">
        <v>0</v>
      </c>
      <c r="J22" s="244">
        <v>0</v>
      </c>
      <c r="K22" s="244">
        <v>0</v>
      </c>
      <c r="L22" s="244">
        <v>0</v>
      </c>
      <c r="M22" s="244">
        <v>0</v>
      </c>
      <c r="N22" s="244">
        <v>0</v>
      </c>
      <c r="O22" s="244">
        <v>0</v>
      </c>
      <c r="P22" s="244">
        <v>0</v>
      </c>
      <c r="Q22" s="244">
        <v>0</v>
      </c>
    </row>
    <row r="23" spans="1:17" x14ac:dyDescent="0.25">
      <c r="A23" s="245" t="s">
        <v>66</v>
      </c>
      <c r="B23" s="244">
        <v>0</v>
      </c>
      <c r="C23" s="244">
        <v>0</v>
      </c>
      <c r="D23" s="244">
        <v>0</v>
      </c>
      <c r="E23" s="244">
        <v>0</v>
      </c>
      <c r="F23" s="244">
        <v>0</v>
      </c>
      <c r="G23" s="244">
        <v>0</v>
      </c>
      <c r="H23" s="244">
        <v>0</v>
      </c>
      <c r="I23" s="244">
        <v>0</v>
      </c>
      <c r="J23" s="244">
        <v>0</v>
      </c>
      <c r="K23" s="244">
        <v>0</v>
      </c>
      <c r="L23" s="244">
        <v>0</v>
      </c>
      <c r="M23" s="244">
        <v>0</v>
      </c>
      <c r="N23" s="244">
        <v>0</v>
      </c>
      <c r="O23" s="244">
        <v>0</v>
      </c>
      <c r="P23" s="244">
        <v>0</v>
      </c>
      <c r="Q23" s="244">
        <v>0</v>
      </c>
    </row>
    <row r="24" spans="1:17" x14ac:dyDescent="0.25">
      <c r="A24" s="156" t="s">
        <v>184</v>
      </c>
      <c r="B24" s="206">
        <v>638.03404147795698</v>
      </c>
      <c r="C24" s="206">
        <v>740.58486006957514</v>
      </c>
      <c r="D24" s="206">
        <v>876.57128034513244</v>
      </c>
      <c r="E24" s="206">
        <v>1053.9120944298859</v>
      </c>
      <c r="F24" s="206">
        <v>1184.8771042196458</v>
      </c>
      <c r="G24" s="206">
        <v>1055.7422488738266</v>
      </c>
      <c r="H24" s="206">
        <v>1029.2091186931568</v>
      </c>
      <c r="I24" s="206">
        <v>847.90350463547497</v>
      </c>
      <c r="J24" s="206">
        <v>1114.0565029761274</v>
      </c>
      <c r="K24" s="206">
        <v>1111.4488234397463</v>
      </c>
      <c r="L24" s="206">
        <v>1164.5817033792464</v>
      </c>
      <c r="M24" s="206">
        <v>1245.8395961384776</v>
      </c>
      <c r="N24" s="206">
        <v>927.62619919781218</v>
      </c>
      <c r="O24" s="206">
        <v>831.94806938476665</v>
      </c>
      <c r="P24" s="206">
        <v>752.52772520625172</v>
      </c>
      <c r="Q24" s="206">
        <v>904.01616605970173</v>
      </c>
    </row>
    <row r="25" spans="1:17" x14ac:dyDescent="0.25">
      <c r="A25" s="88" t="s">
        <v>33</v>
      </c>
      <c r="B25" s="87">
        <v>188.04752769918619</v>
      </c>
      <c r="C25" s="87">
        <v>210.94365116722324</v>
      </c>
      <c r="D25" s="87">
        <v>207.21320254982277</v>
      </c>
      <c r="E25" s="87">
        <v>217.63164309565826</v>
      </c>
      <c r="F25" s="87">
        <v>190.29175169490313</v>
      </c>
      <c r="G25" s="87">
        <v>120.99912778199651</v>
      </c>
      <c r="H25" s="87">
        <v>78.331270670191572</v>
      </c>
      <c r="I25" s="87">
        <v>58.125843716298945</v>
      </c>
      <c r="J25" s="87">
        <v>52.743915985755791</v>
      </c>
      <c r="K25" s="87">
        <v>46.630927530069485</v>
      </c>
      <c r="L25" s="87">
        <v>49.833246650011517</v>
      </c>
      <c r="M25" s="87">
        <v>47.834776626385683</v>
      </c>
      <c r="N25" s="87">
        <v>45.277735950895334</v>
      </c>
      <c r="O25" s="87">
        <v>61.07111196444616</v>
      </c>
      <c r="P25" s="87">
        <v>83.803216260861319</v>
      </c>
      <c r="Q25" s="87">
        <v>70.102318563089995</v>
      </c>
    </row>
    <row r="26" spans="1:17" x14ac:dyDescent="0.25">
      <c r="A26" s="88" t="s">
        <v>31</v>
      </c>
      <c r="B26" s="87">
        <v>4.1130193752991575</v>
      </c>
      <c r="C26" s="87">
        <v>1.396536667957895</v>
      </c>
      <c r="D26" s="87">
        <v>3.9558649263157895</v>
      </c>
      <c r="E26" s="87">
        <v>3.9567724482694739</v>
      </c>
      <c r="F26" s="87">
        <v>4.6539587368421058</v>
      </c>
      <c r="G26" s="87">
        <v>3.3903157894736959</v>
      </c>
      <c r="H26" s="87">
        <v>3.4904690526315791</v>
      </c>
      <c r="I26" s="87">
        <v>3.4904690526315791</v>
      </c>
      <c r="J26" s="87">
        <v>3.4904690526315796</v>
      </c>
      <c r="K26" s="87">
        <v>3.4898640379957904</v>
      </c>
      <c r="L26" s="87">
        <v>6.8364793086750781</v>
      </c>
      <c r="M26" s="87">
        <v>3.5570526315789381</v>
      </c>
      <c r="N26" s="87">
        <v>5.2799999999999976</v>
      </c>
      <c r="O26" s="87">
        <v>5.3355789473684201</v>
      </c>
      <c r="P26" s="87">
        <v>1.6673684210526369</v>
      </c>
      <c r="Q26" s="87">
        <v>0</v>
      </c>
    </row>
    <row r="27" spans="1:17" x14ac:dyDescent="0.25">
      <c r="A27" s="88" t="s">
        <v>30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125</v>
      </c>
      <c r="B28" s="87">
        <v>2.1229789075382484</v>
      </c>
      <c r="C28" s="87">
        <v>5.2164763741821041</v>
      </c>
      <c r="D28" s="87">
        <v>2.9983677152982331</v>
      </c>
      <c r="E28" s="87">
        <v>1.1895660423792986</v>
      </c>
      <c r="F28" s="87">
        <v>0.91098471748517151</v>
      </c>
      <c r="G28" s="87">
        <v>1.5110830320786601</v>
      </c>
      <c r="H28" s="87">
        <v>0.67310498075058245</v>
      </c>
      <c r="I28" s="87">
        <v>1.0258007648318397</v>
      </c>
      <c r="J28" s="87">
        <v>1.0719583973652516</v>
      </c>
      <c r="K28" s="87">
        <v>0.6288462125360792</v>
      </c>
      <c r="L28" s="87">
        <v>0.9461387475186247</v>
      </c>
      <c r="M28" s="87">
        <v>1.0923333437267371</v>
      </c>
      <c r="N28" s="87">
        <v>2.0781739975209095</v>
      </c>
      <c r="O28" s="87">
        <v>1.2392608139181018</v>
      </c>
      <c r="P28" s="87">
        <v>1.3479597036087267</v>
      </c>
      <c r="Q28" s="87">
        <v>1.5769037989144647</v>
      </c>
    </row>
    <row r="29" spans="1:17" x14ac:dyDescent="0.25">
      <c r="A29" s="88" t="s">
        <v>29</v>
      </c>
      <c r="B29" s="87">
        <v>32.127398279696152</v>
      </c>
      <c r="C29" s="87">
        <v>28.366674582510004</v>
      </c>
      <c r="D29" s="87">
        <v>25.551736584858002</v>
      </c>
      <c r="E29" s="87">
        <v>31.190643005346004</v>
      </c>
      <c r="F29" s="87">
        <v>44.727026784347373</v>
      </c>
      <c r="G29" s="87">
        <v>38.835939624675248</v>
      </c>
      <c r="H29" s="87">
        <v>32.844450621353694</v>
      </c>
      <c r="I29" s="87">
        <v>38.78395638209053</v>
      </c>
      <c r="J29" s="87">
        <v>41.713028572831583</v>
      </c>
      <c r="K29" s="87">
        <v>77.513536346608433</v>
      </c>
      <c r="L29" s="87">
        <v>89.57258648036472</v>
      </c>
      <c r="M29" s="87">
        <v>77.673538493134899</v>
      </c>
      <c r="N29" s="87">
        <v>77.673403521053103</v>
      </c>
      <c r="O29" s="87">
        <v>80.662828397667354</v>
      </c>
      <c r="P29" s="87">
        <v>53.821175340156643</v>
      </c>
      <c r="Q29" s="87">
        <v>56.801957334328378</v>
      </c>
    </row>
    <row r="30" spans="1:17" x14ac:dyDescent="0.25">
      <c r="A30" s="88" t="s">
        <v>28</v>
      </c>
      <c r="B30" s="87">
        <v>0</v>
      </c>
      <c r="C30" s="87">
        <v>0</v>
      </c>
      <c r="D30" s="87">
        <v>0</v>
      </c>
      <c r="E30" s="87">
        <v>0</v>
      </c>
      <c r="F30" s="87">
        <v>0</v>
      </c>
      <c r="G30" s="87">
        <v>11.81149792150398</v>
      </c>
      <c r="H30" s="87">
        <v>14.790815747747368</v>
      </c>
      <c r="I30" s="87">
        <v>14.805473899815777</v>
      </c>
      <c r="J30" s="87">
        <v>23.689765062271576</v>
      </c>
      <c r="K30" s="87">
        <v>23.689617000129498</v>
      </c>
      <c r="L30" s="87">
        <v>32.534976814751822</v>
      </c>
      <c r="M30" s="87">
        <v>32.535037991403208</v>
      </c>
      <c r="N30" s="87">
        <v>35.50621518923338</v>
      </c>
      <c r="O30" s="87">
        <v>14.781949809219052</v>
      </c>
      <c r="P30" s="87">
        <v>8.844327473004963</v>
      </c>
      <c r="Q30" s="87">
        <v>8.8410254346869142</v>
      </c>
    </row>
    <row r="31" spans="1:17" x14ac:dyDescent="0.25">
      <c r="A31" s="88" t="s">
        <v>26</v>
      </c>
      <c r="B31" s="87">
        <v>185.20320326319668</v>
      </c>
      <c r="C31" s="87">
        <v>187.11434218516513</v>
      </c>
      <c r="D31" s="87">
        <v>183.68977585251119</v>
      </c>
      <c r="E31" s="87">
        <v>97.420515869306342</v>
      </c>
      <c r="F31" s="87">
        <v>107.75015961000517</v>
      </c>
      <c r="G31" s="87">
        <v>224.04679688471921</v>
      </c>
      <c r="H31" s="87">
        <v>182.35502617633469</v>
      </c>
      <c r="I31" s="87">
        <v>276.2614893007958</v>
      </c>
      <c r="J31" s="87">
        <v>311.35640691657665</v>
      </c>
      <c r="K31" s="87">
        <v>190.72701655330155</v>
      </c>
      <c r="L31" s="87">
        <v>282.25471754561846</v>
      </c>
      <c r="M31" s="87">
        <v>335.13100279369297</v>
      </c>
      <c r="N31" s="87">
        <v>320.54246662555346</v>
      </c>
      <c r="O31" s="87">
        <v>368.88839126190459</v>
      </c>
      <c r="P31" s="87">
        <v>422.56160023109817</v>
      </c>
      <c r="Q31" s="87">
        <v>516.39386708590666</v>
      </c>
    </row>
    <row r="32" spans="1:17" x14ac:dyDescent="0.25">
      <c r="A32" s="88" t="s">
        <v>25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86</v>
      </c>
      <c r="B33" s="87">
        <v>226.41991395304055</v>
      </c>
      <c r="C33" s="87">
        <v>307.54717909253674</v>
      </c>
      <c r="D33" s="87">
        <v>453.16233271632638</v>
      </c>
      <c r="E33" s="87">
        <v>702.52295396892646</v>
      </c>
      <c r="F33" s="87">
        <v>836.54322267606301</v>
      </c>
      <c r="G33" s="87">
        <v>655.14748783937944</v>
      </c>
      <c r="H33" s="87">
        <v>716.7239814441474</v>
      </c>
      <c r="I33" s="87">
        <v>455.41047151901051</v>
      </c>
      <c r="J33" s="87">
        <v>679.99095898869484</v>
      </c>
      <c r="K33" s="87">
        <v>768.7690157591054</v>
      </c>
      <c r="L33" s="87">
        <v>702.60355783230625</v>
      </c>
      <c r="M33" s="87">
        <v>748.01585425855535</v>
      </c>
      <c r="N33" s="87">
        <v>441.26820391355608</v>
      </c>
      <c r="O33" s="87">
        <v>299.96894819024294</v>
      </c>
      <c r="P33" s="87">
        <v>180.48207777646928</v>
      </c>
      <c r="Q33" s="87">
        <v>250.30009384277528</v>
      </c>
    </row>
    <row r="34" spans="1:17" x14ac:dyDescent="0.25">
      <c r="A34" s="88" t="s">
        <v>22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6" t="s">
        <v>181</v>
      </c>
      <c r="B35" s="204">
        <v>133.28354530814946</v>
      </c>
      <c r="C35" s="204">
        <v>116.13156172435231</v>
      </c>
      <c r="D35" s="204">
        <v>125.07212270215841</v>
      </c>
      <c r="E35" s="204">
        <v>147.65672630883009</v>
      </c>
      <c r="F35" s="204">
        <v>140.79888409027731</v>
      </c>
      <c r="G35" s="204">
        <v>159.19911680306868</v>
      </c>
      <c r="H35" s="204">
        <v>143.60079351833673</v>
      </c>
      <c r="I35" s="204">
        <v>126.18703405474047</v>
      </c>
      <c r="J35" s="204">
        <v>153.96901809579893</v>
      </c>
      <c r="K35" s="204">
        <v>163.16100043216414</v>
      </c>
      <c r="L35" s="204">
        <v>174.66718753827814</v>
      </c>
      <c r="M35" s="204">
        <v>178.43093838055916</v>
      </c>
      <c r="N35" s="204">
        <v>151.98084534406124</v>
      </c>
      <c r="O35" s="204">
        <v>148.0444249043272</v>
      </c>
      <c r="P35" s="204">
        <v>136.66866620710397</v>
      </c>
      <c r="Q35" s="204">
        <v>143.65970126565119</v>
      </c>
    </row>
    <row r="36" spans="1:17" x14ac:dyDescent="0.25">
      <c r="A36" s="152" t="s">
        <v>190</v>
      </c>
      <c r="B36" s="151">
        <v>133.28354530814946</v>
      </c>
      <c r="C36" s="151">
        <v>116.13156172435231</v>
      </c>
      <c r="D36" s="151">
        <v>125.07212270215841</v>
      </c>
      <c r="E36" s="151">
        <v>147.65672630883009</v>
      </c>
      <c r="F36" s="151">
        <v>140.79888409027731</v>
      </c>
      <c r="G36" s="151">
        <v>159.19911680306868</v>
      </c>
      <c r="H36" s="151">
        <v>143.60079351833673</v>
      </c>
      <c r="I36" s="151">
        <v>126.18703405474047</v>
      </c>
      <c r="J36" s="151">
        <v>153.96901809579893</v>
      </c>
      <c r="K36" s="151">
        <v>163.16100043216414</v>
      </c>
      <c r="L36" s="151">
        <v>174.66718753827814</v>
      </c>
      <c r="M36" s="151">
        <v>178.43093838055916</v>
      </c>
      <c r="N36" s="151">
        <v>151.98084534406124</v>
      </c>
      <c r="O36" s="151">
        <v>148.0444249043272</v>
      </c>
      <c r="P36" s="151">
        <v>136.66866620710397</v>
      </c>
      <c r="Q36" s="151">
        <v>143.65970126565119</v>
      </c>
    </row>
    <row r="37" spans="1:17" x14ac:dyDescent="0.25">
      <c r="A37" s="154" t="s">
        <v>33</v>
      </c>
      <c r="B37" s="83">
        <v>0</v>
      </c>
      <c r="C37" s="83">
        <v>0</v>
      </c>
      <c r="D37" s="83">
        <v>0</v>
      </c>
      <c r="E37" s="83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15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0.91801405305560202</v>
      </c>
      <c r="H38" s="208">
        <v>0.91154404539377332</v>
      </c>
      <c r="I38" s="208">
        <v>0.97637507102416832</v>
      </c>
      <c r="J38" s="208">
        <v>1.127279421804473</v>
      </c>
      <c r="K38" s="208">
        <v>0</v>
      </c>
      <c r="L38" s="208">
        <v>0</v>
      </c>
      <c r="M38" s="208">
        <v>0</v>
      </c>
      <c r="N38" s="208">
        <v>0</v>
      </c>
      <c r="O38" s="208">
        <v>0</v>
      </c>
      <c r="P38" s="208">
        <v>0</v>
      </c>
      <c r="Q38" s="208">
        <v>0</v>
      </c>
    </row>
    <row r="39" spans="1:17" x14ac:dyDescent="0.25">
      <c r="A39" s="154" t="s">
        <v>125</v>
      </c>
      <c r="B39" s="208">
        <v>0</v>
      </c>
      <c r="C39" s="208">
        <v>0.21863527474287081</v>
      </c>
      <c r="D39" s="208">
        <v>0</v>
      </c>
      <c r="E39" s="208">
        <v>0</v>
      </c>
      <c r="F39" s="208">
        <v>0</v>
      </c>
      <c r="G39" s="208">
        <v>1.0893536657745585E-16</v>
      </c>
      <c r="H39" s="208">
        <v>0</v>
      </c>
      <c r="I39" s="208">
        <v>0</v>
      </c>
      <c r="J39" s="208">
        <v>0</v>
      </c>
      <c r="K39" s="208">
        <v>0</v>
      </c>
      <c r="L39" s="208">
        <v>0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154" t="s">
        <v>29</v>
      </c>
      <c r="B40" s="208">
        <v>0</v>
      </c>
      <c r="C40" s="208">
        <v>0</v>
      </c>
      <c r="D40" s="208">
        <v>0</v>
      </c>
      <c r="E40" s="208">
        <v>0</v>
      </c>
      <c r="F40" s="208">
        <v>0</v>
      </c>
      <c r="G40" s="208">
        <v>0</v>
      </c>
      <c r="H40" s="208">
        <v>0</v>
      </c>
      <c r="I40" s="208">
        <v>0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154" t="s">
        <v>26</v>
      </c>
      <c r="B41" s="208">
        <v>133.28354530814946</v>
      </c>
      <c r="C41" s="208">
        <v>115.91292644960944</v>
      </c>
      <c r="D41" s="208">
        <v>125.07212270215841</v>
      </c>
      <c r="E41" s="208">
        <v>147.65672630883009</v>
      </c>
      <c r="F41" s="208">
        <v>140.79888409027731</v>
      </c>
      <c r="G41" s="208">
        <v>158.28110275001308</v>
      </c>
      <c r="H41" s="208">
        <v>142.68924947294295</v>
      </c>
      <c r="I41" s="208">
        <v>125.2106589837163</v>
      </c>
      <c r="J41" s="208">
        <v>152.84173867399446</v>
      </c>
      <c r="K41" s="208">
        <v>163.16100043216414</v>
      </c>
      <c r="L41" s="208">
        <v>174.66718753827814</v>
      </c>
      <c r="M41" s="208">
        <v>178.43093838055916</v>
      </c>
      <c r="N41" s="208">
        <v>151.98084534406124</v>
      </c>
      <c r="O41" s="208">
        <v>148.0444249043272</v>
      </c>
      <c r="P41" s="208">
        <v>136.66866620710397</v>
      </c>
      <c r="Q41" s="208">
        <v>143.65970126565119</v>
      </c>
    </row>
    <row r="42" spans="1:17" x14ac:dyDescent="0.25">
      <c r="A42" s="152" t="s">
        <v>189</v>
      </c>
      <c r="B42" s="151">
        <v>0</v>
      </c>
      <c r="C42" s="151">
        <v>0</v>
      </c>
      <c r="D42" s="151">
        <v>0</v>
      </c>
      <c r="E42" s="151">
        <v>0</v>
      </c>
      <c r="F42" s="151">
        <v>0</v>
      </c>
      <c r="G42" s="151">
        <v>0</v>
      </c>
      <c r="H42" s="151">
        <v>0</v>
      </c>
      <c r="I42" s="151">
        <v>0</v>
      </c>
      <c r="J42" s="151">
        <v>0</v>
      </c>
      <c r="K42" s="151">
        <v>0</v>
      </c>
      <c r="L42" s="151">
        <v>0</v>
      </c>
      <c r="M42" s="151">
        <v>0</v>
      </c>
      <c r="N42" s="151">
        <v>0</v>
      </c>
      <c r="O42" s="151">
        <v>0</v>
      </c>
      <c r="P42" s="151">
        <v>0</v>
      </c>
      <c r="Q42" s="151">
        <v>0</v>
      </c>
    </row>
    <row r="43" spans="1:17" x14ac:dyDescent="0.25">
      <c r="A43" s="156" t="s">
        <v>180</v>
      </c>
      <c r="B43" s="155">
        <v>69.337849709362075</v>
      </c>
      <c r="C43" s="155">
        <v>67.110156252820488</v>
      </c>
      <c r="D43" s="155">
        <v>75.169515605255441</v>
      </c>
      <c r="E43" s="155">
        <v>89.436019883374115</v>
      </c>
      <c r="F43" s="155">
        <v>91.824515415460823</v>
      </c>
      <c r="G43" s="155">
        <v>93.457875313249957</v>
      </c>
      <c r="H43" s="155">
        <v>87.093690185219415</v>
      </c>
      <c r="I43" s="155">
        <v>74.46890711002402</v>
      </c>
      <c r="J43" s="155">
        <v>93.759444584454272</v>
      </c>
      <c r="K43" s="155">
        <v>96.895128694257153</v>
      </c>
      <c r="L43" s="155">
        <v>102.8101443406773</v>
      </c>
      <c r="M43" s="155">
        <v>107.06781363466959</v>
      </c>
      <c r="N43" s="155">
        <v>86.340615946571006</v>
      </c>
      <c r="O43" s="155">
        <v>81.498804150804119</v>
      </c>
      <c r="P43" s="155">
        <v>74.673029009259878</v>
      </c>
      <c r="Q43" s="155">
        <v>82.601673259861514</v>
      </c>
    </row>
    <row r="44" spans="1:17" x14ac:dyDescent="0.25">
      <c r="A44" s="152" t="s">
        <v>193</v>
      </c>
      <c r="B44" s="151">
        <v>46.136611837436313</v>
      </c>
      <c r="C44" s="151">
        <v>40.179797704835998</v>
      </c>
      <c r="D44" s="151">
        <v>43.294196319977871</v>
      </c>
      <c r="E44" s="151">
        <v>51.1119437222873</v>
      </c>
      <c r="F44" s="151">
        <v>48.738075262019052</v>
      </c>
      <c r="G44" s="151">
        <v>55.067248081474602</v>
      </c>
      <c r="H44" s="151">
        <v>49.667904050922736</v>
      </c>
      <c r="I44" s="151">
        <v>43.636052396006676</v>
      </c>
      <c r="J44" s="151">
        <v>53.248299021686158</v>
      </c>
      <c r="K44" s="151">
        <v>56.478807841902949</v>
      </c>
      <c r="L44" s="151">
        <v>60.46171876325014</v>
      </c>
      <c r="M44" s="151">
        <v>61.76455559327043</v>
      </c>
      <c r="N44" s="151">
        <v>52.608754157559616</v>
      </c>
      <c r="O44" s="151">
        <v>51.2461470822671</v>
      </c>
      <c r="P44" s="151">
        <v>47.308384456305234</v>
      </c>
      <c r="Q44" s="151">
        <v>49.728358130417753</v>
      </c>
    </row>
    <row r="45" spans="1:17" x14ac:dyDescent="0.25">
      <c r="A45" s="152" t="s">
        <v>187</v>
      </c>
      <c r="B45" s="151">
        <v>23.201237871925763</v>
      </c>
      <c r="C45" s="151">
        <v>26.93035854798449</v>
      </c>
      <c r="D45" s="151">
        <v>31.875319285277577</v>
      </c>
      <c r="E45" s="151">
        <v>38.324076161086808</v>
      </c>
      <c r="F45" s="151">
        <v>43.086440153441771</v>
      </c>
      <c r="G45" s="151">
        <v>38.390627231775348</v>
      </c>
      <c r="H45" s="151">
        <v>37.425786134296679</v>
      </c>
      <c r="I45" s="151">
        <v>30.832854714017344</v>
      </c>
      <c r="J45" s="151">
        <v>40.511145562768114</v>
      </c>
      <c r="K45" s="151">
        <v>40.416320852354204</v>
      </c>
      <c r="L45" s="151">
        <v>42.348425577427157</v>
      </c>
      <c r="M45" s="151">
        <v>45.303258041399168</v>
      </c>
      <c r="N45" s="151">
        <v>33.73186178901139</v>
      </c>
      <c r="O45" s="151">
        <v>30.252657068537026</v>
      </c>
      <c r="P45" s="151">
        <v>27.364644552954644</v>
      </c>
      <c r="Q45" s="151">
        <v>32.873315129443753</v>
      </c>
    </row>
    <row r="46" spans="1:17" x14ac:dyDescent="0.25">
      <c r="A46" s="150" t="s">
        <v>33</v>
      </c>
      <c r="B46" s="87">
        <v>6.8380919163340597</v>
      </c>
      <c r="C46" s="87">
        <v>7.6706782242626526</v>
      </c>
      <c r="D46" s="87">
        <v>7.5350255472662795</v>
      </c>
      <c r="E46" s="87">
        <v>7.9138779307512337</v>
      </c>
      <c r="F46" s="87">
        <v>6.9197000616328532</v>
      </c>
      <c r="G46" s="87">
        <v>4.3999682829816908</v>
      </c>
      <c r="H46" s="87">
        <v>2.8484098425524258</v>
      </c>
      <c r="I46" s="87">
        <v>2.1136670442290586</v>
      </c>
      <c r="J46" s="87">
        <v>1.9179605813002094</v>
      </c>
      <c r="K46" s="87">
        <v>1.6956700920025178</v>
      </c>
      <c r="L46" s="87">
        <v>1.812118060000413</v>
      </c>
      <c r="M46" s="87">
        <v>1.7394464227776645</v>
      </c>
      <c r="N46" s="87">
        <v>1.6464631254871052</v>
      </c>
      <c r="O46" s="87">
        <v>2.2207677077980432</v>
      </c>
      <c r="P46" s="87">
        <v>3.047389682213141</v>
      </c>
      <c r="Q46" s="87">
        <v>2.5491752204760068</v>
      </c>
    </row>
    <row r="47" spans="1:17" x14ac:dyDescent="0.25">
      <c r="A47" s="150" t="s">
        <v>31</v>
      </c>
      <c r="B47" s="87">
        <v>0.14956434091996995</v>
      </c>
      <c r="C47" s="87">
        <v>5.0783151562105146E-2</v>
      </c>
      <c r="D47" s="87">
        <v>0.143849633684211</v>
      </c>
      <c r="E47" s="87">
        <v>0.14388263448252669</v>
      </c>
      <c r="F47" s="87">
        <v>0.16923486315789474</v>
      </c>
      <c r="G47" s="87">
        <v>0.12328421052631613</v>
      </c>
      <c r="H47" s="87">
        <v>0.12692614736842148</v>
      </c>
      <c r="I47" s="87">
        <v>0.12692614736842148</v>
      </c>
      <c r="J47" s="87">
        <v>0.12692614736842092</v>
      </c>
      <c r="K47" s="87">
        <v>0.12690414683621029</v>
      </c>
      <c r="L47" s="87">
        <v>0.24859924758818377</v>
      </c>
      <c r="M47" s="87">
        <v>0.12934736842105238</v>
      </c>
      <c r="N47" s="87">
        <v>0.19200000000000025</v>
      </c>
      <c r="O47" s="87">
        <v>0.19402105263157882</v>
      </c>
      <c r="P47" s="87">
        <v>6.0631578947368515E-2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7.7199233001391213E-2</v>
      </c>
      <c r="C49" s="87">
        <v>0.18969004997025751</v>
      </c>
      <c r="D49" s="87">
        <v>0.10903155328357211</v>
      </c>
      <c r="E49" s="87">
        <v>4.3256946995610904E-2</v>
      </c>
      <c r="F49" s="87">
        <v>3.3126716999460813E-2</v>
      </c>
      <c r="G49" s="87">
        <v>5.4948473893769181E-2</v>
      </c>
      <c r="H49" s="87">
        <v>2.4476544754566586E-2</v>
      </c>
      <c r="I49" s="87">
        <v>3.730184599388503E-2</v>
      </c>
      <c r="J49" s="87">
        <v>3.8980305358736422E-2</v>
      </c>
      <c r="K49" s="87">
        <v>2.286713500131192E-2</v>
      </c>
      <c r="L49" s="87">
        <v>3.4405045364313616E-2</v>
      </c>
      <c r="M49" s="87">
        <v>3.9721212499154092E-2</v>
      </c>
      <c r="N49" s="87">
        <v>7.556996354621523E-2</v>
      </c>
      <c r="O49" s="87">
        <v>4.5064029597021979E-2</v>
      </c>
      <c r="P49" s="87">
        <v>4.9016716494862653E-2</v>
      </c>
      <c r="Q49" s="87">
        <v>5.7341956324162606E-2</v>
      </c>
    </row>
    <row r="50" spans="1:17" x14ac:dyDescent="0.25">
      <c r="A50" s="150" t="s">
        <v>29</v>
      </c>
      <c r="B50" s="87">
        <v>1.1682690283525892</v>
      </c>
      <c r="C50" s="87">
        <v>1.0315154393639991</v>
      </c>
      <c r="D50" s="87">
        <v>0.92915405763120174</v>
      </c>
      <c r="E50" s="87">
        <v>1.1342052001944023</v>
      </c>
      <c r="F50" s="87">
        <v>1.6264373376126318</v>
      </c>
      <c r="G50" s="87">
        <v>1.4122159863518251</v>
      </c>
      <c r="H50" s="87">
        <v>1.194343658958313</v>
      </c>
      <c r="I50" s="87">
        <v>1.4103256866214777</v>
      </c>
      <c r="J50" s="87">
        <v>1.5168374026484157</v>
      </c>
      <c r="K50" s="87">
        <v>2.8186740489675794</v>
      </c>
      <c r="L50" s="87">
        <v>3.2571849629223539</v>
      </c>
      <c r="M50" s="87">
        <v>2.824492308841275</v>
      </c>
      <c r="N50" s="87">
        <v>2.8244874007655745</v>
      </c>
      <c r="O50" s="87">
        <v>2.9331937599151829</v>
      </c>
      <c r="P50" s="87">
        <v>1.9571336487329698</v>
      </c>
      <c r="Q50" s="87">
        <v>2.0655257212483056</v>
      </c>
    </row>
    <row r="51" spans="1:17" x14ac:dyDescent="0.25">
      <c r="A51" s="150" t="s">
        <v>28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0.42950901532741798</v>
      </c>
      <c r="H51" s="87">
        <v>0.53784784537263031</v>
      </c>
      <c r="I51" s="87">
        <v>0.5383808690842099</v>
      </c>
      <c r="J51" s="87">
        <v>0.86144600226442192</v>
      </c>
      <c r="K51" s="87">
        <v>0.86144061818652384</v>
      </c>
      <c r="L51" s="87">
        <v>1.1830900659909704</v>
      </c>
      <c r="M51" s="87">
        <v>1.1830922905964809</v>
      </c>
      <c r="N51" s="87">
        <v>1.291135097790306</v>
      </c>
      <c r="O51" s="87">
        <v>0.53752544760796606</v>
      </c>
      <c r="P51" s="87">
        <v>0.32161190810927187</v>
      </c>
      <c r="Q51" s="87">
        <v>0.32149183398861547</v>
      </c>
    </row>
    <row r="52" spans="1:17" x14ac:dyDescent="0.25">
      <c r="A52" s="150" t="s">
        <v>26</v>
      </c>
      <c r="B52" s="87">
        <v>6.7346619368435023</v>
      </c>
      <c r="C52" s="87">
        <v>6.8041578976423436</v>
      </c>
      <c r="D52" s="87">
        <v>6.6796282128186109</v>
      </c>
      <c r="E52" s="87">
        <v>3.5425642134293218</v>
      </c>
      <c r="F52" s="87">
        <v>3.9181876221820167</v>
      </c>
      <c r="G52" s="87">
        <v>8.1471562503533974</v>
      </c>
      <c r="H52" s="87">
        <v>6.6310918609576213</v>
      </c>
      <c r="I52" s="87">
        <v>10.045872338210792</v>
      </c>
      <c r="J52" s="87">
        <v>11.322051160602756</v>
      </c>
      <c r="K52" s="87">
        <v>6.9355278746654774</v>
      </c>
      <c r="L52" s="87">
        <v>10.263807910749764</v>
      </c>
      <c r="M52" s="87">
        <v>12.186581919770623</v>
      </c>
      <c r="N52" s="87">
        <v>11.6560896954747</v>
      </c>
      <c r="O52" s="87">
        <v>13.414123318614745</v>
      </c>
      <c r="P52" s="87">
        <v>15.36587637203996</v>
      </c>
      <c r="Q52" s="87">
        <v>18.777958803123873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8.2334514164742476</v>
      </c>
      <c r="C54" s="87">
        <v>11.183533785183132</v>
      </c>
      <c r="D54" s="87">
        <v>16.478630280593702</v>
      </c>
      <c r="E54" s="87">
        <v>25.546289235233708</v>
      </c>
      <c r="F54" s="87">
        <v>30.419753551856914</v>
      </c>
      <c r="G54" s="87">
        <v>23.823545012340929</v>
      </c>
      <c r="H54" s="87">
        <v>26.062690234332699</v>
      </c>
      <c r="I54" s="87">
        <v>16.560380782509498</v>
      </c>
      <c r="J54" s="87">
        <v>24.726943963225153</v>
      </c>
      <c r="K54" s="87">
        <v>27.955236936694583</v>
      </c>
      <c r="L54" s="87">
        <v>25.54922028481116</v>
      </c>
      <c r="M54" s="87">
        <v>27.200576518492916</v>
      </c>
      <c r="N54" s="87">
        <v>16.046116505947484</v>
      </c>
      <c r="O54" s="87">
        <v>10.907961752372486</v>
      </c>
      <c r="P54" s="87">
        <v>6.5629846464170694</v>
      </c>
      <c r="Q54" s="87">
        <v>9.1018215942827876</v>
      </c>
    </row>
    <row r="55" spans="1:17" x14ac:dyDescent="0.25">
      <c r="A55" s="150" t="s">
        <v>22</v>
      </c>
      <c r="B55" s="87">
        <v>0</v>
      </c>
      <c r="C55" s="87">
        <v>0</v>
      </c>
      <c r="D55" s="87">
        <v>0</v>
      </c>
      <c r="E55" s="87">
        <v>0</v>
      </c>
      <c r="F55" s="87">
        <v>0</v>
      </c>
      <c r="G55" s="87">
        <v>0</v>
      </c>
      <c r="H55" s="87">
        <v>0</v>
      </c>
      <c r="I55" s="87">
        <v>0</v>
      </c>
      <c r="J55" s="87">
        <v>0</v>
      </c>
      <c r="K55" s="87">
        <v>0</v>
      </c>
      <c r="L55" s="87">
        <v>0</v>
      </c>
      <c r="M55" s="87">
        <v>0</v>
      </c>
      <c r="N55" s="87">
        <v>0</v>
      </c>
      <c r="O55" s="87">
        <v>0</v>
      </c>
      <c r="P55" s="87">
        <v>0</v>
      </c>
      <c r="Q55" s="87">
        <v>0</v>
      </c>
    </row>
    <row r="56" spans="1:17" x14ac:dyDescent="0.25">
      <c r="A56" s="152" t="s">
        <v>186</v>
      </c>
      <c r="B56" s="151">
        <v>0</v>
      </c>
      <c r="C56" s="151">
        <v>0</v>
      </c>
      <c r="D56" s="151">
        <v>0</v>
      </c>
      <c r="E56" s="151">
        <v>0</v>
      </c>
      <c r="F56" s="151">
        <v>0</v>
      </c>
      <c r="G56" s="151">
        <v>0</v>
      </c>
      <c r="H56" s="151">
        <v>0</v>
      </c>
      <c r="I56" s="151">
        <v>0</v>
      </c>
      <c r="J56" s="151">
        <v>0</v>
      </c>
      <c r="K56" s="151">
        <v>0</v>
      </c>
      <c r="L56" s="151">
        <v>0</v>
      </c>
      <c r="M56" s="151">
        <v>0</v>
      </c>
      <c r="N56" s="151">
        <v>0</v>
      </c>
      <c r="O56" s="151">
        <v>0</v>
      </c>
      <c r="P56" s="151">
        <v>0</v>
      </c>
      <c r="Q56" s="151">
        <v>0</v>
      </c>
    </row>
    <row r="57" spans="1:17" x14ac:dyDescent="0.25">
      <c r="A57" s="175" t="s">
        <v>179</v>
      </c>
      <c r="B57" s="255">
        <v>0</v>
      </c>
      <c r="C57" s="255">
        <v>0</v>
      </c>
      <c r="D57" s="255">
        <v>0</v>
      </c>
      <c r="E57" s="255">
        <v>0</v>
      </c>
      <c r="F57" s="255">
        <v>0</v>
      </c>
      <c r="G57" s="255">
        <v>0</v>
      </c>
      <c r="H57" s="255">
        <v>0</v>
      </c>
      <c r="I57" s="255">
        <v>0</v>
      </c>
      <c r="J57" s="255">
        <v>0</v>
      </c>
      <c r="K57" s="255">
        <v>0</v>
      </c>
      <c r="L57" s="255">
        <v>0</v>
      </c>
      <c r="M57" s="255">
        <v>0</v>
      </c>
      <c r="N57" s="255">
        <v>0</v>
      </c>
      <c r="O57" s="255">
        <v>0</v>
      </c>
      <c r="P57" s="255">
        <v>0</v>
      </c>
      <c r="Q57" s="255">
        <v>0</v>
      </c>
    </row>
    <row r="58" spans="1:17" x14ac:dyDescent="0.25">
      <c r="A58" s="177" t="s">
        <v>98</v>
      </c>
      <c r="B58" s="176">
        <v>674.07898</v>
      </c>
      <c r="C58" s="176">
        <v>628.60073</v>
      </c>
      <c r="D58" s="176">
        <v>637.36684000000002</v>
      </c>
      <c r="E58" s="176">
        <v>674.91264999999999</v>
      </c>
      <c r="F58" s="176">
        <v>667.98941000000002</v>
      </c>
      <c r="G58" s="176">
        <v>643.57541000000003</v>
      </c>
      <c r="H58" s="176">
        <v>666.24593000000004</v>
      </c>
      <c r="I58" s="176">
        <v>601.60865000000001</v>
      </c>
      <c r="J58" s="176">
        <v>651.71639000000005</v>
      </c>
      <c r="K58" s="176">
        <v>587.90152999999998</v>
      </c>
      <c r="L58" s="176">
        <v>676.79488000000003</v>
      </c>
      <c r="M58" s="176">
        <v>692.80550000000005</v>
      </c>
      <c r="N58" s="176">
        <v>662.16492000000005</v>
      </c>
      <c r="O58" s="176">
        <v>599.41367000000002</v>
      </c>
      <c r="P58" s="176">
        <v>715.91156999999998</v>
      </c>
      <c r="Q58" s="176">
        <v>699.81267000000003</v>
      </c>
    </row>
    <row r="59" spans="1:17" x14ac:dyDescent="0.25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</row>
    <row r="60" spans="1:17" ht="12.75" x14ac:dyDescent="0.25">
      <c r="A60" s="97" t="s">
        <v>40</v>
      </c>
      <c r="B60" s="96">
        <v>414.22592241323952</v>
      </c>
      <c r="C60" s="96">
        <v>421.67455600792016</v>
      </c>
      <c r="D60" s="96">
        <v>385.42176612806145</v>
      </c>
      <c r="E60" s="96">
        <v>447.01765292272552</v>
      </c>
      <c r="F60" s="96">
        <v>391.09279391150301</v>
      </c>
      <c r="G60" s="96">
        <v>448.01601973967774</v>
      </c>
      <c r="H60" s="96">
        <v>413.34884698688523</v>
      </c>
      <c r="I60" s="96">
        <v>334.55373812396704</v>
      </c>
      <c r="J60" s="96">
        <v>322.14951572360155</v>
      </c>
      <c r="K60" s="96">
        <v>466.39612286247444</v>
      </c>
      <c r="L60" s="96">
        <v>365.0275414002914</v>
      </c>
      <c r="M60" s="96">
        <v>309.91845807657995</v>
      </c>
      <c r="N60" s="96">
        <v>376.32393082139413</v>
      </c>
      <c r="O60" s="96">
        <v>311.8342297166356</v>
      </c>
      <c r="P60" s="96">
        <v>300.68193347339775</v>
      </c>
      <c r="Q60" s="96">
        <v>236.6643824901733</v>
      </c>
    </row>
    <row r="61" spans="1:17" x14ac:dyDescent="0.25">
      <c r="A61" s="132" t="s">
        <v>83</v>
      </c>
      <c r="B61" s="160">
        <v>0</v>
      </c>
      <c r="C61" s="160">
        <v>0</v>
      </c>
      <c r="D61" s="160">
        <v>0</v>
      </c>
      <c r="E61" s="160">
        <v>0</v>
      </c>
      <c r="F61" s="160">
        <v>0</v>
      </c>
      <c r="G61" s="160">
        <v>0</v>
      </c>
      <c r="H61" s="160">
        <v>0</v>
      </c>
      <c r="I61" s="160">
        <v>0</v>
      </c>
      <c r="J61" s="160">
        <v>0</v>
      </c>
      <c r="K61" s="160">
        <v>0</v>
      </c>
      <c r="L61" s="160">
        <v>0</v>
      </c>
      <c r="M61" s="160">
        <v>0</v>
      </c>
      <c r="N61" s="160">
        <v>0</v>
      </c>
      <c r="O61" s="160">
        <v>0</v>
      </c>
      <c r="P61" s="160">
        <v>0</v>
      </c>
      <c r="Q61" s="160">
        <v>0</v>
      </c>
    </row>
    <row r="62" spans="1:17" x14ac:dyDescent="0.25">
      <c r="A62" s="76" t="s">
        <v>82</v>
      </c>
      <c r="B62" s="159">
        <v>0</v>
      </c>
      <c r="C62" s="159">
        <v>0</v>
      </c>
      <c r="D62" s="159">
        <v>0</v>
      </c>
      <c r="E62" s="159">
        <v>0</v>
      </c>
      <c r="F62" s="159">
        <v>0</v>
      </c>
      <c r="G62" s="159">
        <v>0</v>
      </c>
      <c r="H62" s="159">
        <v>0</v>
      </c>
      <c r="I62" s="159">
        <v>0</v>
      </c>
      <c r="J62" s="159">
        <v>0</v>
      </c>
      <c r="K62" s="159">
        <v>0</v>
      </c>
      <c r="L62" s="159">
        <v>0</v>
      </c>
      <c r="M62" s="159">
        <v>0</v>
      </c>
      <c r="N62" s="159">
        <v>0</v>
      </c>
      <c r="O62" s="159">
        <v>0</v>
      </c>
      <c r="P62" s="159">
        <v>0</v>
      </c>
      <c r="Q62" s="159">
        <v>0</v>
      </c>
    </row>
    <row r="63" spans="1:17" x14ac:dyDescent="0.25">
      <c r="A63" s="76" t="s">
        <v>81</v>
      </c>
      <c r="B63" s="159">
        <v>0</v>
      </c>
      <c r="C63" s="159">
        <v>0</v>
      </c>
      <c r="D63" s="159">
        <v>0</v>
      </c>
      <c r="E63" s="159">
        <v>0</v>
      </c>
      <c r="F63" s="159">
        <v>0</v>
      </c>
      <c r="G63" s="159">
        <v>0</v>
      </c>
      <c r="H63" s="159">
        <v>0</v>
      </c>
      <c r="I63" s="159">
        <v>0</v>
      </c>
      <c r="J63" s="159">
        <v>0</v>
      </c>
      <c r="K63" s="159">
        <v>0</v>
      </c>
      <c r="L63" s="159">
        <v>0</v>
      </c>
      <c r="M63" s="159">
        <v>0</v>
      </c>
      <c r="N63" s="159">
        <v>0</v>
      </c>
      <c r="O63" s="159">
        <v>0</v>
      </c>
      <c r="P63" s="159">
        <v>0</v>
      </c>
      <c r="Q63" s="159">
        <v>0</v>
      </c>
    </row>
    <row r="64" spans="1:17" x14ac:dyDescent="0.25">
      <c r="A64" s="76" t="s">
        <v>80</v>
      </c>
      <c r="B64" s="159">
        <v>0</v>
      </c>
      <c r="C64" s="159">
        <v>0</v>
      </c>
      <c r="D64" s="159">
        <v>0</v>
      </c>
      <c r="E64" s="159">
        <v>0</v>
      </c>
      <c r="F64" s="159">
        <v>0</v>
      </c>
      <c r="G64" s="159">
        <v>0</v>
      </c>
      <c r="H64" s="159">
        <v>0</v>
      </c>
      <c r="I64" s="159">
        <v>0</v>
      </c>
      <c r="J64" s="159">
        <v>0</v>
      </c>
      <c r="K64" s="159">
        <v>0</v>
      </c>
      <c r="L64" s="159">
        <v>0</v>
      </c>
      <c r="M64" s="159">
        <v>0</v>
      </c>
      <c r="N64" s="159">
        <v>0</v>
      </c>
      <c r="O64" s="159">
        <v>0</v>
      </c>
      <c r="P64" s="159">
        <v>0</v>
      </c>
      <c r="Q64" s="159">
        <v>0</v>
      </c>
    </row>
    <row r="65" spans="1:17" x14ac:dyDescent="0.25">
      <c r="A65" s="129" t="s">
        <v>79</v>
      </c>
      <c r="B65" s="158">
        <v>8.226975560319314</v>
      </c>
      <c r="C65" s="158">
        <v>11.880882264751662</v>
      </c>
      <c r="D65" s="158">
        <v>8.9364814290164585</v>
      </c>
      <c r="E65" s="158">
        <v>9.0218610095468925</v>
      </c>
      <c r="F65" s="158">
        <v>7.5338803835969692</v>
      </c>
      <c r="G65" s="158">
        <v>7.8113751214553195</v>
      </c>
      <c r="H65" s="158">
        <v>6.9638764407105151</v>
      </c>
      <c r="I65" s="158">
        <v>6.1853762566300983</v>
      </c>
      <c r="J65" s="158">
        <v>5.688534234248495</v>
      </c>
      <c r="K65" s="158">
        <v>7.6196366446636352</v>
      </c>
      <c r="L65" s="158">
        <v>6.3268848022766075</v>
      </c>
      <c r="M65" s="158">
        <v>5.4635355038225191</v>
      </c>
      <c r="N65" s="158">
        <v>7.3267933927424025</v>
      </c>
      <c r="O65" s="158">
        <v>5.9174537417112623</v>
      </c>
      <c r="P65" s="158">
        <v>5.892893348054276</v>
      </c>
      <c r="Q65" s="158">
        <v>4.7566504120567092</v>
      </c>
    </row>
    <row r="66" spans="1:17" x14ac:dyDescent="0.25">
      <c r="A66" s="92" t="s">
        <v>125</v>
      </c>
      <c r="B66" s="91">
        <v>2.3834136841814777</v>
      </c>
      <c r="C66" s="91">
        <v>5.6260924807869461</v>
      </c>
      <c r="D66" s="91">
        <v>3.0762793287918018</v>
      </c>
      <c r="E66" s="91">
        <v>2.6978857455890277</v>
      </c>
      <c r="F66" s="91">
        <v>1.5849055340823841</v>
      </c>
      <c r="G66" s="91">
        <v>1.4760043477376108</v>
      </c>
      <c r="H66" s="91">
        <v>0.74137568427558975</v>
      </c>
      <c r="I66" s="91">
        <v>0.57961048136976212</v>
      </c>
      <c r="J66" s="91">
        <v>0.49025275134295992</v>
      </c>
      <c r="K66" s="91">
        <v>0.75256769300762139</v>
      </c>
      <c r="L66" s="91">
        <v>0.54434120469661085</v>
      </c>
      <c r="M66" s="91">
        <v>0.42735609510631389</v>
      </c>
      <c r="N66" s="91">
        <v>1.1262092032450519</v>
      </c>
      <c r="O66" s="91">
        <v>0.45964325992061766</v>
      </c>
      <c r="P66" s="91">
        <v>0.42349536162985663</v>
      </c>
      <c r="Q66" s="91">
        <v>0.29591849166729178</v>
      </c>
    </row>
    <row r="67" spans="1:17" x14ac:dyDescent="0.25">
      <c r="A67" s="92" t="s">
        <v>26</v>
      </c>
      <c r="B67" s="91">
        <v>5.8435618761378372</v>
      </c>
      <c r="C67" s="91">
        <v>6.2547897839647151</v>
      </c>
      <c r="D67" s="91">
        <v>5.8602021002246563</v>
      </c>
      <c r="E67" s="91">
        <v>6.3239752639578644</v>
      </c>
      <c r="F67" s="91">
        <v>5.9489748495145847</v>
      </c>
      <c r="G67" s="91">
        <v>6.3353707737177087</v>
      </c>
      <c r="H67" s="91">
        <v>6.2225007564349255</v>
      </c>
      <c r="I67" s="91">
        <v>5.6057657752603358</v>
      </c>
      <c r="J67" s="91">
        <v>5.1982814829055348</v>
      </c>
      <c r="K67" s="91">
        <v>6.8670689516560142</v>
      </c>
      <c r="L67" s="91">
        <v>5.7825435975799966</v>
      </c>
      <c r="M67" s="91">
        <v>5.0361794087162055</v>
      </c>
      <c r="N67" s="91">
        <v>6.2005841894973504</v>
      </c>
      <c r="O67" s="91">
        <v>5.457810481790645</v>
      </c>
      <c r="P67" s="91">
        <v>5.4693979864244193</v>
      </c>
      <c r="Q67" s="91">
        <v>4.4607319203894171</v>
      </c>
    </row>
    <row r="68" spans="1:17" x14ac:dyDescent="0.25">
      <c r="A68" s="92" t="s">
        <v>126</v>
      </c>
      <c r="B68" s="91">
        <v>0</v>
      </c>
      <c r="C68" s="91">
        <v>0</v>
      </c>
      <c r="D68" s="91">
        <v>0</v>
      </c>
      <c r="E68" s="91">
        <v>0</v>
      </c>
      <c r="F68" s="91">
        <v>0</v>
      </c>
      <c r="G68" s="91">
        <v>0</v>
      </c>
      <c r="H68" s="91">
        <v>0</v>
      </c>
      <c r="I68" s="91">
        <v>0</v>
      </c>
      <c r="J68" s="91">
        <v>0</v>
      </c>
      <c r="K68" s="91">
        <v>0</v>
      </c>
      <c r="L68" s="91">
        <v>0</v>
      </c>
      <c r="M68" s="91">
        <v>0</v>
      </c>
      <c r="N68" s="91">
        <v>0</v>
      </c>
      <c r="O68" s="91">
        <v>0</v>
      </c>
      <c r="P68" s="91">
        <v>0</v>
      </c>
      <c r="Q68" s="91">
        <v>0</v>
      </c>
    </row>
    <row r="69" spans="1:17" x14ac:dyDescent="0.25">
      <c r="A69" s="92" t="s">
        <v>21</v>
      </c>
      <c r="B69" s="157">
        <v>0</v>
      </c>
      <c r="C69" s="157">
        <v>0</v>
      </c>
      <c r="D69" s="157">
        <v>0</v>
      </c>
      <c r="E69" s="157">
        <v>0</v>
      </c>
      <c r="F69" s="157">
        <v>0</v>
      </c>
      <c r="G69" s="157">
        <v>0</v>
      </c>
      <c r="H69" s="157">
        <v>0</v>
      </c>
      <c r="I69" s="157">
        <v>0</v>
      </c>
      <c r="J69" s="157">
        <v>0</v>
      </c>
      <c r="K69" s="157">
        <v>0</v>
      </c>
      <c r="L69" s="157">
        <v>0</v>
      </c>
      <c r="M69" s="157">
        <v>0</v>
      </c>
      <c r="N69" s="157">
        <v>0</v>
      </c>
      <c r="O69" s="157">
        <v>0</v>
      </c>
      <c r="P69" s="157">
        <v>0</v>
      </c>
      <c r="Q69" s="157">
        <v>0</v>
      </c>
    </row>
    <row r="70" spans="1:17" x14ac:dyDescent="0.25">
      <c r="A70" s="156" t="s">
        <v>183</v>
      </c>
      <c r="B70" s="204">
        <v>31.457180994858319</v>
      </c>
      <c r="C70" s="204">
        <v>35.739304869664998</v>
      </c>
      <c r="D70" s="204">
        <v>32.349905460992744</v>
      </c>
      <c r="E70" s="204">
        <v>34.501645092567202</v>
      </c>
      <c r="F70" s="204">
        <v>31.867332780332781</v>
      </c>
      <c r="G70" s="204">
        <v>33.92365813102181</v>
      </c>
      <c r="H70" s="204">
        <v>33.293548325195161</v>
      </c>
      <c r="I70" s="204">
        <v>29.994195367983387</v>
      </c>
      <c r="J70" s="204">
        <v>27.811510053771297</v>
      </c>
      <c r="K70" s="204">
        <v>36.738424129445917</v>
      </c>
      <c r="L70" s="204">
        <v>30.937068831506398</v>
      </c>
      <c r="M70" s="204">
        <v>26.9432550316271</v>
      </c>
      <c r="N70" s="204">
        <v>33.200467074852263</v>
      </c>
      <c r="O70" s="204">
        <v>29.200508909672706</v>
      </c>
      <c r="P70" s="204">
        <v>29.260313311031378</v>
      </c>
      <c r="Q70" s="204">
        <v>23.863260148669767</v>
      </c>
    </row>
    <row r="71" spans="1:17" x14ac:dyDescent="0.25">
      <c r="A71" s="152" t="s">
        <v>192</v>
      </c>
      <c r="B71" s="151">
        <v>31.457180994858319</v>
      </c>
      <c r="C71" s="151">
        <v>35.739304869664998</v>
      </c>
      <c r="D71" s="151">
        <v>32.349905460992744</v>
      </c>
      <c r="E71" s="151">
        <v>34.501645092567202</v>
      </c>
      <c r="F71" s="151">
        <v>31.867332780332781</v>
      </c>
      <c r="G71" s="151">
        <v>33.92365813102181</v>
      </c>
      <c r="H71" s="151">
        <v>33.293548325195161</v>
      </c>
      <c r="I71" s="151">
        <v>29.994195367983387</v>
      </c>
      <c r="J71" s="151">
        <v>27.811510053771297</v>
      </c>
      <c r="K71" s="151">
        <v>36.738424129445917</v>
      </c>
      <c r="L71" s="151">
        <v>30.937068831506398</v>
      </c>
      <c r="M71" s="151">
        <v>26.9432550316271</v>
      </c>
      <c r="N71" s="151">
        <v>33.200467074852263</v>
      </c>
      <c r="O71" s="151">
        <v>29.200508909672706</v>
      </c>
      <c r="P71" s="151">
        <v>29.260313311031378</v>
      </c>
      <c r="Q71" s="151">
        <v>23.863260148669767</v>
      </c>
    </row>
    <row r="72" spans="1:17" x14ac:dyDescent="0.25">
      <c r="A72" s="150" t="s">
        <v>33</v>
      </c>
      <c r="B72" s="87">
        <v>0</v>
      </c>
      <c r="C72" s="87">
        <v>4.2896963171245144</v>
      </c>
      <c r="D72" s="87">
        <v>1.620338158946923</v>
      </c>
      <c r="E72" s="87">
        <v>0.78082923651099589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150" t="s">
        <v>31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30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125</v>
      </c>
      <c r="B75" s="87">
        <v>0.35152019544352042</v>
      </c>
      <c r="C75" s="87">
        <v>0.83023681612267741</v>
      </c>
      <c r="D75" s="87">
        <v>0.48140638282196052</v>
      </c>
      <c r="E75" s="87">
        <v>0.39565819226135185</v>
      </c>
      <c r="F75" s="87">
        <v>0.26716682701594635</v>
      </c>
      <c r="G75" s="87">
        <v>0.22726523323739914</v>
      </c>
      <c r="H75" s="87">
        <v>0.12244048531160209</v>
      </c>
      <c r="I75" s="87">
        <v>0.11096097676064005</v>
      </c>
      <c r="J75" s="87">
        <v>9.5422775443551863E-2</v>
      </c>
      <c r="K75" s="87">
        <v>0.12073222390169003</v>
      </c>
      <c r="L75" s="87">
        <v>0.10335688930912412</v>
      </c>
      <c r="M75" s="87">
        <v>8.7534125970216856E-2</v>
      </c>
      <c r="N75" s="87">
        <v>0.21386216098032368</v>
      </c>
      <c r="O75" s="87">
        <v>9.776909732432168E-2</v>
      </c>
      <c r="P75" s="87">
        <v>9.3042778427340447E-2</v>
      </c>
      <c r="Q75" s="87">
        <v>7.2649013608702531E-2</v>
      </c>
    </row>
    <row r="76" spans="1:17" x14ac:dyDescent="0.25">
      <c r="A76" s="150" t="s">
        <v>29</v>
      </c>
      <c r="B76" s="87">
        <v>0.43994576254884105</v>
      </c>
      <c r="C76" s="87">
        <v>0.83888303803699049</v>
      </c>
      <c r="D76" s="87">
        <v>0.75563733602537331</v>
      </c>
      <c r="E76" s="87">
        <v>0.92239579533882099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28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150" t="s">
        <v>26</v>
      </c>
      <c r="B78" s="87">
        <v>30.665715036865958</v>
      </c>
      <c r="C78" s="87">
        <v>29.780488698380815</v>
      </c>
      <c r="D78" s="87">
        <v>29.492523583198487</v>
      </c>
      <c r="E78" s="87">
        <v>32.402761868456032</v>
      </c>
      <c r="F78" s="87">
        <v>31.600165953316836</v>
      </c>
      <c r="G78" s="87">
        <v>33.696392897784413</v>
      </c>
      <c r="H78" s="87">
        <v>33.171107839883561</v>
      </c>
      <c r="I78" s="87">
        <v>29.883234391222746</v>
      </c>
      <c r="J78" s="87">
        <v>27.716087278327745</v>
      </c>
      <c r="K78" s="87">
        <v>36.617691905544227</v>
      </c>
      <c r="L78" s="87">
        <v>30.833711942197272</v>
      </c>
      <c r="M78" s="87">
        <v>26.855720905656884</v>
      </c>
      <c r="N78" s="87">
        <v>32.986604913871936</v>
      </c>
      <c r="O78" s="87">
        <v>29.102739812348386</v>
      </c>
      <c r="P78" s="87">
        <v>29.167270532604039</v>
      </c>
      <c r="Q78" s="87">
        <v>23.790611135061063</v>
      </c>
    </row>
    <row r="79" spans="1:17" x14ac:dyDescent="0.25">
      <c r="A79" s="150" t="s">
        <v>25</v>
      </c>
      <c r="B79" s="87">
        <v>0</v>
      </c>
      <c r="C79" s="87">
        <v>0</v>
      </c>
      <c r="D79" s="87">
        <v>0</v>
      </c>
      <c r="E79" s="87">
        <v>0</v>
      </c>
      <c r="F79" s="87">
        <v>0</v>
      </c>
      <c r="G79" s="87">
        <v>0</v>
      </c>
      <c r="H79" s="87">
        <v>0</v>
      </c>
      <c r="I79" s="87">
        <v>0</v>
      </c>
      <c r="J79" s="87">
        <v>0</v>
      </c>
      <c r="K79" s="87">
        <v>0</v>
      </c>
      <c r="L79" s="87">
        <v>0</v>
      </c>
      <c r="M79" s="87">
        <v>0</v>
      </c>
      <c r="N79" s="87">
        <v>0</v>
      </c>
      <c r="O79" s="87">
        <v>0</v>
      </c>
      <c r="P79" s="87">
        <v>0</v>
      </c>
      <c r="Q79" s="87">
        <v>0</v>
      </c>
    </row>
    <row r="80" spans="1:17" x14ac:dyDescent="0.25">
      <c r="A80" s="150" t="s">
        <v>86</v>
      </c>
      <c r="B80" s="87">
        <v>0</v>
      </c>
      <c r="C80" s="87">
        <v>0</v>
      </c>
      <c r="D80" s="87">
        <v>0</v>
      </c>
      <c r="E80" s="87">
        <v>0</v>
      </c>
      <c r="F80" s="87">
        <v>0</v>
      </c>
      <c r="G80" s="87">
        <v>0</v>
      </c>
      <c r="H80" s="87">
        <v>0</v>
      </c>
      <c r="I80" s="87">
        <v>0</v>
      </c>
      <c r="J80" s="87">
        <v>0</v>
      </c>
      <c r="K80" s="87">
        <v>0</v>
      </c>
      <c r="L80" s="87">
        <v>0</v>
      </c>
      <c r="M80" s="87">
        <v>0</v>
      </c>
      <c r="N80" s="87">
        <v>0</v>
      </c>
      <c r="O80" s="87">
        <v>0</v>
      </c>
      <c r="P80" s="87">
        <v>0</v>
      </c>
      <c r="Q80" s="87">
        <v>0</v>
      </c>
    </row>
    <row r="81" spans="1:17" x14ac:dyDescent="0.25">
      <c r="A81" s="150" t="s">
        <v>22</v>
      </c>
      <c r="B81" s="87">
        <v>0</v>
      </c>
      <c r="C81" s="87">
        <v>0</v>
      </c>
      <c r="D81" s="87">
        <v>0</v>
      </c>
      <c r="E81" s="87">
        <v>0</v>
      </c>
      <c r="F81" s="87">
        <v>0</v>
      </c>
      <c r="G81" s="87">
        <v>0</v>
      </c>
      <c r="H81" s="87">
        <v>0</v>
      </c>
      <c r="I81" s="87">
        <v>0</v>
      </c>
      <c r="J81" s="87">
        <v>0</v>
      </c>
      <c r="K81" s="87">
        <v>0</v>
      </c>
      <c r="L81" s="87">
        <v>0</v>
      </c>
      <c r="M81" s="87">
        <v>0</v>
      </c>
      <c r="N81" s="87">
        <v>0</v>
      </c>
      <c r="O81" s="87">
        <v>0</v>
      </c>
      <c r="P81" s="87">
        <v>0</v>
      </c>
      <c r="Q81" s="87">
        <v>0</v>
      </c>
    </row>
    <row r="82" spans="1:17" x14ac:dyDescent="0.25">
      <c r="A82" s="152" t="s">
        <v>191</v>
      </c>
      <c r="B82" s="151">
        <v>0</v>
      </c>
      <c r="C82" s="151">
        <v>0</v>
      </c>
      <c r="D82" s="151">
        <v>0</v>
      </c>
      <c r="E82" s="151">
        <v>0</v>
      </c>
      <c r="F82" s="151">
        <v>0</v>
      </c>
      <c r="G82" s="151">
        <v>0</v>
      </c>
      <c r="H82" s="151">
        <v>0</v>
      </c>
      <c r="I82" s="151">
        <v>0</v>
      </c>
      <c r="J82" s="151">
        <v>0</v>
      </c>
      <c r="K82" s="151">
        <v>0</v>
      </c>
      <c r="L82" s="151">
        <v>0</v>
      </c>
      <c r="M82" s="151">
        <v>0</v>
      </c>
      <c r="N82" s="151">
        <v>0</v>
      </c>
      <c r="O82" s="151">
        <v>0</v>
      </c>
      <c r="P82" s="151">
        <v>0</v>
      </c>
      <c r="Q82" s="151">
        <v>0</v>
      </c>
    </row>
    <row r="83" spans="1:17" x14ac:dyDescent="0.25">
      <c r="A83" s="156" t="s">
        <v>181</v>
      </c>
      <c r="B83" s="204">
        <v>308.88168407617525</v>
      </c>
      <c r="C83" s="204">
        <v>305.25601314271421</v>
      </c>
      <c r="D83" s="204">
        <v>281.22237693061066</v>
      </c>
      <c r="E83" s="204">
        <v>332.29915293150447</v>
      </c>
      <c r="F83" s="204">
        <v>288.29134067981715</v>
      </c>
      <c r="G83" s="204">
        <v>335.23355838867883</v>
      </c>
      <c r="H83" s="204">
        <v>306.24553785858836</v>
      </c>
      <c r="I83" s="204">
        <v>242.3958043030263</v>
      </c>
      <c r="J83" s="204">
        <v>235.39644834322672</v>
      </c>
      <c r="K83" s="204">
        <v>347.08299032422133</v>
      </c>
      <c r="L83" s="204">
        <v>267.74901789538092</v>
      </c>
      <c r="M83" s="204">
        <v>226.13667233400651</v>
      </c>
      <c r="N83" s="204">
        <v>273.18298952795277</v>
      </c>
      <c r="O83" s="204">
        <v>223.73866994873489</v>
      </c>
      <c r="P83" s="204">
        <v>213.76325191400863</v>
      </c>
      <c r="Q83" s="204">
        <v>166.78296817337747</v>
      </c>
    </row>
    <row r="84" spans="1:17" x14ac:dyDescent="0.25">
      <c r="A84" s="152" t="s">
        <v>190</v>
      </c>
      <c r="B84" s="151">
        <v>308.88168407617525</v>
      </c>
      <c r="C84" s="151">
        <v>305.25601314271421</v>
      </c>
      <c r="D84" s="151">
        <v>281.22237693061066</v>
      </c>
      <c r="E84" s="151">
        <v>332.29915293150447</v>
      </c>
      <c r="F84" s="151">
        <v>288.29134067981715</v>
      </c>
      <c r="G84" s="151">
        <v>335.23355838867883</v>
      </c>
      <c r="H84" s="151">
        <v>306.24553785858836</v>
      </c>
      <c r="I84" s="151">
        <v>242.3958043030263</v>
      </c>
      <c r="J84" s="151">
        <v>235.39644834322672</v>
      </c>
      <c r="K84" s="151">
        <v>347.08299032422133</v>
      </c>
      <c r="L84" s="151">
        <v>267.74901789538092</v>
      </c>
      <c r="M84" s="151">
        <v>226.13667233400651</v>
      </c>
      <c r="N84" s="151">
        <v>273.18298952795277</v>
      </c>
      <c r="O84" s="151">
        <v>223.73866994873489</v>
      </c>
      <c r="P84" s="151">
        <v>213.76325191400863</v>
      </c>
      <c r="Q84" s="151">
        <v>166.78296817337747</v>
      </c>
    </row>
    <row r="85" spans="1:17" x14ac:dyDescent="0.25">
      <c r="A85" s="154" t="s">
        <v>33</v>
      </c>
      <c r="B85" s="83">
        <v>0</v>
      </c>
      <c r="C85" s="83">
        <v>0</v>
      </c>
      <c r="D85" s="83">
        <v>0</v>
      </c>
      <c r="E85" s="83">
        <v>0</v>
      </c>
      <c r="F85" s="83">
        <v>0</v>
      </c>
      <c r="G85" s="83">
        <v>0</v>
      </c>
      <c r="H85" s="83">
        <v>0</v>
      </c>
      <c r="I85" s="83">
        <v>0</v>
      </c>
      <c r="J85" s="83">
        <v>0</v>
      </c>
      <c r="K85" s="83">
        <v>0</v>
      </c>
      <c r="L85" s="83">
        <v>0</v>
      </c>
      <c r="M85" s="83">
        <v>0</v>
      </c>
      <c r="N85" s="83">
        <v>0</v>
      </c>
      <c r="O85" s="83">
        <v>0</v>
      </c>
      <c r="P85" s="83">
        <v>0</v>
      </c>
      <c r="Q85" s="83">
        <v>0</v>
      </c>
    </row>
    <row r="86" spans="1:17" x14ac:dyDescent="0.25">
      <c r="A86" s="154" t="s">
        <v>30</v>
      </c>
      <c r="B86" s="208">
        <v>0</v>
      </c>
      <c r="C86" s="208">
        <v>0</v>
      </c>
      <c r="D86" s="208">
        <v>0</v>
      </c>
      <c r="E86" s="208">
        <v>0</v>
      </c>
      <c r="F86" s="208">
        <v>0</v>
      </c>
      <c r="G86" s="208">
        <v>1.9331081970594883</v>
      </c>
      <c r="H86" s="208">
        <v>1.9439746092194359</v>
      </c>
      <c r="I86" s="208">
        <v>1.875543096921191</v>
      </c>
      <c r="J86" s="208">
        <v>1.723447843371156</v>
      </c>
      <c r="K86" s="208">
        <v>0</v>
      </c>
      <c r="L86" s="208">
        <v>0</v>
      </c>
      <c r="M86" s="208">
        <v>0</v>
      </c>
      <c r="N86" s="208">
        <v>0</v>
      </c>
      <c r="O86" s="208">
        <v>0</v>
      </c>
      <c r="P86" s="208">
        <v>0</v>
      </c>
      <c r="Q86" s="208">
        <v>0</v>
      </c>
    </row>
    <row r="87" spans="1:17" x14ac:dyDescent="0.25">
      <c r="A87" s="154" t="s">
        <v>125</v>
      </c>
      <c r="B87" s="208">
        <v>0</v>
      </c>
      <c r="C87" s="208">
        <v>0.57469073272934101</v>
      </c>
      <c r="D87" s="208">
        <v>0</v>
      </c>
      <c r="E87" s="208">
        <v>0</v>
      </c>
      <c r="F87" s="208">
        <v>0</v>
      </c>
      <c r="G87" s="208">
        <v>2.2939066061094984E-16</v>
      </c>
      <c r="H87" s="208">
        <v>0</v>
      </c>
      <c r="I87" s="208">
        <v>0</v>
      </c>
      <c r="J87" s="208">
        <v>0</v>
      </c>
      <c r="K87" s="208">
        <v>0</v>
      </c>
      <c r="L87" s="208">
        <v>0</v>
      </c>
      <c r="M87" s="208">
        <v>0</v>
      </c>
      <c r="N87" s="208">
        <v>0</v>
      </c>
      <c r="O87" s="208">
        <v>0</v>
      </c>
      <c r="P87" s="208">
        <v>0</v>
      </c>
      <c r="Q87" s="208">
        <v>0</v>
      </c>
    </row>
    <row r="88" spans="1:17" x14ac:dyDescent="0.25">
      <c r="A88" s="154" t="s">
        <v>29</v>
      </c>
      <c r="B88" s="208">
        <v>0</v>
      </c>
      <c r="C88" s="208">
        <v>0</v>
      </c>
      <c r="D88" s="208">
        <v>0</v>
      </c>
      <c r="E88" s="208">
        <v>0</v>
      </c>
      <c r="F88" s="208">
        <v>0</v>
      </c>
      <c r="G88" s="208">
        <v>0</v>
      </c>
      <c r="H88" s="208">
        <v>0</v>
      </c>
      <c r="I88" s="208">
        <v>0</v>
      </c>
      <c r="J88" s="208">
        <v>0</v>
      </c>
      <c r="K88" s="208">
        <v>0</v>
      </c>
      <c r="L88" s="208">
        <v>0</v>
      </c>
      <c r="M88" s="208">
        <v>0</v>
      </c>
      <c r="N88" s="208">
        <v>0</v>
      </c>
      <c r="O88" s="208">
        <v>0</v>
      </c>
      <c r="P88" s="208">
        <v>0</v>
      </c>
      <c r="Q88" s="208">
        <v>0</v>
      </c>
    </row>
    <row r="89" spans="1:17" x14ac:dyDescent="0.25">
      <c r="A89" s="154" t="s">
        <v>26</v>
      </c>
      <c r="B89" s="208">
        <v>308.88168407617525</v>
      </c>
      <c r="C89" s="208">
        <v>304.68132240998489</v>
      </c>
      <c r="D89" s="208">
        <v>281.22237693061066</v>
      </c>
      <c r="E89" s="208">
        <v>332.29915293150447</v>
      </c>
      <c r="F89" s="208">
        <v>288.29134067981715</v>
      </c>
      <c r="G89" s="208">
        <v>333.30045019161935</v>
      </c>
      <c r="H89" s="208">
        <v>304.30156324936894</v>
      </c>
      <c r="I89" s="208">
        <v>240.52026120610512</v>
      </c>
      <c r="J89" s="208">
        <v>233.67300049985556</v>
      </c>
      <c r="K89" s="208">
        <v>347.08299032422133</v>
      </c>
      <c r="L89" s="208">
        <v>267.74901789538092</v>
      </c>
      <c r="M89" s="208">
        <v>226.13667233400651</v>
      </c>
      <c r="N89" s="208">
        <v>273.18298952795277</v>
      </c>
      <c r="O89" s="208">
        <v>223.73866994873489</v>
      </c>
      <c r="P89" s="208">
        <v>213.76325191400863</v>
      </c>
      <c r="Q89" s="208">
        <v>166.78296817337747</v>
      </c>
    </row>
    <row r="90" spans="1:17" x14ac:dyDescent="0.25">
      <c r="A90" s="152" t="s">
        <v>189</v>
      </c>
      <c r="B90" s="151">
        <v>0</v>
      </c>
      <c r="C90" s="151">
        <v>0</v>
      </c>
      <c r="D90" s="151">
        <v>0</v>
      </c>
      <c r="E90" s="151">
        <v>0</v>
      </c>
      <c r="F90" s="151">
        <v>0</v>
      </c>
      <c r="G90" s="151">
        <v>0</v>
      </c>
      <c r="H90" s="151">
        <v>0</v>
      </c>
      <c r="I90" s="151">
        <v>0</v>
      </c>
      <c r="J90" s="151">
        <v>0</v>
      </c>
      <c r="K90" s="151">
        <v>0</v>
      </c>
      <c r="L90" s="151">
        <v>0</v>
      </c>
      <c r="M90" s="151">
        <v>0</v>
      </c>
      <c r="N90" s="151">
        <v>0</v>
      </c>
      <c r="O90" s="151">
        <v>0</v>
      </c>
      <c r="P90" s="151">
        <v>0</v>
      </c>
      <c r="Q90" s="151">
        <v>0</v>
      </c>
    </row>
    <row r="91" spans="1:17" x14ac:dyDescent="0.25">
      <c r="A91" s="156" t="s">
        <v>180</v>
      </c>
      <c r="B91" s="155">
        <v>65.660081781886618</v>
      </c>
      <c r="C91" s="155">
        <v>68.798355730789268</v>
      </c>
      <c r="D91" s="155">
        <v>62.913002307441573</v>
      </c>
      <c r="E91" s="155">
        <v>71.194993889107025</v>
      </c>
      <c r="F91" s="155">
        <v>63.400240067756101</v>
      </c>
      <c r="G91" s="155">
        <v>71.047428098521763</v>
      </c>
      <c r="H91" s="155">
        <v>66.845884362391203</v>
      </c>
      <c r="I91" s="155">
        <v>55.978362196327268</v>
      </c>
      <c r="J91" s="155">
        <v>53.253023092355001</v>
      </c>
      <c r="K91" s="155">
        <v>74.955071764143582</v>
      </c>
      <c r="L91" s="155">
        <v>60.014569871127435</v>
      </c>
      <c r="M91" s="155">
        <v>51.37499520712386</v>
      </c>
      <c r="N91" s="155">
        <v>62.613680825846693</v>
      </c>
      <c r="O91" s="155">
        <v>52.977597116516662</v>
      </c>
      <c r="P91" s="155">
        <v>51.76547490030346</v>
      </c>
      <c r="Q91" s="155">
        <v>41.261503756069331</v>
      </c>
    </row>
    <row r="92" spans="1:17" x14ac:dyDescent="0.25">
      <c r="A92" s="152" t="s">
        <v>193</v>
      </c>
      <c r="B92" s="151">
        <v>39.096240052895155</v>
      </c>
      <c r="C92" s="151">
        <v>38.618498285294393</v>
      </c>
      <c r="D92" s="151">
        <v>35.595304362603251</v>
      </c>
      <c r="E92" s="151">
        <v>42.060271366494717</v>
      </c>
      <c r="F92" s="151">
        <v>36.49004794214175</v>
      </c>
      <c r="G92" s="151">
        <v>42.400783454547771</v>
      </c>
      <c r="H92" s="151">
        <v>38.7313324433375</v>
      </c>
      <c r="I92" s="151">
        <v>30.64993055225241</v>
      </c>
      <c r="J92" s="151">
        <v>29.767747935837019</v>
      </c>
      <c r="K92" s="151">
        <v>43.931513610389253</v>
      </c>
      <c r="L92" s="151">
        <v>33.88993396896646</v>
      </c>
      <c r="M92" s="151">
        <v>28.622913180416528</v>
      </c>
      <c r="N92" s="151">
        <v>34.577730851527008</v>
      </c>
      <c r="O92" s="151">
        <v>28.319389592793044</v>
      </c>
      <c r="P92" s="151">
        <v>27.056765882099178</v>
      </c>
      <c r="Q92" s="151">
        <v>21.110306297192629</v>
      </c>
    </row>
    <row r="93" spans="1:17" x14ac:dyDescent="0.25">
      <c r="A93" s="152" t="s">
        <v>187</v>
      </c>
      <c r="B93" s="151">
        <v>26.56384172899147</v>
      </c>
      <c r="C93" s="151">
        <v>30.179857445494878</v>
      </c>
      <c r="D93" s="151">
        <v>27.317697944838319</v>
      </c>
      <c r="E93" s="151">
        <v>29.1347225226123</v>
      </c>
      <c r="F93" s="151">
        <v>26.910192125614355</v>
      </c>
      <c r="G93" s="151">
        <v>28.646644643973989</v>
      </c>
      <c r="H93" s="151">
        <v>28.114551919053699</v>
      </c>
      <c r="I93" s="151">
        <v>25.328431644074854</v>
      </c>
      <c r="J93" s="151">
        <v>23.485275156517982</v>
      </c>
      <c r="K93" s="151">
        <v>31.02355815375433</v>
      </c>
      <c r="L93" s="151">
        <v>26.124635902160971</v>
      </c>
      <c r="M93" s="151">
        <v>22.752082026707328</v>
      </c>
      <c r="N93" s="151">
        <v>28.035949974319685</v>
      </c>
      <c r="O93" s="151">
        <v>24.658207523723622</v>
      </c>
      <c r="P93" s="151">
        <v>24.708709018204278</v>
      </c>
      <c r="Q93" s="151">
        <v>20.151197458876702</v>
      </c>
    </row>
    <row r="94" spans="1:17" x14ac:dyDescent="0.25">
      <c r="A94" s="150" t="s">
        <v>33</v>
      </c>
      <c r="B94" s="87">
        <v>0</v>
      </c>
      <c r="C94" s="87">
        <v>3.6224102233495876</v>
      </c>
      <c r="D94" s="87">
        <v>1.3682855564440679</v>
      </c>
      <c r="E94" s="87">
        <v>0.65936691083150778</v>
      </c>
      <c r="F94" s="87">
        <v>0</v>
      </c>
      <c r="G94" s="87">
        <v>0</v>
      </c>
      <c r="H94" s="87">
        <v>0</v>
      </c>
      <c r="I94" s="87">
        <v>0</v>
      </c>
      <c r="J94" s="87">
        <v>0</v>
      </c>
      <c r="K94" s="87">
        <v>0</v>
      </c>
      <c r="L94" s="87">
        <v>0</v>
      </c>
      <c r="M94" s="87">
        <v>0</v>
      </c>
      <c r="N94" s="87">
        <v>0</v>
      </c>
      <c r="O94" s="87">
        <v>0</v>
      </c>
      <c r="P94" s="87">
        <v>0</v>
      </c>
      <c r="Q94" s="87">
        <v>0</v>
      </c>
    </row>
    <row r="95" spans="1:17" x14ac:dyDescent="0.25">
      <c r="A95" s="150" t="s">
        <v>31</v>
      </c>
      <c r="B95" s="87">
        <v>0</v>
      </c>
      <c r="C95" s="87">
        <v>0</v>
      </c>
      <c r="D95" s="87">
        <v>0</v>
      </c>
      <c r="E95" s="87">
        <v>0</v>
      </c>
      <c r="F95" s="87">
        <v>0</v>
      </c>
      <c r="G95" s="87">
        <v>0</v>
      </c>
      <c r="H95" s="87">
        <v>0</v>
      </c>
      <c r="I95" s="87">
        <v>0</v>
      </c>
      <c r="J95" s="87">
        <v>0</v>
      </c>
      <c r="K95" s="87">
        <v>0</v>
      </c>
      <c r="L95" s="87">
        <v>0</v>
      </c>
      <c r="M95" s="87">
        <v>0</v>
      </c>
      <c r="N95" s="87">
        <v>0</v>
      </c>
      <c r="O95" s="87">
        <v>0</v>
      </c>
      <c r="P95" s="87">
        <v>0</v>
      </c>
      <c r="Q95" s="87">
        <v>0</v>
      </c>
    </row>
    <row r="96" spans="1:17" x14ac:dyDescent="0.25">
      <c r="A96" s="150" t="s">
        <v>30</v>
      </c>
      <c r="B96" s="87">
        <v>0</v>
      </c>
      <c r="C96" s="87">
        <v>0</v>
      </c>
      <c r="D96" s="87">
        <v>0</v>
      </c>
      <c r="E96" s="87">
        <v>0</v>
      </c>
      <c r="F96" s="87">
        <v>0</v>
      </c>
      <c r="G96" s="87">
        <v>0</v>
      </c>
      <c r="H96" s="87">
        <v>0</v>
      </c>
      <c r="I96" s="87">
        <v>0</v>
      </c>
      <c r="J96" s="87">
        <v>0</v>
      </c>
      <c r="K96" s="87">
        <v>0</v>
      </c>
      <c r="L96" s="87">
        <v>0</v>
      </c>
      <c r="M96" s="87">
        <v>0</v>
      </c>
      <c r="N96" s="87">
        <v>0</v>
      </c>
      <c r="O96" s="87">
        <v>0</v>
      </c>
      <c r="P96" s="87">
        <v>0</v>
      </c>
      <c r="Q96" s="87">
        <v>0</v>
      </c>
    </row>
    <row r="97" spans="1:17" x14ac:dyDescent="0.25">
      <c r="A97" s="150" t="s">
        <v>125</v>
      </c>
      <c r="B97" s="87">
        <v>0.29683927615230615</v>
      </c>
      <c r="C97" s="87">
        <v>0.7010888669480384</v>
      </c>
      <c r="D97" s="87">
        <v>0.40652094549409995</v>
      </c>
      <c r="E97" s="87">
        <v>0.33411136235403044</v>
      </c>
      <c r="F97" s="87">
        <v>0.22560754281346596</v>
      </c>
      <c r="G97" s="87">
        <v>0.19191286362269261</v>
      </c>
      <c r="H97" s="87">
        <v>0.10339418759646399</v>
      </c>
      <c r="I97" s="87">
        <v>9.3700380375651593E-2</v>
      </c>
      <c r="J97" s="87">
        <v>8.0579232596777114E-2</v>
      </c>
      <c r="K97" s="87">
        <v>0.10195165573920489</v>
      </c>
      <c r="L97" s="87">
        <v>8.7279150972149305E-2</v>
      </c>
      <c r="M97" s="87">
        <v>7.3917706374849776E-2</v>
      </c>
      <c r="N97" s="87">
        <v>0.18059471371671781</v>
      </c>
      <c r="O97" s="87">
        <v>8.2560571073871644E-2</v>
      </c>
      <c r="P97" s="87">
        <v>7.8569457338643039E-2</v>
      </c>
      <c r="Q97" s="87">
        <v>6.1348055936237718E-2</v>
      </c>
    </row>
    <row r="98" spans="1:17" x14ac:dyDescent="0.25">
      <c r="A98" s="150" t="s">
        <v>29</v>
      </c>
      <c r="B98" s="87">
        <v>0.37150975504124367</v>
      </c>
      <c r="C98" s="87">
        <v>0.70839012100901388</v>
      </c>
      <c r="D98" s="87">
        <v>0.63809375042142635</v>
      </c>
      <c r="E98" s="87">
        <v>0.77891200495278234</v>
      </c>
      <c r="F98" s="87">
        <v>0</v>
      </c>
      <c r="G98" s="87">
        <v>0</v>
      </c>
      <c r="H98" s="87">
        <v>0</v>
      </c>
      <c r="I98" s="87">
        <v>0</v>
      </c>
      <c r="J98" s="87">
        <v>0</v>
      </c>
      <c r="K98" s="87">
        <v>0</v>
      </c>
      <c r="L98" s="87">
        <v>0</v>
      </c>
      <c r="M98" s="87">
        <v>0</v>
      </c>
      <c r="N98" s="87">
        <v>0</v>
      </c>
      <c r="O98" s="87">
        <v>0</v>
      </c>
      <c r="P98" s="87">
        <v>0</v>
      </c>
      <c r="Q98" s="87">
        <v>0</v>
      </c>
    </row>
    <row r="99" spans="1:17" x14ac:dyDescent="0.25">
      <c r="A99" s="150" t="s">
        <v>28</v>
      </c>
      <c r="B99" s="87">
        <v>0</v>
      </c>
      <c r="C99" s="87">
        <v>0</v>
      </c>
      <c r="D99" s="87">
        <v>0</v>
      </c>
      <c r="E99" s="87">
        <v>0</v>
      </c>
      <c r="F99" s="87">
        <v>0</v>
      </c>
      <c r="G99" s="87">
        <v>0</v>
      </c>
      <c r="H99" s="87">
        <v>0</v>
      </c>
      <c r="I99" s="87">
        <v>0</v>
      </c>
      <c r="J99" s="87">
        <v>0</v>
      </c>
      <c r="K99" s="87">
        <v>0</v>
      </c>
      <c r="L99" s="87">
        <v>0</v>
      </c>
      <c r="M99" s="87">
        <v>0</v>
      </c>
      <c r="N99" s="87">
        <v>0</v>
      </c>
      <c r="O99" s="87">
        <v>0</v>
      </c>
      <c r="P99" s="87">
        <v>0</v>
      </c>
      <c r="Q99" s="87">
        <v>0</v>
      </c>
    </row>
    <row r="100" spans="1:17" x14ac:dyDescent="0.25">
      <c r="A100" s="150" t="s">
        <v>26</v>
      </c>
      <c r="B100" s="87">
        <v>25.89549269779792</v>
      </c>
      <c r="C100" s="87">
        <v>25.147968234188237</v>
      </c>
      <c r="D100" s="87">
        <v>24.904797692478724</v>
      </c>
      <c r="E100" s="87">
        <v>27.362332244473979</v>
      </c>
      <c r="F100" s="87">
        <v>26.684584582800888</v>
      </c>
      <c r="G100" s="87">
        <v>28.454731780351295</v>
      </c>
      <c r="H100" s="87">
        <v>28.011157731457235</v>
      </c>
      <c r="I100" s="87">
        <v>25.234731263699203</v>
      </c>
      <c r="J100" s="87">
        <v>23.404695923921206</v>
      </c>
      <c r="K100" s="87">
        <v>30.921606498015123</v>
      </c>
      <c r="L100" s="87">
        <v>26.03735675118882</v>
      </c>
      <c r="M100" s="87">
        <v>22.678164320332478</v>
      </c>
      <c r="N100" s="87">
        <v>27.855355260602966</v>
      </c>
      <c r="O100" s="87">
        <v>24.575646952649752</v>
      </c>
      <c r="P100" s="87">
        <v>24.630139560865636</v>
      </c>
      <c r="Q100" s="87">
        <v>20.089849402940462</v>
      </c>
    </row>
    <row r="101" spans="1:17" x14ac:dyDescent="0.25">
      <c r="A101" s="150" t="s">
        <v>25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86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22</v>
      </c>
      <c r="B103" s="87">
        <v>0</v>
      </c>
      <c r="C103" s="87">
        <v>0</v>
      </c>
      <c r="D103" s="87">
        <v>0</v>
      </c>
      <c r="E103" s="87">
        <v>0</v>
      </c>
      <c r="F103" s="87">
        <v>0</v>
      </c>
      <c r="G103" s="87">
        <v>0</v>
      </c>
      <c r="H103" s="87">
        <v>0</v>
      </c>
      <c r="I103" s="87">
        <v>0</v>
      </c>
      <c r="J103" s="87">
        <v>0</v>
      </c>
      <c r="K103" s="87">
        <v>0</v>
      </c>
      <c r="L103" s="87">
        <v>0</v>
      </c>
      <c r="M103" s="87">
        <v>0</v>
      </c>
      <c r="N103" s="87">
        <v>0</v>
      </c>
      <c r="O103" s="87">
        <v>0</v>
      </c>
      <c r="P103" s="87">
        <v>0</v>
      </c>
      <c r="Q103" s="87">
        <v>0</v>
      </c>
    </row>
    <row r="104" spans="1:17" x14ac:dyDescent="0.25">
      <c r="A104" s="152" t="s">
        <v>186</v>
      </c>
      <c r="B104" s="151">
        <v>0</v>
      </c>
      <c r="C104" s="151">
        <v>0</v>
      </c>
      <c r="D104" s="151">
        <v>0</v>
      </c>
      <c r="E104" s="151">
        <v>0</v>
      </c>
      <c r="F104" s="151">
        <v>0</v>
      </c>
      <c r="G104" s="151">
        <v>0</v>
      </c>
      <c r="H104" s="151">
        <v>0</v>
      </c>
      <c r="I104" s="151">
        <v>0</v>
      </c>
      <c r="J104" s="151">
        <v>0</v>
      </c>
      <c r="K104" s="151">
        <v>0</v>
      </c>
      <c r="L104" s="151">
        <v>0</v>
      </c>
      <c r="M104" s="151">
        <v>0</v>
      </c>
      <c r="N104" s="151">
        <v>0</v>
      </c>
      <c r="O104" s="151">
        <v>0</v>
      </c>
      <c r="P104" s="151">
        <v>0</v>
      </c>
      <c r="Q104" s="151">
        <v>0</v>
      </c>
    </row>
    <row r="105" spans="1:17" x14ac:dyDescent="0.25">
      <c r="A105" s="243" t="s">
        <v>179</v>
      </c>
      <c r="B105" s="242">
        <v>0</v>
      </c>
      <c r="C105" s="242">
        <v>0</v>
      </c>
      <c r="D105" s="242">
        <v>0</v>
      </c>
      <c r="E105" s="242">
        <v>0</v>
      </c>
      <c r="F105" s="242">
        <v>0</v>
      </c>
      <c r="G105" s="242">
        <v>0</v>
      </c>
      <c r="H105" s="242">
        <v>0</v>
      </c>
      <c r="I105" s="242">
        <v>0</v>
      </c>
      <c r="J105" s="242">
        <v>0</v>
      </c>
      <c r="K105" s="242">
        <v>0</v>
      </c>
      <c r="L105" s="242">
        <v>0</v>
      </c>
      <c r="M105" s="242">
        <v>0</v>
      </c>
      <c r="N105" s="242">
        <v>0</v>
      </c>
      <c r="O105" s="242">
        <v>0</v>
      </c>
      <c r="P105" s="242">
        <v>0</v>
      </c>
      <c r="Q105" s="242">
        <v>0</v>
      </c>
    </row>
    <row r="106" spans="1:17" x14ac:dyDescent="0.25">
      <c r="A106" s="177" t="s">
        <v>98</v>
      </c>
      <c r="B106" s="176">
        <v>0</v>
      </c>
      <c r="C106" s="176">
        <v>0</v>
      </c>
      <c r="D106" s="176">
        <v>0</v>
      </c>
      <c r="E106" s="176">
        <v>0</v>
      </c>
      <c r="F106" s="176">
        <v>0</v>
      </c>
      <c r="G106" s="176">
        <v>0</v>
      </c>
      <c r="H106" s="176">
        <v>0</v>
      </c>
      <c r="I106" s="176">
        <v>0</v>
      </c>
      <c r="J106" s="176">
        <v>0</v>
      </c>
      <c r="K106" s="176">
        <v>0</v>
      </c>
      <c r="L106" s="176">
        <v>0</v>
      </c>
      <c r="M106" s="176">
        <v>0</v>
      </c>
      <c r="N106" s="176">
        <v>0</v>
      </c>
      <c r="O106" s="176">
        <v>0</v>
      </c>
      <c r="P106" s="176">
        <v>0</v>
      </c>
      <c r="Q106" s="176">
        <v>0</v>
      </c>
    </row>
    <row r="107" spans="1:17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</row>
    <row r="108" spans="1:17" ht="12.75" x14ac:dyDescent="0.25">
      <c r="A108" s="97" t="s">
        <v>39</v>
      </c>
      <c r="B108" s="96">
        <v>16.387232311835554</v>
      </c>
      <c r="C108" s="96">
        <v>12.915348627438917</v>
      </c>
      <c r="D108" s="96">
        <v>14.28633488219684</v>
      </c>
      <c r="E108" s="96">
        <v>16.85258476440908</v>
      </c>
      <c r="F108" s="96">
        <v>14.143165201753305</v>
      </c>
      <c r="G108" s="96">
        <v>19.789197158864773</v>
      </c>
      <c r="H108" s="96">
        <v>16.287906825751516</v>
      </c>
      <c r="I108" s="96">
        <v>16.208198441752465</v>
      </c>
      <c r="J108" s="96">
        <v>13.60912043618986</v>
      </c>
      <c r="K108" s="96">
        <v>22.283059188148393</v>
      </c>
      <c r="L108" s="96">
        <v>19.407296140946528</v>
      </c>
      <c r="M108" s="96">
        <v>18.615979052040061</v>
      </c>
      <c r="N108" s="96">
        <v>21.955425383237049</v>
      </c>
      <c r="O108" s="96">
        <v>17.522673899629723</v>
      </c>
      <c r="P108" s="96">
        <v>16.641338925840866</v>
      </c>
      <c r="Q108" s="96">
        <v>14.952409518132916</v>
      </c>
    </row>
    <row r="109" spans="1:17" x14ac:dyDescent="0.25">
      <c r="A109" s="132" t="s">
        <v>83</v>
      </c>
      <c r="B109" s="160">
        <v>0</v>
      </c>
      <c r="C109" s="160">
        <v>0</v>
      </c>
      <c r="D109" s="160">
        <v>0</v>
      </c>
      <c r="E109" s="160">
        <v>0</v>
      </c>
      <c r="F109" s="160">
        <v>0</v>
      </c>
      <c r="G109" s="160">
        <v>0</v>
      </c>
      <c r="H109" s="160">
        <v>0</v>
      </c>
      <c r="I109" s="160">
        <v>0</v>
      </c>
      <c r="J109" s="160">
        <v>0</v>
      </c>
      <c r="K109" s="160">
        <v>0</v>
      </c>
      <c r="L109" s="160">
        <v>0</v>
      </c>
      <c r="M109" s="160">
        <v>0</v>
      </c>
      <c r="N109" s="160">
        <v>0</v>
      </c>
      <c r="O109" s="160">
        <v>0</v>
      </c>
      <c r="P109" s="160">
        <v>0</v>
      </c>
      <c r="Q109" s="160">
        <v>0</v>
      </c>
    </row>
    <row r="110" spans="1:17" x14ac:dyDescent="0.25">
      <c r="A110" s="76" t="s">
        <v>82</v>
      </c>
      <c r="B110" s="159">
        <v>0</v>
      </c>
      <c r="C110" s="159">
        <v>0</v>
      </c>
      <c r="D110" s="159">
        <v>0</v>
      </c>
      <c r="E110" s="159">
        <v>0</v>
      </c>
      <c r="F110" s="159">
        <v>0</v>
      </c>
      <c r="G110" s="159">
        <v>0</v>
      </c>
      <c r="H110" s="159">
        <v>0</v>
      </c>
      <c r="I110" s="159">
        <v>0</v>
      </c>
      <c r="J110" s="159">
        <v>0</v>
      </c>
      <c r="K110" s="159">
        <v>0</v>
      </c>
      <c r="L110" s="159">
        <v>0</v>
      </c>
      <c r="M110" s="159">
        <v>0</v>
      </c>
      <c r="N110" s="159">
        <v>0</v>
      </c>
      <c r="O110" s="159">
        <v>0</v>
      </c>
      <c r="P110" s="159">
        <v>0</v>
      </c>
      <c r="Q110" s="159">
        <v>0</v>
      </c>
    </row>
    <row r="111" spans="1:17" x14ac:dyDescent="0.25">
      <c r="A111" s="76" t="s">
        <v>81</v>
      </c>
      <c r="B111" s="159">
        <v>0</v>
      </c>
      <c r="C111" s="159">
        <v>0</v>
      </c>
      <c r="D111" s="159">
        <v>0</v>
      </c>
      <c r="E111" s="159">
        <v>0</v>
      </c>
      <c r="F111" s="159">
        <v>0</v>
      </c>
      <c r="G111" s="159">
        <v>0</v>
      </c>
      <c r="H111" s="159">
        <v>0</v>
      </c>
      <c r="I111" s="159">
        <v>0</v>
      </c>
      <c r="J111" s="159">
        <v>0</v>
      </c>
      <c r="K111" s="159">
        <v>0</v>
      </c>
      <c r="L111" s="159">
        <v>0</v>
      </c>
      <c r="M111" s="159">
        <v>0</v>
      </c>
      <c r="N111" s="159">
        <v>0</v>
      </c>
      <c r="O111" s="159">
        <v>0</v>
      </c>
      <c r="P111" s="159">
        <v>0</v>
      </c>
      <c r="Q111" s="159">
        <v>0</v>
      </c>
    </row>
    <row r="112" spans="1:17" x14ac:dyDescent="0.25">
      <c r="A112" s="76" t="s">
        <v>80</v>
      </c>
      <c r="B112" s="159">
        <v>0</v>
      </c>
      <c r="C112" s="159">
        <v>0</v>
      </c>
      <c r="D112" s="159">
        <v>0</v>
      </c>
      <c r="E112" s="159">
        <v>0</v>
      </c>
      <c r="F112" s="159">
        <v>0</v>
      </c>
      <c r="G112" s="159">
        <v>0</v>
      </c>
      <c r="H112" s="159">
        <v>0</v>
      </c>
      <c r="I112" s="159">
        <v>0</v>
      </c>
      <c r="J112" s="159">
        <v>0</v>
      </c>
      <c r="K112" s="159">
        <v>0</v>
      </c>
      <c r="L112" s="159">
        <v>0</v>
      </c>
      <c r="M112" s="159">
        <v>0</v>
      </c>
      <c r="N112" s="159">
        <v>0</v>
      </c>
      <c r="O112" s="159">
        <v>0</v>
      </c>
      <c r="P112" s="159">
        <v>0</v>
      </c>
      <c r="Q112" s="159">
        <v>0</v>
      </c>
    </row>
    <row r="113" spans="1:17" x14ac:dyDescent="0.25">
      <c r="A113" s="129" t="s">
        <v>79</v>
      </c>
      <c r="B113" s="158">
        <v>0.49444171832099293</v>
      </c>
      <c r="C113" s="158">
        <v>0.5468353504406579</v>
      </c>
      <c r="D113" s="158">
        <v>0.49539088444430696</v>
      </c>
      <c r="E113" s="158">
        <v>0.51703192934711306</v>
      </c>
      <c r="F113" s="158">
        <v>0.40741254776638269</v>
      </c>
      <c r="G113" s="158">
        <v>0.52480110429542115</v>
      </c>
      <c r="H113" s="158">
        <v>0.41214596754813909</v>
      </c>
      <c r="I113" s="158">
        <v>0.43881065688757981</v>
      </c>
      <c r="J113" s="158">
        <v>0.3551983194170838</v>
      </c>
      <c r="K113" s="158">
        <v>0.54954201548471648</v>
      </c>
      <c r="L113" s="158">
        <v>0.49934103035867544</v>
      </c>
      <c r="M113" s="158">
        <v>0.48425458671431121</v>
      </c>
      <c r="N113" s="158">
        <v>0.62778378244993527</v>
      </c>
      <c r="O113" s="158">
        <v>0.48165246101024761</v>
      </c>
      <c r="P113" s="158">
        <v>0.46776329603297323</v>
      </c>
      <c r="Q113" s="158">
        <v>0.42701090208783571</v>
      </c>
    </row>
    <row r="114" spans="1:17" x14ac:dyDescent="0.25">
      <c r="A114" s="92" t="s">
        <v>125</v>
      </c>
      <c r="B114" s="91">
        <v>0.14324330354893125</v>
      </c>
      <c r="C114" s="91">
        <v>0.2589493090483872</v>
      </c>
      <c r="D114" s="91">
        <v>0.17053252441611522</v>
      </c>
      <c r="E114" s="91">
        <v>0.15461256504881871</v>
      </c>
      <c r="F114" s="91">
        <v>8.5707546275277616E-2</v>
      </c>
      <c r="G114" s="91">
        <v>9.9164193191790456E-2</v>
      </c>
      <c r="H114" s="91">
        <v>4.3877142467112933E-2</v>
      </c>
      <c r="I114" s="91">
        <v>4.1119447793683636E-2</v>
      </c>
      <c r="J114" s="91">
        <v>3.0611919731133672E-2</v>
      </c>
      <c r="K114" s="91">
        <v>5.4276547044238808E-2</v>
      </c>
      <c r="L114" s="91">
        <v>4.2961410949363586E-2</v>
      </c>
      <c r="M114" s="91">
        <v>3.7878247349314303E-2</v>
      </c>
      <c r="N114" s="91">
        <v>9.6497312745770267E-2</v>
      </c>
      <c r="O114" s="91">
        <v>3.7412765184289438E-2</v>
      </c>
      <c r="P114" s="91">
        <v>3.3616014156452559E-2</v>
      </c>
      <c r="Q114" s="91">
        <v>2.6565000814656358E-2</v>
      </c>
    </row>
    <row r="115" spans="1:17" x14ac:dyDescent="0.25">
      <c r="A115" s="92" t="s">
        <v>26</v>
      </c>
      <c r="B115" s="91">
        <v>0.35119841477206171</v>
      </c>
      <c r="C115" s="91">
        <v>0.2878860413922707</v>
      </c>
      <c r="D115" s="91">
        <v>0.32485836002819174</v>
      </c>
      <c r="E115" s="91">
        <v>0.36241936429829436</v>
      </c>
      <c r="F115" s="91">
        <v>0.32170500149110509</v>
      </c>
      <c r="G115" s="91">
        <v>0.42563691110363067</v>
      </c>
      <c r="H115" s="91">
        <v>0.36826882508102615</v>
      </c>
      <c r="I115" s="91">
        <v>0.39769120909389616</v>
      </c>
      <c r="J115" s="91">
        <v>0.3245863996859501</v>
      </c>
      <c r="K115" s="91">
        <v>0.4952654684404777</v>
      </c>
      <c r="L115" s="91">
        <v>0.45637961940931188</v>
      </c>
      <c r="M115" s="91">
        <v>0.44637633936499693</v>
      </c>
      <c r="N115" s="91">
        <v>0.53128646970416504</v>
      </c>
      <c r="O115" s="91">
        <v>0.44423969582595818</v>
      </c>
      <c r="P115" s="91">
        <v>0.43414728187652069</v>
      </c>
      <c r="Q115" s="91">
        <v>0.40044590127317936</v>
      </c>
    </row>
    <row r="116" spans="1:17" x14ac:dyDescent="0.25">
      <c r="A116" s="92" t="s">
        <v>126</v>
      </c>
      <c r="B116" s="91">
        <v>0</v>
      </c>
      <c r="C116" s="91">
        <v>0</v>
      </c>
      <c r="D116" s="91">
        <v>0</v>
      </c>
      <c r="E116" s="91">
        <v>0</v>
      </c>
      <c r="F116" s="91">
        <v>0</v>
      </c>
      <c r="G116" s="91">
        <v>0</v>
      </c>
      <c r="H116" s="91">
        <v>0</v>
      </c>
      <c r="I116" s="91">
        <v>0</v>
      </c>
      <c r="J116" s="91">
        <v>0</v>
      </c>
      <c r="K116" s="91">
        <v>0</v>
      </c>
      <c r="L116" s="91">
        <v>0</v>
      </c>
      <c r="M116" s="91">
        <v>0</v>
      </c>
      <c r="N116" s="91">
        <v>0</v>
      </c>
      <c r="O116" s="91">
        <v>0</v>
      </c>
      <c r="P116" s="91">
        <v>0</v>
      </c>
      <c r="Q116" s="91">
        <v>0</v>
      </c>
    </row>
    <row r="117" spans="1:17" x14ac:dyDescent="0.25">
      <c r="A117" s="92" t="s">
        <v>21</v>
      </c>
      <c r="B117" s="157">
        <v>0</v>
      </c>
      <c r="C117" s="157">
        <v>0</v>
      </c>
      <c r="D117" s="157">
        <v>0</v>
      </c>
      <c r="E117" s="157">
        <v>0</v>
      </c>
      <c r="F117" s="157">
        <v>0</v>
      </c>
      <c r="G117" s="157">
        <v>0</v>
      </c>
      <c r="H117" s="157">
        <v>0</v>
      </c>
      <c r="I117" s="157">
        <v>0</v>
      </c>
      <c r="J117" s="157">
        <v>0</v>
      </c>
      <c r="K117" s="157">
        <v>0</v>
      </c>
      <c r="L117" s="157">
        <v>0</v>
      </c>
      <c r="M117" s="157">
        <v>0</v>
      </c>
      <c r="N117" s="157">
        <v>0</v>
      </c>
      <c r="O117" s="157">
        <v>0</v>
      </c>
      <c r="P117" s="157">
        <v>0</v>
      </c>
      <c r="Q117" s="157">
        <v>0</v>
      </c>
    </row>
    <row r="118" spans="1:17" x14ac:dyDescent="0.25">
      <c r="A118" s="156" t="s">
        <v>183</v>
      </c>
      <c r="B118" s="204">
        <v>3.2175794127283766</v>
      </c>
      <c r="C118" s="204">
        <v>2.648311386932277</v>
      </c>
      <c r="D118" s="204">
        <v>2.9795186630441202</v>
      </c>
      <c r="E118" s="204">
        <v>3.3206931782598867</v>
      </c>
      <c r="F118" s="204">
        <v>2.9448628902262239</v>
      </c>
      <c r="G118" s="204">
        <v>3.8946963866985627</v>
      </c>
      <c r="H118" s="204">
        <v>3.3671600907456645</v>
      </c>
      <c r="I118" s="204">
        <v>3.6362350020273149</v>
      </c>
      <c r="J118" s="204">
        <v>2.9675550210766799</v>
      </c>
      <c r="K118" s="204">
        <v>4.5278376640376869</v>
      </c>
      <c r="L118" s="204">
        <v>4.1724407023533052</v>
      </c>
      <c r="M118" s="204">
        <v>4.0808790098198315</v>
      </c>
      <c r="N118" s="204">
        <v>4.8612059917551651</v>
      </c>
      <c r="O118" s="204">
        <v>4.0615613364609668</v>
      </c>
      <c r="P118" s="204">
        <v>3.9689919287656781</v>
      </c>
      <c r="Q118" s="204">
        <v>3.6607594184588925</v>
      </c>
    </row>
    <row r="119" spans="1:17" x14ac:dyDescent="0.25">
      <c r="A119" s="152" t="s">
        <v>192</v>
      </c>
      <c r="B119" s="151">
        <v>3.2175794127283766</v>
      </c>
      <c r="C119" s="151">
        <v>2.648311386932277</v>
      </c>
      <c r="D119" s="151">
        <v>2.9795186630441202</v>
      </c>
      <c r="E119" s="151">
        <v>3.3206931782598867</v>
      </c>
      <c r="F119" s="151">
        <v>2.9448628902262239</v>
      </c>
      <c r="G119" s="151">
        <v>3.8946963866985627</v>
      </c>
      <c r="H119" s="151">
        <v>3.3671600907456645</v>
      </c>
      <c r="I119" s="151">
        <v>3.6362350020273149</v>
      </c>
      <c r="J119" s="151">
        <v>2.9675550210766799</v>
      </c>
      <c r="K119" s="151">
        <v>4.5278376640376869</v>
      </c>
      <c r="L119" s="151">
        <v>4.1724407023533052</v>
      </c>
      <c r="M119" s="151">
        <v>4.0808790098198315</v>
      </c>
      <c r="N119" s="151">
        <v>4.8612059917551651</v>
      </c>
      <c r="O119" s="151">
        <v>4.0615613364609668</v>
      </c>
      <c r="P119" s="151">
        <v>3.9689919287656781</v>
      </c>
      <c r="Q119" s="151">
        <v>3.6607594184588925</v>
      </c>
    </row>
    <row r="120" spans="1:17" x14ac:dyDescent="0.25">
      <c r="A120" s="150" t="s">
        <v>33</v>
      </c>
      <c r="B120" s="87">
        <v>0</v>
      </c>
      <c r="C120" s="87">
        <v>0</v>
      </c>
      <c r="D120" s="87">
        <v>0</v>
      </c>
      <c r="E120" s="87">
        <v>0</v>
      </c>
      <c r="F120" s="87">
        <v>0</v>
      </c>
      <c r="G120" s="87">
        <v>0</v>
      </c>
      <c r="H120" s="87">
        <v>0</v>
      </c>
      <c r="I120" s="87">
        <v>0</v>
      </c>
      <c r="J120" s="87">
        <v>0</v>
      </c>
      <c r="K120" s="87">
        <v>0</v>
      </c>
      <c r="L120" s="87">
        <v>0</v>
      </c>
      <c r="M120" s="87">
        <v>0</v>
      </c>
      <c r="N120" s="87">
        <v>0</v>
      </c>
      <c r="O120" s="87">
        <v>0</v>
      </c>
      <c r="P120" s="87">
        <v>0</v>
      </c>
      <c r="Q120" s="87">
        <v>0</v>
      </c>
    </row>
    <row r="121" spans="1:17" x14ac:dyDescent="0.25">
      <c r="A121" s="150" t="s">
        <v>31</v>
      </c>
      <c r="B121" s="87">
        <v>0</v>
      </c>
      <c r="C121" s="87">
        <v>0</v>
      </c>
      <c r="D121" s="87">
        <v>0</v>
      </c>
      <c r="E121" s="87">
        <v>0</v>
      </c>
      <c r="F121" s="87">
        <v>0</v>
      </c>
      <c r="G121" s="87">
        <v>0</v>
      </c>
      <c r="H121" s="87">
        <v>0</v>
      </c>
      <c r="I121" s="87">
        <v>0</v>
      </c>
      <c r="J121" s="87">
        <v>0</v>
      </c>
      <c r="K121" s="87">
        <v>0</v>
      </c>
      <c r="L121" s="87">
        <v>0</v>
      </c>
      <c r="M121" s="87">
        <v>0</v>
      </c>
      <c r="N121" s="87">
        <v>0</v>
      </c>
      <c r="O121" s="87">
        <v>0</v>
      </c>
      <c r="P121" s="87">
        <v>0</v>
      </c>
      <c r="Q121" s="87">
        <v>0</v>
      </c>
    </row>
    <row r="122" spans="1:17" x14ac:dyDescent="0.25">
      <c r="A122" s="150" t="s">
        <v>30</v>
      </c>
      <c r="B122" s="87">
        <v>0</v>
      </c>
      <c r="C122" s="87">
        <v>0</v>
      </c>
      <c r="D122" s="87">
        <v>0</v>
      </c>
      <c r="E122" s="87">
        <v>0</v>
      </c>
      <c r="F122" s="87">
        <v>0</v>
      </c>
      <c r="G122" s="87">
        <v>0</v>
      </c>
      <c r="H122" s="87">
        <v>0</v>
      </c>
      <c r="I122" s="87">
        <v>0</v>
      </c>
      <c r="J122" s="87">
        <v>0</v>
      </c>
      <c r="K122" s="87">
        <v>0</v>
      </c>
      <c r="L122" s="87">
        <v>0</v>
      </c>
      <c r="M122" s="87">
        <v>0</v>
      </c>
      <c r="N122" s="87">
        <v>0</v>
      </c>
      <c r="O122" s="87">
        <v>0</v>
      </c>
      <c r="P122" s="87">
        <v>0</v>
      </c>
      <c r="Q122" s="87">
        <v>0</v>
      </c>
    </row>
    <row r="123" spans="1:17" x14ac:dyDescent="0.25">
      <c r="A123" s="150" t="s">
        <v>125</v>
      </c>
      <c r="B123" s="87">
        <v>3.6465021319474697E-2</v>
      </c>
      <c r="C123" s="87">
        <v>7.1828601806458975E-2</v>
      </c>
      <c r="D123" s="87">
        <v>4.7853561536729955E-2</v>
      </c>
      <c r="E123" s="87">
        <v>4.005862043149197E-2</v>
      </c>
      <c r="F123" s="87">
        <v>2.4688908852274941E-2</v>
      </c>
      <c r="G123" s="87">
        <v>2.6091793499784428E-2</v>
      </c>
      <c r="H123" s="87">
        <v>1.2383081298690037E-2</v>
      </c>
      <c r="I123" s="87">
        <v>1.3451942371051719E-2</v>
      </c>
      <c r="J123" s="87">
        <v>1.0181839671599783E-2</v>
      </c>
      <c r="K123" s="87">
        <v>1.4879677710698464E-2</v>
      </c>
      <c r="L123" s="87">
        <v>1.393960410957964E-2</v>
      </c>
      <c r="M123" s="87">
        <v>1.3258092865745728E-2</v>
      </c>
      <c r="N123" s="87">
        <v>3.1313656401982526E-2</v>
      </c>
      <c r="O123" s="87">
        <v>1.3598913184064951E-2</v>
      </c>
      <c r="P123" s="87">
        <v>1.2620713684184087E-2</v>
      </c>
      <c r="Q123" s="87">
        <v>1.1144770628695143E-2</v>
      </c>
    </row>
    <row r="124" spans="1:17" x14ac:dyDescent="0.25">
      <c r="A124" s="150" t="s">
        <v>29</v>
      </c>
      <c r="B124" s="87">
        <v>0</v>
      </c>
      <c r="C124" s="87">
        <v>0</v>
      </c>
      <c r="D124" s="87">
        <v>0</v>
      </c>
      <c r="E124" s="87">
        <v>0</v>
      </c>
      <c r="F124" s="87">
        <v>0</v>
      </c>
      <c r="G124" s="87">
        <v>0</v>
      </c>
      <c r="H124" s="87">
        <v>0</v>
      </c>
      <c r="I124" s="87">
        <v>0</v>
      </c>
      <c r="J124" s="87">
        <v>0</v>
      </c>
      <c r="K124" s="87">
        <v>0</v>
      </c>
      <c r="L124" s="87">
        <v>0</v>
      </c>
      <c r="M124" s="87">
        <v>0</v>
      </c>
      <c r="N124" s="87">
        <v>0</v>
      </c>
      <c r="O124" s="87">
        <v>0</v>
      </c>
      <c r="P124" s="87">
        <v>0</v>
      </c>
      <c r="Q124" s="87">
        <v>0</v>
      </c>
    </row>
    <row r="125" spans="1:17" x14ac:dyDescent="0.25">
      <c r="A125" s="150" t="s">
        <v>28</v>
      </c>
      <c r="B125" s="87">
        <v>0</v>
      </c>
      <c r="C125" s="87">
        <v>0</v>
      </c>
      <c r="D125" s="87">
        <v>0</v>
      </c>
      <c r="E125" s="87">
        <v>0</v>
      </c>
      <c r="F125" s="87">
        <v>0</v>
      </c>
      <c r="G125" s="87">
        <v>0</v>
      </c>
      <c r="H125" s="87">
        <v>0</v>
      </c>
      <c r="I125" s="87">
        <v>0</v>
      </c>
      <c r="J125" s="87">
        <v>0</v>
      </c>
      <c r="K125" s="87">
        <v>0</v>
      </c>
      <c r="L125" s="87">
        <v>0</v>
      </c>
      <c r="M125" s="87">
        <v>0</v>
      </c>
      <c r="N125" s="87">
        <v>0</v>
      </c>
      <c r="O125" s="87">
        <v>0</v>
      </c>
      <c r="P125" s="87">
        <v>0</v>
      </c>
      <c r="Q125" s="87">
        <v>0</v>
      </c>
    </row>
    <row r="126" spans="1:17" x14ac:dyDescent="0.25">
      <c r="A126" s="150" t="s">
        <v>26</v>
      </c>
      <c r="B126" s="87">
        <v>3.1811143914089017</v>
      </c>
      <c r="C126" s="87">
        <v>2.5764827851258181</v>
      </c>
      <c r="D126" s="87">
        <v>2.9316651015073902</v>
      </c>
      <c r="E126" s="87">
        <v>3.2806345578283946</v>
      </c>
      <c r="F126" s="87">
        <v>2.9201739813739489</v>
      </c>
      <c r="G126" s="87">
        <v>3.868604593198778</v>
      </c>
      <c r="H126" s="87">
        <v>3.3547770094469742</v>
      </c>
      <c r="I126" s="87">
        <v>3.6227830596562631</v>
      </c>
      <c r="J126" s="87">
        <v>2.9573731814050803</v>
      </c>
      <c r="K126" s="87">
        <v>4.5129579863269882</v>
      </c>
      <c r="L126" s="87">
        <v>4.1585010982437254</v>
      </c>
      <c r="M126" s="87">
        <v>4.0676209169540858</v>
      </c>
      <c r="N126" s="87">
        <v>4.8298923353531826</v>
      </c>
      <c r="O126" s="87">
        <v>4.0479624232769016</v>
      </c>
      <c r="P126" s="87">
        <v>3.9563712150814938</v>
      </c>
      <c r="Q126" s="87">
        <v>3.6496146478301972</v>
      </c>
    </row>
    <row r="127" spans="1:17" x14ac:dyDescent="0.25">
      <c r="A127" s="150" t="s">
        <v>25</v>
      </c>
      <c r="B127" s="87">
        <v>0</v>
      </c>
      <c r="C127" s="87">
        <v>0</v>
      </c>
      <c r="D127" s="87">
        <v>0</v>
      </c>
      <c r="E127" s="87">
        <v>0</v>
      </c>
      <c r="F127" s="87">
        <v>0</v>
      </c>
      <c r="G127" s="87">
        <v>0</v>
      </c>
      <c r="H127" s="87">
        <v>0</v>
      </c>
      <c r="I127" s="87">
        <v>0</v>
      </c>
      <c r="J127" s="87">
        <v>0</v>
      </c>
      <c r="K127" s="87">
        <v>0</v>
      </c>
      <c r="L127" s="87">
        <v>0</v>
      </c>
      <c r="M127" s="87">
        <v>0</v>
      </c>
      <c r="N127" s="87">
        <v>0</v>
      </c>
      <c r="O127" s="87">
        <v>0</v>
      </c>
      <c r="P127" s="87">
        <v>0</v>
      </c>
      <c r="Q127" s="87">
        <v>0</v>
      </c>
    </row>
    <row r="128" spans="1:17" x14ac:dyDescent="0.25">
      <c r="A128" s="150" t="s">
        <v>86</v>
      </c>
      <c r="B128" s="87">
        <v>0</v>
      </c>
      <c r="C128" s="87">
        <v>0</v>
      </c>
      <c r="D128" s="87">
        <v>0</v>
      </c>
      <c r="E128" s="87">
        <v>0</v>
      </c>
      <c r="F128" s="87">
        <v>0</v>
      </c>
      <c r="G128" s="87">
        <v>0</v>
      </c>
      <c r="H128" s="87">
        <v>0</v>
      </c>
      <c r="I128" s="87">
        <v>0</v>
      </c>
      <c r="J128" s="87">
        <v>0</v>
      </c>
      <c r="K128" s="87">
        <v>0</v>
      </c>
      <c r="L128" s="87">
        <v>0</v>
      </c>
      <c r="M128" s="87">
        <v>0</v>
      </c>
      <c r="N128" s="87">
        <v>0</v>
      </c>
      <c r="O128" s="87">
        <v>0</v>
      </c>
      <c r="P128" s="87">
        <v>0</v>
      </c>
      <c r="Q128" s="87">
        <v>0</v>
      </c>
    </row>
    <row r="129" spans="1:17" x14ac:dyDescent="0.25">
      <c r="A129" s="150" t="s">
        <v>22</v>
      </c>
      <c r="B129" s="87">
        <v>0</v>
      </c>
      <c r="C129" s="87">
        <v>0</v>
      </c>
      <c r="D129" s="87">
        <v>0</v>
      </c>
      <c r="E129" s="87">
        <v>0</v>
      </c>
      <c r="F129" s="87">
        <v>0</v>
      </c>
      <c r="G129" s="87">
        <v>0</v>
      </c>
      <c r="H129" s="87">
        <v>0</v>
      </c>
      <c r="I129" s="87">
        <v>0</v>
      </c>
      <c r="J129" s="87">
        <v>0</v>
      </c>
      <c r="K129" s="87">
        <v>0</v>
      </c>
      <c r="L129" s="87">
        <v>0</v>
      </c>
      <c r="M129" s="87">
        <v>0</v>
      </c>
      <c r="N129" s="87">
        <v>0</v>
      </c>
      <c r="O129" s="87">
        <v>0</v>
      </c>
      <c r="P129" s="87">
        <v>0</v>
      </c>
      <c r="Q129" s="87">
        <v>0</v>
      </c>
    </row>
    <row r="130" spans="1:17" x14ac:dyDescent="0.25">
      <c r="A130" s="152" t="s">
        <v>191</v>
      </c>
      <c r="B130" s="151">
        <v>0</v>
      </c>
      <c r="C130" s="151">
        <v>0</v>
      </c>
      <c r="D130" s="151">
        <v>0</v>
      </c>
      <c r="E130" s="151">
        <v>0</v>
      </c>
      <c r="F130" s="151">
        <v>0</v>
      </c>
      <c r="G130" s="151">
        <v>0</v>
      </c>
      <c r="H130" s="151">
        <v>0</v>
      </c>
      <c r="I130" s="151">
        <v>0</v>
      </c>
      <c r="J130" s="151">
        <v>0</v>
      </c>
      <c r="K130" s="151">
        <v>0</v>
      </c>
      <c r="L130" s="151">
        <v>0</v>
      </c>
      <c r="M130" s="151">
        <v>0</v>
      </c>
      <c r="N130" s="151">
        <v>0</v>
      </c>
      <c r="O130" s="151">
        <v>0</v>
      </c>
      <c r="P130" s="151">
        <v>0</v>
      </c>
      <c r="Q130" s="151">
        <v>0</v>
      </c>
    </row>
    <row r="131" spans="1:17" x14ac:dyDescent="0.25">
      <c r="A131" s="156" t="s">
        <v>181</v>
      </c>
      <c r="B131" s="204">
        <v>7.3617766651682741</v>
      </c>
      <c r="C131" s="204">
        <v>5.5716996767620772</v>
      </c>
      <c r="D131" s="204">
        <v>6.1822549384599874</v>
      </c>
      <c r="E131" s="204">
        <v>7.5520707109316838</v>
      </c>
      <c r="F131" s="204">
        <v>6.1824819846168744</v>
      </c>
      <c r="G131" s="204">
        <v>8.9316215873603291</v>
      </c>
      <c r="H131" s="204">
        <v>7.1876239881140354</v>
      </c>
      <c r="I131" s="204">
        <v>6.8194872741399264</v>
      </c>
      <c r="J131" s="204">
        <v>5.8288920706988163</v>
      </c>
      <c r="K131" s="204">
        <v>9.9269435595579445</v>
      </c>
      <c r="L131" s="204">
        <v>8.3801307412301238</v>
      </c>
      <c r="M131" s="204">
        <v>7.948525139342844</v>
      </c>
      <c r="N131" s="204">
        <v>9.2825090717870307</v>
      </c>
      <c r="O131" s="204">
        <v>7.2219677674105949</v>
      </c>
      <c r="P131" s="204">
        <v>6.7289327708638664</v>
      </c>
      <c r="Q131" s="204">
        <v>5.9375189562078186</v>
      </c>
    </row>
    <row r="132" spans="1:17" x14ac:dyDescent="0.25">
      <c r="A132" s="152" t="s">
        <v>190</v>
      </c>
      <c r="B132" s="151">
        <v>7.3617766651682741</v>
      </c>
      <c r="C132" s="151">
        <v>5.5716996767620772</v>
      </c>
      <c r="D132" s="151">
        <v>6.1822549384599874</v>
      </c>
      <c r="E132" s="151">
        <v>7.5520707109316838</v>
      </c>
      <c r="F132" s="151">
        <v>6.1824819846168744</v>
      </c>
      <c r="G132" s="151">
        <v>8.9316215873603291</v>
      </c>
      <c r="H132" s="151">
        <v>7.1876239881140354</v>
      </c>
      <c r="I132" s="151">
        <v>6.8194872741399264</v>
      </c>
      <c r="J132" s="151">
        <v>5.8288920706988163</v>
      </c>
      <c r="K132" s="151">
        <v>9.9269435595579445</v>
      </c>
      <c r="L132" s="151">
        <v>8.3801307412301238</v>
      </c>
      <c r="M132" s="151">
        <v>7.948525139342844</v>
      </c>
      <c r="N132" s="151">
        <v>9.2825090717870307</v>
      </c>
      <c r="O132" s="151">
        <v>7.2219677674105949</v>
      </c>
      <c r="P132" s="151">
        <v>6.7289327708638664</v>
      </c>
      <c r="Q132" s="151">
        <v>5.9375189562078186</v>
      </c>
    </row>
    <row r="133" spans="1:17" x14ac:dyDescent="0.25">
      <c r="A133" s="154" t="s">
        <v>33</v>
      </c>
      <c r="B133" s="83">
        <v>0</v>
      </c>
      <c r="C133" s="83">
        <v>0</v>
      </c>
      <c r="D133" s="83">
        <v>0</v>
      </c>
      <c r="E133" s="83">
        <v>0</v>
      </c>
      <c r="F133" s="83">
        <v>0</v>
      </c>
      <c r="G133" s="83">
        <v>0</v>
      </c>
      <c r="H133" s="83">
        <v>0</v>
      </c>
      <c r="I133" s="83">
        <v>0</v>
      </c>
      <c r="J133" s="83">
        <v>0</v>
      </c>
      <c r="K133" s="83">
        <v>0</v>
      </c>
      <c r="L133" s="83">
        <v>0</v>
      </c>
      <c r="M133" s="83">
        <v>0</v>
      </c>
      <c r="N133" s="83">
        <v>0</v>
      </c>
      <c r="O133" s="83">
        <v>0</v>
      </c>
      <c r="P133" s="83">
        <v>0</v>
      </c>
      <c r="Q133" s="83">
        <v>0</v>
      </c>
    </row>
    <row r="134" spans="1:17" x14ac:dyDescent="0.25">
      <c r="A134" s="154" t="s">
        <v>30</v>
      </c>
      <c r="B134" s="208">
        <v>0</v>
      </c>
      <c r="C134" s="208">
        <v>0</v>
      </c>
      <c r="D134" s="208">
        <v>0</v>
      </c>
      <c r="E134" s="208">
        <v>0</v>
      </c>
      <c r="F134" s="208">
        <v>0</v>
      </c>
      <c r="G134" s="208">
        <v>5.1503766468216479E-2</v>
      </c>
      <c r="H134" s="208">
        <v>4.5625345698790828E-2</v>
      </c>
      <c r="I134" s="208">
        <v>5.2765939238641195E-2</v>
      </c>
      <c r="J134" s="208">
        <v>4.2676053692371541E-2</v>
      </c>
      <c r="K134" s="208">
        <v>0</v>
      </c>
      <c r="L134" s="208">
        <v>0</v>
      </c>
      <c r="M134" s="208">
        <v>0</v>
      </c>
      <c r="N134" s="208">
        <v>0</v>
      </c>
      <c r="O134" s="208">
        <v>0</v>
      </c>
      <c r="P134" s="208">
        <v>0</v>
      </c>
      <c r="Q134" s="208">
        <v>0</v>
      </c>
    </row>
    <row r="135" spans="1:17" x14ac:dyDescent="0.25">
      <c r="A135" s="154" t="s">
        <v>125</v>
      </c>
      <c r="B135" s="208">
        <v>0</v>
      </c>
      <c r="C135" s="208">
        <v>1.0489569515176819E-2</v>
      </c>
      <c r="D135" s="208">
        <v>0</v>
      </c>
      <c r="E135" s="208">
        <v>0</v>
      </c>
      <c r="F135" s="208">
        <v>0</v>
      </c>
      <c r="G135" s="208">
        <v>6.1116511905891495E-18</v>
      </c>
      <c r="H135" s="208">
        <v>0</v>
      </c>
      <c r="I135" s="208">
        <v>0</v>
      </c>
      <c r="J135" s="208">
        <v>0</v>
      </c>
      <c r="K135" s="208">
        <v>0</v>
      </c>
      <c r="L135" s="208">
        <v>0</v>
      </c>
      <c r="M135" s="208">
        <v>0</v>
      </c>
      <c r="N135" s="208">
        <v>0</v>
      </c>
      <c r="O135" s="208">
        <v>0</v>
      </c>
      <c r="P135" s="208">
        <v>0</v>
      </c>
      <c r="Q135" s="208">
        <v>0</v>
      </c>
    </row>
    <row r="136" spans="1:17" x14ac:dyDescent="0.25">
      <c r="A136" s="154" t="s">
        <v>29</v>
      </c>
      <c r="B136" s="208">
        <v>0</v>
      </c>
      <c r="C136" s="208">
        <v>0</v>
      </c>
      <c r="D136" s="208">
        <v>0</v>
      </c>
      <c r="E136" s="208">
        <v>0</v>
      </c>
      <c r="F136" s="208">
        <v>0</v>
      </c>
      <c r="G136" s="208">
        <v>0</v>
      </c>
      <c r="H136" s="208">
        <v>0</v>
      </c>
      <c r="I136" s="208">
        <v>0</v>
      </c>
      <c r="J136" s="208">
        <v>0</v>
      </c>
      <c r="K136" s="208">
        <v>0</v>
      </c>
      <c r="L136" s="208">
        <v>0</v>
      </c>
      <c r="M136" s="208">
        <v>0</v>
      </c>
      <c r="N136" s="208">
        <v>0</v>
      </c>
      <c r="O136" s="208">
        <v>0</v>
      </c>
      <c r="P136" s="208">
        <v>0</v>
      </c>
      <c r="Q136" s="208">
        <v>0</v>
      </c>
    </row>
    <row r="137" spans="1:17" x14ac:dyDescent="0.25">
      <c r="A137" s="154" t="s">
        <v>26</v>
      </c>
      <c r="B137" s="208">
        <v>7.3617766651682741</v>
      </c>
      <c r="C137" s="208">
        <v>5.5612101072469002</v>
      </c>
      <c r="D137" s="208">
        <v>6.1822549384599874</v>
      </c>
      <c r="E137" s="208">
        <v>7.5520707109316838</v>
      </c>
      <c r="F137" s="208">
        <v>6.1824819846168744</v>
      </c>
      <c r="G137" s="208">
        <v>8.8801178208921119</v>
      </c>
      <c r="H137" s="208">
        <v>7.1419986424152446</v>
      </c>
      <c r="I137" s="208">
        <v>6.7667213349012849</v>
      </c>
      <c r="J137" s="208">
        <v>5.7862160170064447</v>
      </c>
      <c r="K137" s="208">
        <v>9.9269435595579445</v>
      </c>
      <c r="L137" s="208">
        <v>8.3801307412301238</v>
      </c>
      <c r="M137" s="208">
        <v>7.948525139342844</v>
      </c>
      <c r="N137" s="208">
        <v>9.2825090717870307</v>
      </c>
      <c r="O137" s="208">
        <v>7.2219677674105949</v>
      </c>
      <c r="P137" s="208">
        <v>6.7289327708638664</v>
      </c>
      <c r="Q137" s="208">
        <v>5.9375189562078186</v>
      </c>
    </row>
    <row r="138" spans="1:17" x14ac:dyDescent="0.25">
      <c r="A138" s="152" t="s">
        <v>189</v>
      </c>
      <c r="B138" s="151">
        <v>0</v>
      </c>
      <c r="C138" s="151">
        <v>0</v>
      </c>
      <c r="D138" s="151">
        <v>0</v>
      </c>
      <c r="E138" s="151">
        <v>0</v>
      </c>
      <c r="F138" s="151">
        <v>0</v>
      </c>
      <c r="G138" s="151">
        <v>0</v>
      </c>
      <c r="H138" s="151">
        <v>0</v>
      </c>
      <c r="I138" s="151">
        <v>0</v>
      </c>
      <c r="J138" s="151">
        <v>0</v>
      </c>
      <c r="K138" s="151">
        <v>0</v>
      </c>
      <c r="L138" s="151">
        <v>0</v>
      </c>
      <c r="M138" s="151">
        <v>0</v>
      </c>
      <c r="N138" s="151">
        <v>0</v>
      </c>
      <c r="O138" s="151">
        <v>0</v>
      </c>
      <c r="P138" s="151">
        <v>0</v>
      </c>
      <c r="Q138" s="151">
        <v>0</v>
      </c>
    </row>
    <row r="139" spans="1:17" x14ac:dyDescent="0.25">
      <c r="A139" s="156" t="s">
        <v>180</v>
      </c>
      <c r="B139" s="155">
        <v>5.3134345156179092</v>
      </c>
      <c r="C139" s="155">
        <v>4.1485022133039049</v>
      </c>
      <c r="D139" s="155">
        <v>4.6291703962484263</v>
      </c>
      <c r="E139" s="155">
        <v>5.4627889458703978</v>
      </c>
      <c r="F139" s="155">
        <v>4.6084077791438247</v>
      </c>
      <c r="G139" s="155">
        <v>6.4380780805104596</v>
      </c>
      <c r="H139" s="155">
        <v>5.3209767793436757</v>
      </c>
      <c r="I139" s="155">
        <v>5.3136655086976443</v>
      </c>
      <c r="J139" s="155">
        <v>4.4574750249972794</v>
      </c>
      <c r="K139" s="155">
        <v>7.2787359490680448</v>
      </c>
      <c r="L139" s="155">
        <v>6.355383667004423</v>
      </c>
      <c r="M139" s="155">
        <v>6.1023203161630715</v>
      </c>
      <c r="N139" s="155">
        <v>7.1839265372449184</v>
      </c>
      <c r="O139" s="155">
        <v>5.7574923347479121</v>
      </c>
      <c r="P139" s="155">
        <v>5.4756509301783476</v>
      </c>
      <c r="Q139" s="155">
        <v>4.9271202413783701</v>
      </c>
    </row>
    <row r="140" spans="1:17" x14ac:dyDescent="0.25">
      <c r="A140" s="152" t="s">
        <v>193</v>
      </c>
      <c r="B140" s="151">
        <v>3.3760836386507047</v>
      </c>
      <c r="C140" s="151">
        <v>2.553915808486984</v>
      </c>
      <c r="D140" s="151">
        <v>2.8351593232182362</v>
      </c>
      <c r="E140" s="151">
        <v>3.4633517864979781</v>
      </c>
      <c r="F140" s="151">
        <v>2.8352634457487556</v>
      </c>
      <c r="G140" s="151">
        <v>4.0930253273623185</v>
      </c>
      <c r="H140" s="151">
        <v>3.293561223137238</v>
      </c>
      <c r="I140" s="151">
        <v>3.1242360754508436</v>
      </c>
      <c r="J140" s="151">
        <v>2.670667432995609</v>
      </c>
      <c r="K140" s="151">
        <v>4.5524597196492822</v>
      </c>
      <c r="L140" s="151">
        <v>3.8430970636589064</v>
      </c>
      <c r="M140" s="151">
        <v>3.6451643257946902</v>
      </c>
      <c r="N140" s="151">
        <v>4.2569244393358137</v>
      </c>
      <c r="O140" s="151">
        <v>3.3119677935598411</v>
      </c>
      <c r="P140" s="151">
        <v>3.0858637617709928</v>
      </c>
      <c r="Q140" s="151">
        <v>2.7229243040033815</v>
      </c>
    </row>
    <row r="141" spans="1:17" x14ac:dyDescent="0.25">
      <c r="A141" s="152" t="s">
        <v>187</v>
      </c>
      <c r="B141" s="151">
        <v>1.9373508769672043</v>
      </c>
      <c r="C141" s="151">
        <v>1.5945864048169212</v>
      </c>
      <c r="D141" s="151">
        <v>1.7940110730301897</v>
      </c>
      <c r="E141" s="151">
        <v>1.9994371593724198</v>
      </c>
      <c r="F141" s="151">
        <v>1.7731443333950689</v>
      </c>
      <c r="G141" s="151">
        <v>2.3450527531481415</v>
      </c>
      <c r="H141" s="151">
        <v>2.0274155562064382</v>
      </c>
      <c r="I141" s="151">
        <v>2.1894294332468012</v>
      </c>
      <c r="J141" s="151">
        <v>1.7868075920016704</v>
      </c>
      <c r="K141" s="151">
        <v>2.7262762294187626</v>
      </c>
      <c r="L141" s="151">
        <v>2.5122866033455171</v>
      </c>
      <c r="M141" s="151">
        <v>2.4571559903683813</v>
      </c>
      <c r="N141" s="151">
        <v>2.9270020979091043</v>
      </c>
      <c r="O141" s="151">
        <v>2.4455245411880715</v>
      </c>
      <c r="P141" s="151">
        <v>2.3897871684073548</v>
      </c>
      <c r="Q141" s="151">
        <v>2.2041959373749886</v>
      </c>
    </row>
    <row r="142" spans="1:17" x14ac:dyDescent="0.25">
      <c r="A142" s="150" t="s">
        <v>33</v>
      </c>
      <c r="B142" s="87">
        <v>0</v>
      </c>
      <c r="C142" s="87">
        <v>0</v>
      </c>
      <c r="D142" s="87">
        <v>0</v>
      </c>
      <c r="E142" s="87">
        <v>0</v>
      </c>
      <c r="F142" s="87">
        <v>0</v>
      </c>
      <c r="G142" s="87">
        <v>0</v>
      </c>
      <c r="H142" s="87">
        <v>0</v>
      </c>
      <c r="I142" s="87">
        <v>0</v>
      </c>
      <c r="J142" s="87">
        <v>0</v>
      </c>
      <c r="K142" s="87">
        <v>0</v>
      </c>
      <c r="L142" s="87">
        <v>0</v>
      </c>
      <c r="M142" s="87">
        <v>0</v>
      </c>
      <c r="N142" s="87">
        <v>0</v>
      </c>
      <c r="O142" s="87">
        <v>0</v>
      </c>
      <c r="P142" s="87">
        <v>0</v>
      </c>
      <c r="Q142" s="87">
        <v>0</v>
      </c>
    </row>
    <row r="143" spans="1:17" x14ac:dyDescent="0.25">
      <c r="A143" s="150" t="s">
        <v>31</v>
      </c>
      <c r="B143" s="87">
        <v>0</v>
      </c>
      <c r="C143" s="87">
        <v>0</v>
      </c>
      <c r="D143" s="87">
        <v>0</v>
      </c>
      <c r="E143" s="87">
        <v>0</v>
      </c>
      <c r="F143" s="87">
        <v>0</v>
      </c>
      <c r="G143" s="87">
        <v>0</v>
      </c>
      <c r="H143" s="87">
        <v>0</v>
      </c>
      <c r="I143" s="87">
        <v>0</v>
      </c>
      <c r="J143" s="87">
        <v>0</v>
      </c>
      <c r="K143" s="87">
        <v>0</v>
      </c>
      <c r="L143" s="87">
        <v>0</v>
      </c>
      <c r="M143" s="87">
        <v>0</v>
      </c>
      <c r="N143" s="87">
        <v>0</v>
      </c>
      <c r="O143" s="87">
        <v>0</v>
      </c>
      <c r="P143" s="87">
        <v>0</v>
      </c>
      <c r="Q143" s="87">
        <v>0</v>
      </c>
    </row>
    <row r="144" spans="1:17" x14ac:dyDescent="0.25">
      <c r="A144" s="150" t="s">
        <v>30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125</v>
      </c>
      <c r="B145" s="87">
        <v>2.1956114199527265E-2</v>
      </c>
      <c r="C145" s="87">
        <v>4.3249035020109051E-2</v>
      </c>
      <c r="D145" s="87">
        <v>2.8813318186473081E-2</v>
      </c>
      <c r="E145" s="87">
        <v>2.4119871949714919E-2</v>
      </c>
      <c r="F145" s="87">
        <v>1.4865547382328464E-2</v>
      </c>
      <c r="G145" s="87">
        <v>1.5710244421159793E-2</v>
      </c>
      <c r="H145" s="87">
        <v>7.4560314871080294E-3</v>
      </c>
      <c r="I145" s="87">
        <v>8.0996081235398532E-3</v>
      </c>
      <c r="J145" s="87">
        <v>6.1306322196370121E-3</v>
      </c>
      <c r="K145" s="87">
        <v>8.9592681217980537E-3</v>
      </c>
      <c r="L145" s="87">
        <v>8.3932362755173972E-3</v>
      </c>
      <c r="M145" s="87">
        <v>7.9828885462021274E-3</v>
      </c>
      <c r="N145" s="87">
        <v>1.8854403235999285E-2</v>
      </c>
      <c r="O145" s="87">
        <v>8.1881013654947835E-3</v>
      </c>
      <c r="P145" s="87">
        <v>7.5991133668004227E-3</v>
      </c>
      <c r="Q145" s="87">
        <v>6.7104268089508649E-3</v>
      </c>
    </row>
    <row r="146" spans="1:17" x14ac:dyDescent="0.25">
      <c r="A146" s="150" t="s">
        <v>29</v>
      </c>
      <c r="B146" s="87">
        <v>0</v>
      </c>
      <c r="C146" s="87">
        <v>0</v>
      </c>
      <c r="D146" s="87">
        <v>0</v>
      </c>
      <c r="E146" s="87">
        <v>0</v>
      </c>
      <c r="F146" s="87">
        <v>0</v>
      </c>
      <c r="G146" s="87">
        <v>0</v>
      </c>
      <c r="H146" s="87">
        <v>0</v>
      </c>
      <c r="I146" s="87">
        <v>0</v>
      </c>
      <c r="J146" s="87">
        <v>0</v>
      </c>
      <c r="K146" s="87">
        <v>0</v>
      </c>
      <c r="L146" s="87">
        <v>0</v>
      </c>
      <c r="M146" s="87">
        <v>0</v>
      </c>
      <c r="N146" s="87">
        <v>0</v>
      </c>
      <c r="O146" s="87">
        <v>0</v>
      </c>
      <c r="P146" s="87">
        <v>0</v>
      </c>
      <c r="Q146" s="87">
        <v>0</v>
      </c>
    </row>
    <row r="147" spans="1:17" x14ac:dyDescent="0.25">
      <c r="A147" s="150" t="s">
        <v>28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26</v>
      </c>
      <c r="B148" s="87">
        <v>1.9153947627676771</v>
      </c>
      <c r="C148" s="87">
        <v>1.551337369796812</v>
      </c>
      <c r="D148" s="87">
        <v>1.7651977548437165</v>
      </c>
      <c r="E148" s="87">
        <v>1.975317287422705</v>
      </c>
      <c r="F148" s="87">
        <v>1.7582787860127405</v>
      </c>
      <c r="G148" s="87">
        <v>2.3293425087269819</v>
      </c>
      <c r="H148" s="87">
        <v>2.0199595247193303</v>
      </c>
      <c r="I148" s="87">
        <v>2.1813298251232611</v>
      </c>
      <c r="J148" s="87">
        <v>1.7806769597820333</v>
      </c>
      <c r="K148" s="87">
        <v>2.7173169612969645</v>
      </c>
      <c r="L148" s="87">
        <v>2.5038933670699999</v>
      </c>
      <c r="M148" s="87">
        <v>2.4491731018221792</v>
      </c>
      <c r="N148" s="87">
        <v>2.9081476946731049</v>
      </c>
      <c r="O148" s="87">
        <v>2.4373364398225768</v>
      </c>
      <c r="P148" s="87">
        <v>2.3821880550405545</v>
      </c>
      <c r="Q148" s="87">
        <v>2.1974855105660378</v>
      </c>
    </row>
    <row r="149" spans="1:17" x14ac:dyDescent="0.25">
      <c r="A149" s="150" t="s">
        <v>25</v>
      </c>
      <c r="B149" s="87">
        <v>0</v>
      </c>
      <c r="C149" s="87">
        <v>0</v>
      </c>
      <c r="D149" s="87">
        <v>0</v>
      </c>
      <c r="E149" s="87">
        <v>0</v>
      </c>
      <c r="F149" s="87">
        <v>0</v>
      </c>
      <c r="G149" s="87">
        <v>0</v>
      </c>
      <c r="H149" s="87">
        <v>0</v>
      </c>
      <c r="I149" s="87">
        <v>0</v>
      </c>
      <c r="J149" s="87">
        <v>0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</row>
    <row r="150" spans="1:17" x14ac:dyDescent="0.25">
      <c r="A150" s="150" t="s">
        <v>86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22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2" t="s">
        <v>186</v>
      </c>
      <c r="B152" s="151">
        <v>0</v>
      </c>
      <c r="C152" s="151">
        <v>0</v>
      </c>
      <c r="D152" s="151">
        <v>0</v>
      </c>
      <c r="E152" s="151">
        <v>0</v>
      </c>
      <c r="F152" s="151">
        <v>0</v>
      </c>
      <c r="G152" s="151">
        <v>0</v>
      </c>
      <c r="H152" s="151">
        <v>0</v>
      </c>
      <c r="I152" s="151">
        <v>0</v>
      </c>
      <c r="J152" s="151">
        <v>0</v>
      </c>
      <c r="K152" s="151">
        <v>0</v>
      </c>
      <c r="L152" s="151">
        <v>0</v>
      </c>
      <c r="M152" s="151">
        <v>0</v>
      </c>
      <c r="N152" s="151">
        <v>0</v>
      </c>
      <c r="O152" s="151">
        <v>0</v>
      </c>
      <c r="P152" s="151">
        <v>0</v>
      </c>
      <c r="Q152" s="151">
        <v>0</v>
      </c>
    </row>
    <row r="153" spans="1:17" x14ac:dyDescent="0.25">
      <c r="A153" s="243" t="s">
        <v>179</v>
      </c>
      <c r="B153" s="242">
        <v>0</v>
      </c>
      <c r="C153" s="242">
        <v>0</v>
      </c>
      <c r="D153" s="242">
        <v>0</v>
      </c>
      <c r="E153" s="242">
        <v>0</v>
      </c>
      <c r="F153" s="242">
        <v>0</v>
      </c>
      <c r="G153" s="242">
        <v>0</v>
      </c>
      <c r="H153" s="242">
        <v>0</v>
      </c>
      <c r="I153" s="242">
        <v>0</v>
      </c>
      <c r="J153" s="242">
        <v>0</v>
      </c>
      <c r="K153" s="242">
        <v>0</v>
      </c>
      <c r="L153" s="242">
        <v>0</v>
      </c>
      <c r="M153" s="242">
        <v>0</v>
      </c>
      <c r="N153" s="242">
        <v>0</v>
      </c>
      <c r="O153" s="242">
        <v>0</v>
      </c>
      <c r="P153" s="242">
        <v>0</v>
      </c>
      <c r="Q153" s="242">
        <v>0</v>
      </c>
    </row>
    <row r="154" spans="1:17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</row>
    <row r="155" spans="1:17" ht="12.75" x14ac:dyDescent="0.25">
      <c r="A155" s="98" t="s">
        <v>134</v>
      </c>
      <c r="B155" s="233"/>
      <c r="C155" s="233"/>
      <c r="D155" s="233"/>
      <c r="E155" s="233"/>
      <c r="F155" s="233"/>
      <c r="G155" s="233"/>
      <c r="H155" s="233"/>
      <c r="I155" s="233"/>
      <c r="J155" s="233"/>
      <c r="K155" s="233"/>
      <c r="L155" s="233"/>
      <c r="M155" s="233"/>
      <c r="N155" s="233"/>
      <c r="O155" s="233"/>
      <c r="P155" s="233"/>
      <c r="Q155" s="233"/>
    </row>
    <row r="156" spans="1:17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</row>
    <row r="157" spans="1:17" x14ac:dyDescent="0.25">
      <c r="A157" s="78" t="s">
        <v>41</v>
      </c>
      <c r="B157" s="77">
        <f t="shared" ref="B157:Q157" si="0">SUM(B$158:B$164,B$166:B$167,B$169:B$172,B173)</f>
        <v>1</v>
      </c>
      <c r="C157" s="77">
        <f t="shared" si="0"/>
        <v>1.0000000000000002</v>
      </c>
      <c r="D157" s="77">
        <f t="shared" si="0"/>
        <v>1.0000000000000002</v>
      </c>
      <c r="E157" s="77">
        <f t="shared" si="0"/>
        <v>1.0000000000000002</v>
      </c>
      <c r="F157" s="77">
        <f t="shared" si="0"/>
        <v>0.99999999999999989</v>
      </c>
      <c r="G157" s="77">
        <f t="shared" si="0"/>
        <v>1</v>
      </c>
      <c r="H157" s="77">
        <f t="shared" si="0"/>
        <v>1</v>
      </c>
      <c r="I157" s="77">
        <f t="shared" si="0"/>
        <v>0.99999999999999989</v>
      </c>
      <c r="J157" s="77">
        <f t="shared" si="0"/>
        <v>1</v>
      </c>
      <c r="K157" s="77">
        <f t="shared" si="0"/>
        <v>1</v>
      </c>
      <c r="L157" s="77">
        <f t="shared" si="0"/>
        <v>1</v>
      </c>
      <c r="M157" s="77">
        <f t="shared" si="0"/>
        <v>0.99999999999999989</v>
      </c>
      <c r="N157" s="77">
        <f t="shared" si="0"/>
        <v>0.99999999999999978</v>
      </c>
      <c r="O157" s="77">
        <f t="shared" si="0"/>
        <v>1</v>
      </c>
      <c r="P157" s="77">
        <f t="shared" si="0"/>
        <v>1</v>
      </c>
      <c r="Q157" s="77">
        <f t="shared" si="0"/>
        <v>1</v>
      </c>
    </row>
    <row r="158" spans="1:17" x14ac:dyDescent="0.25">
      <c r="A158" s="132" t="s">
        <v>83</v>
      </c>
      <c r="B158" s="240">
        <f t="shared" ref="B158:Q158" si="1">IF(B$6=0,0,B$6/B$5)</f>
        <v>0</v>
      </c>
      <c r="C158" s="240">
        <f t="shared" si="1"/>
        <v>0</v>
      </c>
      <c r="D158" s="240">
        <f t="shared" si="1"/>
        <v>0</v>
      </c>
      <c r="E158" s="240">
        <f t="shared" si="1"/>
        <v>0</v>
      </c>
      <c r="F158" s="240">
        <f t="shared" si="1"/>
        <v>0</v>
      </c>
      <c r="G158" s="240">
        <f t="shared" si="1"/>
        <v>0</v>
      </c>
      <c r="H158" s="240">
        <f t="shared" si="1"/>
        <v>0</v>
      </c>
      <c r="I158" s="240">
        <f t="shared" si="1"/>
        <v>0</v>
      </c>
      <c r="J158" s="240">
        <f t="shared" si="1"/>
        <v>0</v>
      </c>
      <c r="K158" s="240">
        <f t="shared" si="1"/>
        <v>0</v>
      </c>
      <c r="L158" s="240">
        <f t="shared" si="1"/>
        <v>0</v>
      </c>
      <c r="M158" s="240">
        <f t="shared" si="1"/>
        <v>0</v>
      </c>
      <c r="N158" s="240">
        <f t="shared" si="1"/>
        <v>0</v>
      </c>
      <c r="O158" s="240">
        <f t="shared" si="1"/>
        <v>0</v>
      </c>
      <c r="P158" s="240">
        <f t="shared" si="1"/>
        <v>0</v>
      </c>
      <c r="Q158" s="240">
        <f t="shared" si="1"/>
        <v>0</v>
      </c>
    </row>
    <row r="159" spans="1:17" x14ac:dyDescent="0.25">
      <c r="A159" s="76" t="s">
        <v>82</v>
      </c>
      <c r="B159" s="239">
        <f t="shared" ref="B159:Q159" si="2">IF(B$7=0,0,B$7/B$5)</f>
        <v>0</v>
      </c>
      <c r="C159" s="239">
        <f t="shared" si="2"/>
        <v>0</v>
      </c>
      <c r="D159" s="239">
        <f t="shared" si="2"/>
        <v>0</v>
      </c>
      <c r="E159" s="239">
        <f t="shared" si="2"/>
        <v>0</v>
      </c>
      <c r="F159" s="239">
        <f t="shared" si="2"/>
        <v>0</v>
      </c>
      <c r="G159" s="239">
        <f t="shared" si="2"/>
        <v>0</v>
      </c>
      <c r="H159" s="239">
        <f t="shared" si="2"/>
        <v>0</v>
      </c>
      <c r="I159" s="239">
        <f t="shared" si="2"/>
        <v>0</v>
      </c>
      <c r="J159" s="239">
        <f t="shared" si="2"/>
        <v>0</v>
      </c>
      <c r="K159" s="239">
        <f t="shared" si="2"/>
        <v>0</v>
      </c>
      <c r="L159" s="239">
        <f t="shared" si="2"/>
        <v>0</v>
      </c>
      <c r="M159" s="239">
        <f t="shared" si="2"/>
        <v>0</v>
      </c>
      <c r="N159" s="239">
        <f t="shared" si="2"/>
        <v>0</v>
      </c>
      <c r="O159" s="239">
        <f t="shared" si="2"/>
        <v>0</v>
      </c>
      <c r="P159" s="239">
        <f t="shared" si="2"/>
        <v>0</v>
      </c>
      <c r="Q159" s="239">
        <f t="shared" si="2"/>
        <v>0</v>
      </c>
    </row>
    <row r="160" spans="1:17" x14ac:dyDescent="0.25">
      <c r="A160" s="76" t="s">
        <v>81</v>
      </c>
      <c r="B160" s="239">
        <f t="shared" ref="B160:Q160" si="3">IF(B$8=0,0,B$8/B$5)</f>
        <v>0</v>
      </c>
      <c r="C160" s="239">
        <f t="shared" si="3"/>
        <v>0</v>
      </c>
      <c r="D160" s="239">
        <f t="shared" si="3"/>
        <v>0</v>
      </c>
      <c r="E160" s="239">
        <f t="shared" si="3"/>
        <v>0</v>
      </c>
      <c r="F160" s="239">
        <f t="shared" si="3"/>
        <v>0</v>
      </c>
      <c r="G160" s="239">
        <f t="shared" si="3"/>
        <v>0</v>
      </c>
      <c r="H160" s="239">
        <f t="shared" si="3"/>
        <v>0</v>
      </c>
      <c r="I160" s="239">
        <f t="shared" si="3"/>
        <v>0</v>
      </c>
      <c r="J160" s="239">
        <f t="shared" si="3"/>
        <v>0</v>
      </c>
      <c r="K160" s="239">
        <f t="shared" si="3"/>
        <v>0</v>
      </c>
      <c r="L160" s="239">
        <f t="shared" si="3"/>
        <v>0</v>
      </c>
      <c r="M160" s="239">
        <f t="shared" si="3"/>
        <v>0</v>
      </c>
      <c r="N160" s="239">
        <f t="shared" si="3"/>
        <v>0</v>
      </c>
      <c r="O160" s="239">
        <f t="shared" si="3"/>
        <v>0</v>
      </c>
      <c r="P160" s="239">
        <f t="shared" si="3"/>
        <v>0</v>
      </c>
      <c r="Q160" s="239">
        <f t="shared" si="3"/>
        <v>0</v>
      </c>
    </row>
    <row r="161" spans="1:17" x14ac:dyDescent="0.25">
      <c r="A161" s="76" t="s">
        <v>80</v>
      </c>
      <c r="B161" s="239">
        <f t="shared" ref="B161:Q161" si="4">IF(B$9=0,0,B$9/B$5)</f>
        <v>0</v>
      </c>
      <c r="C161" s="239">
        <f t="shared" si="4"/>
        <v>0</v>
      </c>
      <c r="D161" s="239">
        <f t="shared" si="4"/>
        <v>0</v>
      </c>
      <c r="E161" s="239">
        <f t="shared" si="4"/>
        <v>0</v>
      </c>
      <c r="F161" s="239">
        <f t="shared" si="4"/>
        <v>0</v>
      </c>
      <c r="G161" s="239">
        <f t="shared" si="4"/>
        <v>0</v>
      </c>
      <c r="H161" s="239">
        <f t="shared" si="4"/>
        <v>0</v>
      </c>
      <c r="I161" s="239">
        <f t="shared" si="4"/>
        <v>0</v>
      </c>
      <c r="J161" s="239">
        <f t="shared" si="4"/>
        <v>0</v>
      </c>
      <c r="K161" s="239">
        <f t="shared" si="4"/>
        <v>0</v>
      </c>
      <c r="L161" s="239">
        <f t="shared" si="4"/>
        <v>0</v>
      </c>
      <c r="M161" s="239">
        <f t="shared" si="4"/>
        <v>0</v>
      </c>
      <c r="N161" s="239">
        <f t="shared" si="4"/>
        <v>0</v>
      </c>
      <c r="O161" s="239">
        <f t="shared" si="4"/>
        <v>0</v>
      </c>
      <c r="P161" s="239">
        <f t="shared" si="4"/>
        <v>0</v>
      </c>
      <c r="Q161" s="239">
        <f t="shared" si="4"/>
        <v>0</v>
      </c>
    </row>
    <row r="162" spans="1:17" x14ac:dyDescent="0.25">
      <c r="A162" s="129" t="s">
        <v>79</v>
      </c>
      <c r="B162" s="238">
        <f t="shared" ref="B162:Q162" si="5">IF(B$10=0,0,B$10/B$5)</f>
        <v>9.1775513655049639E-3</v>
      </c>
      <c r="C162" s="238">
        <f t="shared" si="5"/>
        <v>1.1376204984386148E-2</v>
      </c>
      <c r="D162" s="238">
        <f t="shared" si="5"/>
        <v>9.0803414021214095E-3</v>
      </c>
      <c r="E162" s="238">
        <f t="shared" si="5"/>
        <v>7.9948745813830258E-3</v>
      </c>
      <c r="F162" s="238">
        <f t="shared" si="5"/>
        <v>6.9247372297733863E-3</v>
      </c>
      <c r="G162" s="238">
        <f t="shared" si="5"/>
        <v>7.4548626481555627E-3</v>
      </c>
      <c r="H162" s="238">
        <f t="shared" si="5"/>
        <v>6.6556556344558497E-3</v>
      </c>
      <c r="I162" s="238">
        <f t="shared" si="5"/>
        <v>7.6530404165326762E-3</v>
      </c>
      <c r="J162" s="238">
        <f t="shared" si="5"/>
        <v>7.2504419330992609E-3</v>
      </c>
      <c r="K162" s="238">
        <f t="shared" si="5"/>
        <v>7.1731375990733799E-3</v>
      </c>
      <c r="L162" s="238">
        <f t="shared" si="5"/>
        <v>7.63984527551749E-3</v>
      </c>
      <c r="M162" s="238">
        <f t="shared" si="5"/>
        <v>7.6021905176076893E-3</v>
      </c>
      <c r="N162" s="238">
        <f t="shared" si="5"/>
        <v>8.7353183160512101E-3</v>
      </c>
      <c r="O162" s="238">
        <f t="shared" si="5"/>
        <v>9.2311609675176064E-3</v>
      </c>
      <c r="P162" s="238">
        <f t="shared" si="5"/>
        <v>8.7866206195010635E-3</v>
      </c>
      <c r="Q162" s="238">
        <f t="shared" si="5"/>
        <v>8.7705951836113457E-3</v>
      </c>
    </row>
    <row r="163" spans="1:17" x14ac:dyDescent="0.25">
      <c r="A163" s="232" t="s">
        <v>185</v>
      </c>
      <c r="B163" s="241">
        <f t="shared" ref="B163:Q163" si="6">IF(B$15=0,0,B$15/B$5)</f>
        <v>0</v>
      </c>
      <c r="C163" s="241">
        <f t="shared" si="6"/>
        <v>0</v>
      </c>
      <c r="D163" s="241">
        <f t="shared" si="6"/>
        <v>0</v>
      </c>
      <c r="E163" s="241">
        <f t="shared" si="6"/>
        <v>0</v>
      </c>
      <c r="F163" s="241">
        <f t="shared" si="6"/>
        <v>0</v>
      </c>
      <c r="G163" s="241">
        <f t="shared" si="6"/>
        <v>0</v>
      </c>
      <c r="H163" s="241">
        <f t="shared" si="6"/>
        <v>0</v>
      </c>
      <c r="I163" s="241">
        <f t="shared" si="6"/>
        <v>0</v>
      </c>
      <c r="J163" s="241">
        <f t="shared" si="6"/>
        <v>0</v>
      </c>
      <c r="K163" s="241">
        <f t="shared" si="6"/>
        <v>0</v>
      </c>
      <c r="L163" s="241">
        <f t="shared" si="6"/>
        <v>0</v>
      </c>
      <c r="M163" s="241">
        <f t="shared" si="6"/>
        <v>0</v>
      </c>
      <c r="N163" s="241">
        <f t="shared" si="6"/>
        <v>0</v>
      </c>
      <c r="O163" s="241">
        <f t="shared" si="6"/>
        <v>0</v>
      </c>
      <c r="P163" s="241">
        <f t="shared" si="6"/>
        <v>0</v>
      </c>
      <c r="Q163" s="241">
        <f t="shared" si="6"/>
        <v>0</v>
      </c>
    </row>
    <row r="164" spans="1:17" x14ac:dyDescent="0.25">
      <c r="A164" s="127" t="s">
        <v>184</v>
      </c>
      <c r="B164" s="237">
        <f t="shared" ref="B164:Q164" si="7">IF(B$24=0,0,B$24/B$5)</f>
        <v>0.41735266882756772</v>
      </c>
      <c r="C164" s="237">
        <f t="shared" si="7"/>
        <v>0.47162260744710077</v>
      </c>
      <c r="D164" s="237">
        <f t="shared" si="7"/>
        <v>0.50672148558041996</v>
      </c>
      <c r="E164" s="237">
        <f t="shared" si="7"/>
        <v>0.53180573671191322</v>
      </c>
      <c r="F164" s="237">
        <f t="shared" si="7"/>
        <v>0.5642185722785007</v>
      </c>
      <c r="G164" s="237">
        <f t="shared" si="7"/>
        <v>0.53682655913850175</v>
      </c>
      <c r="H164" s="237">
        <f t="shared" si="7"/>
        <v>0.53077865452697703</v>
      </c>
      <c r="I164" s="237">
        <f t="shared" si="7"/>
        <v>0.50989621420182696</v>
      </c>
      <c r="J164" s="237">
        <f t="shared" si="7"/>
        <v>0.54928152786396789</v>
      </c>
      <c r="K164" s="237">
        <f t="shared" si="7"/>
        <v>0.56316862167859105</v>
      </c>
      <c r="L164" s="237">
        <f t="shared" si="7"/>
        <v>0.54542905059780844</v>
      </c>
      <c r="M164" s="237">
        <f t="shared" si="7"/>
        <v>0.55588512730441442</v>
      </c>
      <c r="N164" s="237">
        <f t="shared" si="7"/>
        <v>0.50299040599776823</v>
      </c>
      <c r="O164" s="237">
        <f t="shared" si="7"/>
        <v>0.49627657120798579</v>
      </c>
      <c r="P164" s="237">
        <f t="shared" si="7"/>
        <v>0.44405523924374424</v>
      </c>
      <c r="Q164" s="237">
        <f t="shared" si="7"/>
        <v>0.48964111224943757</v>
      </c>
    </row>
    <row r="165" spans="1:17" x14ac:dyDescent="0.25">
      <c r="A165" s="127" t="s">
        <v>181</v>
      </c>
      <c r="B165" s="237">
        <f t="shared" ref="B165:Q165" si="8">IF(B$35=0,0,B$35/B$5)</f>
        <v>8.7183817365453234E-2</v>
      </c>
      <c r="C165" s="237">
        <f t="shared" si="8"/>
        <v>7.395542752818024E-2</v>
      </c>
      <c r="D165" s="237">
        <f t="shared" si="8"/>
        <v>7.2300716714539123E-2</v>
      </c>
      <c r="E165" s="237">
        <f t="shared" si="8"/>
        <v>7.4507821411438191E-2</v>
      </c>
      <c r="F165" s="237">
        <f t="shared" si="8"/>
        <v>6.7046063323286206E-2</v>
      </c>
      <c r="G165" s="237">
        <f t="shared" si="8"/>
        <v>8.0949980151351811E-2</v>
      </c>
      <c r="H165" s="237">
        <f t="shared" si="8"/>
        <v>7.4057093537463037E-2</v>
      </c>
      <c r="I165" s="237">
        <f t="shared" si="8"/>
        <v>7.5883978063672225E-2</v>
      </c>
      <c r="J165" s="237">
        <f t="shared" si="8"/>
        <v>7.5913867274636448E-2</v>
      </c>
      <c r="K165" s="237">
        <f t="shared" si="8"/>
        <v>8.267331233543139E-2</v>
      </c>
      <c r="L165" s="237">
        <f t="shared" si="8"/>
        <v>8.1804958804653466E-2</v>
      </c>
      <c r="M165" s="237">
        <f t="shared" si="8"/>
        <v>7.9614667252635954E-2</v>
      </c>
      <c r="N165" s="237">
        <f t="shared" si="8"/>
        <v>8.2409172110060075E-2</v>
      </c>
      <c r="O165" s="237">
        <f t="shared" si="8"/>
        <v>8.8311977972747882E-2</v>
      </c>
      <c r="P165" s="237">
        <f t="shared" si="8"/>
        <v>8.0646114736949492E-2</v>
      </c>
      <c r="Q165" s="237">
        <f t="shared" si="8"/>
        <v>7.7810219058062707E-2</v>
      </c>
    </row>
    <row r="166" spans="1:17" x14ac:dyDescent="0.25">
      <c r="A166" s="142" t="s">
        <v>190</v>
      </c>
      <c r="B166" s="235">
        <f t="shared" ref="B166:Q166" si="9">IF(B$36=0,0,B$36/B$5)</f>
        <v>8.7183817365453234E-2</v>
      </c>
      <c r="C166" s="235">
        <f t="shared" si="9"/>
        <v>7.395542752818024E-2</v>
      </c>
      <c r="D166" s="235">
        <f t="shared" si="9"/>
        <v>7.2300716714539123E-2</v>
      </c>
      <c r="E166" s="235">
        <f t="shared" si="9"/>
        <v>7.4507821411438191E-2</v>
      </c>
      <c r="F166" s="235">
        <f t="shared" si="9"/>
        <v>6.7046063323286206E-2</v>
      </c>
      <c r="G166" s="235">
        <f t="shared" si="9"/>
        <v>8.0949980151351811E-2</v>
      </c>
      <c r="H166" s="235">
        <f t="shared" si="9"/>
        <v>7.4057093537463037E-2</v>
      </c>
      <c r="I166" s="235">
        <f t="shared" si="9"/>
        <v>7.5883978063672225E-2</v>
      </c>
      <c r="J166" s="235">
        <f t="shared" si="9"/>
        <v>7.5913867274636448E-2</v>
      </c>
      <c r="K166" s="235">
        <f t="shared" si="9"/>
        <v>8.267331233543139E-2</v>
      </c>
      <c r="L166" s="235">
        <f t="shared" si="9"/>
        <v>8.1804958804653466E-2</v>
      </c>
      <c r="M166" s="235">
        <f t="shared" si="9"/>
        <v>7.9614667252635954E-2</v>
      </c>
      <c r="N166" s="235">
        <f t="shared" si="9"/>
        <v>8.2409172110060075E-2</v>
      </c>
      <c r="O166" s="235">
        <f t="shared" si="9"/>
        <v>8.8311977972747882E-2</v>
      </c>
      <c r="P166" s="235">
        <f t="shared" si="9"/>
        <v>8.0646114736949492E-2</v>
      </c>
      <c r="Q166" s="235">
        <f t="shared" si="9"/>
        <v>7.7810219058062707E-2</v>
      </c>
    </row>
    <row r="167" spans="1:17" x14ac:dyDescent="0.25">
      <c r="A167" s="142" t="s">
        <v>189</v>
      </c>
      <c r="B167" s="235">
        <f t="shared" ref="B167:Q167" si="10">IF(B$42=0,0,B$42/B$5)</f>
        <v>0</v>
      </c>
      <c r="C167" s="235">
        <f t="shared" si="10"/>
        <v>0</v>
      </c>
      <c r="D167" s="235">
        <f t="shared" si="10"/>
        <v>0</v>
      </c>
      <c r="E167" s="235">
        <f t="shared" si="10"/>
        <v>0</v>
      </c>
      <c r="F167" s="235">
        <f t="shared" si="10"/>
        <v>0</v>
      </c>
      <c r="G167" s="235">
        <f t="shared" si="10"/>
        <v>0</v>
      </c>
      <c r="H167" s="235">
        <f t="shared" si="10"/>
        <v>0</v>
      </c>
      <c r="I167" s="235">
        <f t="shared" si="10"/>
        <v>0</v>
      </c>
      <c r="J167" s="235">
        <f t="shared" si="10"/>
        <v>0</v>
      </c>
      <c r="K167" s="235">
        <f t="shared" si="10"/>
        <v>0</v>
      </c>
      <c r="L167" s="235">
        <f t="shared" si="10"/>
        <v>0</v>
      </c>
      <c r="M167" s="235">
        <f t="shared" si="10"/>
        <v>0</v>
      </c>
      <c r="N167" s="235">
        <f t="shared" si="10"/>
        <v>0</v>
      </c>
      <c r="O167" s="235">
        <f t="shared" si="10"/>
        <v>0</v>
      </c>
      <c r="P167" s="235">
        <f t="shared" si="10"/>
        <v>0</v>
      </c>
      <c r="Q167" s="235">
        <f t="shared" si="10"/>
        <v>0</v>
      </c>
    </row>
    <row r="168" spans="1:17" x14ac:dyDescent="0.25">
      <c r="A168" s="127" t="s">
        <v>180</v>
      </c>
      <c r="B168" s="236">
        <f t="shared" ref="B168:Q168" si="11">IF(B$43=0,0,B$43/B$5)</f>
        <v>4.5355474388064955E-2</v>
      </c>
      <c r="C168" s="236">
        <f t="shared" si="11"/>
        <v>4.2737393895905584E-2</v>
      </c>
      <c r="D168" s="236">
        <f t="shared" si="11"/>
        <v>4.3453407009705382E-2</v>
      </c>
      <c r="E168" s="236">
        <f t="shared" si="11"/>
        <v>4.5129559376000987E-2</v>
      </c>
      <c r="F168" s="236">
        <f t="shared" si="11"/>
        <v>4.3725291680775359E-2</v>
      </c>
      <c r="G168" s="236">
        <f t="shared" si="11"/>
        <v>4.7521703031516239E-2</v>
      </c>
      <c r="H168" s="236">
        <f t="shared" si="11"/>
        <v>4.4915528685752118E-2</v>
      </c>
      <c r="I168" s="236">
        <f t="shared" si="11"/>
        <v>4.4782706526815437E-2</v>
      </c>
      <c r="J168" s="236">
        <f t="shared" si="11"/>
        <v>4.6227754907804397E-2</v>
      </c>
      <c r="K168" s="236">
        <f t="shared" si="11"/>
        <v>4.9096544009318253E-2</v>
      </c>
      <c r="L168" s="236">
        <f t="shared" si="11"/>
        <v>4.8150884782789873E-2</v>
      </c>
      <c r="M168" s="236">
        <f t="shared" si="11"/>
        <v>4.7772927909010006E-2</v>
      </c>
      <c r="N168" s="236">
        <f t="shared" si="11"/>
        <v>4.6816812102352223E-2</v>
      </c>
      <c r="O168" s="236">
        <f t="shared" si="11"/>
        <v>4.8615951607919927E-2</v>
      </c>
      <c r="P168" s="236">
        <f t="shared" si="11"/>
        <v>4.4063426038786532E-2</v>
      </c>
      <c r="Q168" s="236">
        <f t="shared" si="11"/>
        <v>4.4739437951546758E-2</v>
      </c>
    </row>
    <row r="169" spans="1:17" x14ac:dyDescent="0.25">
      <c r="A169" s="142" t="s">
        <v>188</v>
      </c>
      <c r="B169" s="235">
        <f t="shared" ref="B169:Q169" si="12">IF(B$44=0,0,B$44/B$5)</f>
        <v>3.0179013703426093E-2</v>
      </c>
      <c r="C169" s="235">
        <f t="shared" si="12"/>
        <v>2.5587480897829234E-2</v>
      </c>
      <c r="D169" s="235">
        <f t="shared" si="12"/>
        <v>2.5027171170417369E-2</v>
      </c>
      <c r="E169" s="235">
        <f t="shared" si="12"/>
        <v>2.5791168950113203E-2</v>
      </c>
      <c r="F169" s="235">
        <f t="shared" si="12"/>
        <v>2.3208252688829832E-2</v>
      </c>
      <c r="G169" s="235">
        <f t="shared" si="12"/>
        <v>2.8000737244661712E-2</v>
      </c>
      <c r="H169" s="235">
        <f t="shared" si="12"/>
        <v>2.561448670295292E-2</v>
      </c>
      <c r="I169" s="235">
        <f t="shared" si="12"/>
        <v>2.6241026010385318E-2</v>
      </c>
      <c r="J169" s="235">
        <f t="shared" si="12"/>
        <v>2.6253881167296548E-2</v>
      </c>
      <c r="K169" s="235">
        <f t="shared" si="12"/>
        <v>2.8617685039187775E-2</v>
      </c>
      <c r="L169" s="235">
        <f t="shared" si="12"/>
        <v>2.8317101124687744E-2</v>
      </c>
      <c r="M169" s="235">
        <f t="shared" si="12"/>
        <v>2.755892327975858E-2</v>
      </c>
      <c r="N169" s="235">
        <f t="shared" si="12"/>
        <v>2.8526251884251543E-2</v>
      </c>
      <c r="O169" s="235">
        <f t="shared" si="12"/>
        <v>3.0569530836720416E-2</v>
      </c>
      <c r="P169" s="235">
        <f t="shared" si="12"/>
        <v>2.791596279355945E-2</v>
      </c>
      <c r="Q169" s="235">
        <f t="shared" si="12"/>
        <v>2.6934306597021725E-2</v>
      </c>
    </row>
    <row r="170" spans="1:17" x14ac:dyDescent="0.25">
      <c r="A170" s="142" t="s">
        <v>187</v>
      </c>
      <c r="B170" s="235">
        <f t="shared" ref="B170:Q170" si="13">IF(B$45=0,0,B$45/B$5)</f>
        <v>1.517646068463886E-2</v>
      </c>
      <c r="C170" s="235">
        <f t="shared" si="13"/>
        <v>1.7149912998076354E-2</v>
      </c>
      <c r="D170" s="235">
        <f t="shared" si="13"/>
        <v>1.842623583928802E-2</v>
      </c>
      <c r="E170" s="235">
        <f t="shared" si="13"/>
        <v>1.9338390425887777E-2</v>
      </c>
      <c r="F170" s="235">
        <f t="shared" si="13"/>
        <v>2.0517038991945527E-2</v>
      </c>
      <c r="G170" s="235">
        <f t="shared" si="13"/>
        <v>1.9520965786854524E-2</v>
      </c>
      <c r="H170" s="235">
        <f t="shared" si="13"/>
        <v>1.9301041982799198E-2</v>
      </c>
      <c r="I170" s="235">
        <f t="shared" si="13"/>
        <v>1.8541680516430115E-2</v>
      </c>
      <c r="J170" s="235">
        <f t="shared" si="13"/>
        <v>1.9973873740507849E-2</v>
      </c>
      <c r="K170" s="235">
        <f t="shared" si="13"/>
        <v>2.0478858970130479E-2</v>
      </c>
      <c r="L170" s="235">
        <f t="shared" si="13"/>
        <v>1.9833783658102132E-2</v>
      </c>
      <c r="M170" s="235">
        <f t="shared" si="13"/>
        <v>2.0214004629251426E-2</v>
      </c>
      <c r="N170" s="235">
        <f t="shared" si="13"/>
        <v>1.8290560218100681E-2</v>
      </c>
      <c r="O170" s="235">
        <f t="shared" si="13"/>
        <v>1.8046420771199518E-2</v>
      </c>
      <c r="P170" s="235">
        <f t="shared" si="13"/>
        <v>1.6147463245227086E-2</v>
      </c>
      <c r="Q170" s="235">
        <f t="shared" si="13"/>
        <v>1.7805131354525033E-2</v>
      </c>
    </row>
    <row r="171" spans="1:17" x14ac:dyDescent="0.25">
      <c r="A171" s="142" t="s">
        <v>186</v>
      </c>
      <c r="B171" s="235">
        <f t="shared" ref="B171:Q171" si="14">IF(B$56=0,0,B$56/B$5)</f>
        <v>0</v>
      </c>
      <c r="C171" s="235">
        <f t="shared" si="14"/>
        <v>0</v>
      </c>
      <c r="D171" s="235">
        <f t="shared" si="14"/>
        <v>0</v>
      </c>
      <c r="E171" s="235">
        <f t="shared" si="14"/>
        <v>0</v>
      </c>
      <c r="F171" s="235">
        <f t="shared" si="14"/>
        <v>0</v>
      </c>
      <c r="G171" s="235">
        <f t="shared" si="14"/>
        <v>0</v>
      </c>
      <c r="H171" s="235">
        <f t="shared" si="14"/>
        <v>0</v>
      </c>
      <c r="I171" s="235">
        <f t="shared" si="14"/>
        <v>0</v>
      </c>
      <c r="J171" s="235">
        <f t="shared" si="14"/>
        <v>0</v>
      </c>
      <c r="K171" s="235">
        <f t="shared" si="14"/>
        <v>0</v>
      </c>
      <c r="L171" s="235">
        <f t="shared" si="14"/>
        <v>0</v>
      </c>
      <c r="M171" s="235">
        <f t="shared" si="14"/>
        <v>0</v>
      </c>
      <c r="N171" s="235">
        <f t="shared" si="14"/>
        <v>0</v>
      </c>
      <c r="O171" s="235">
        <f t="shared" si="14"/>
        <v>0</v>
      </c>
      <c r="P171" s="235">
        <f t="shared" si="14"/>
        <v>0</v>
      </c>
      <c r="Q171" s="235">
        <f t="shared" si="14"/>
        <v>0</v>
      </c>
    </row>
    <row r="172" spans="1:17" x14ac:dyDescent="0.25">
      <c r="A172" s="127" t="s">
        <v>179</v>
      </c>
      <c r="B172" s="236">
        <f t="shared" ref="B172:Q172" si="15">IF(B$57=0,0,B$57/B$5)</f>
        <v>0</v>
      </c>
      <c r="C172" s="236">
        <f t="shared" si="15"/>
        <v>0</v>
      </c>
      <c r="D172" s="236">
        <f t="shared" si="15"/>
        <v>0</v>
      </c>
      <c r="E172" s="236">
        <f t="shared" si="15"/>
        <v>0</v>
      </c>
      <c r="F172" s="236">
        <f t="shared" si="15"/>
        <v>0</v>
      </c>
      <c r="G172" s="236">
        <f t="shared" si="15"/>
        <v>0</v>
      </c>
      <c r="H172" s="236">
        <f t="shared" si="15"/>
        <v>0</v>
      </c>
      <c r="I172" s="236">
        <f t="shared" si="15"/>
        <v>0</v>
      </c>
      <c r="J172" s="236">
        <f t="shared" si="15"/>
        <v>0</v>
      </c>
      <c r="K172" s="236">
        <f t="shared" si="15"/>
        <v>0</v>
      </c>
      <c r="L172" s="236">
        <f t="shared" si="15"/>
        <v>0</v>
      </c>
      <c r="M172" s="236">
        <f t="shared" si="15"/>
        <v>0</v>
      </c>
      <c r="N172" s="236">
        <f t="shared" si="15"/>
        <v>0</v>
      </c>
      <c r="O172" s="236">
        <f t="shared" si="15"/>
        <v>0</v>
      </c>
      <c r="P172" s="236">
        <f t="shared" si="15"/>
        <v>0</v>
      </c>
      <c r="Q172" s="236">
        <f t="shared" si="15"/>
        <v>0</v>
      </c>
    </row>
    <row r="173" spans="1:17" x14ac:dyDescent="0.25">
      <c r="A173" s="177" t="s">
        <v>98</v>
      </c>
      <c r="B173" s="209">
        <f t="shared" ref="B173:Q173" si="16">IF(B$58=0,0,B$58/B$5)</f>
        <v>0.44093048805340906</v>
      </c>
      <c r="C173" s="209">
        <f t="shared" si="16"/>
        <v>0.40030836614442739</v>
      </c>
      <c r="D173" s="209">
        <f t="shared" si="16"/>
        <v>0.36844404929321423</v>
      </c>
      <c r="E173" s="209">
        <f t="shared" si="16"/>
        <v>0.34056200791926466</v>
      </c>
      <c r="F173" s="209">
        <f t="shared" si="16"/>
        <v>0.31808533548766416</v>
      </c>
      <c r="G173" s="209">
        <f t="shared" si="16"/>
        <v>0.32724689503047477</v>
      </c>
      <c r="H173" s="209">
        <f t="shared" si="16"/>
        <v>0.34359306761535185</v>
      </c>
      <c r="I173" s="209">
        <f t="shared" si="16"/>
        <v>0.36178406079115255</v>
      </c>
      <c r="J173" s="209">
        <f t="shared" si="16"/>
        <v>0.321326408020492</v>
      </c>
      <c r="K173" s="209">
        <f t="shared" si="16"/>
        <v>0.29788838437758597</v>
      </c>
      <c r="L173" s="209">
        <f t="shared" si="16"/>
        <v>0.3169752605392307</v>
      </c>
      <c r="M173" s="209">
        <f t="shared" si="16"/>
        <v>0.30912508701633179</v>
      </c>
      <c r="N173" s="209">
        <f t="shared" si="16"/>
        <v>0.3590482914737681</v>
      </c>
      <c r="O173" s="209">
        <f t="shared" si="16"/>
        <v>0.35756433824382883</v>
      </c>
      <c r="P173" s="209">
        <f t="shared" si="16"/>
        <v>0.42244859936101864</v>
      </c>
      <c r="Q173" s="209">
        <f t="shared" si="16"/>
        <v>0.37903863555734174</v>
      </c>
    </row>
    <row r="174" spans="1:17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</row>
    <row r="175" spans="1:17" x14ac:dyDescent="0.25">
      <c r="A175" s="78" t="s">
        <v>40</v>
      </c>
      <c r="B175" s="77">
        <f t="shared" ref="B175:Q175" si="17">SUM(B$176:B$180,B$182:B$183,B$185:B$186,B$188:B$191,B192)</f>
        <v>0.99999999999999989</v>
      </c>
      <c r="C175" s="77">
        <f t="shared" si="17"/>
        <v>1</v>
      </c>
      <c r="D175" s="77">
        <f t="shared" si="17"/>
        <v>1</v>
      </c>
      <c r="E175" s="77">
        <f t="shared" si="17"/>
        <v>1.0000000000000002</v>
      </c>
      <c r="F175" s="77">
        <f t="shared" si="17"/>
        <v>1</v>
      </c>
      <c r="G175" s="77">
        <f t="shared" si="17"/>
        <v>1</v>
      </c>
      <c r="H175" s="77">
        <f t="shared" si="17"/>
        <v>1</v>
      </c>
      <c r="I175" s="77">
        <f t="shared" si="17"/>
        <v>1</v>
      </c>
      <c r="J175" s="77">
        <f t="shared" si="17"/>
        <v>0.99999999999999989</v>
      </c>
      <c r="K175" s="77">
        <f t="shared" si="17"/>
        <v>1</v>
      </c>
      <c r="L175" s="77">
        <f t="shared" si="17"/>
        <v>0.99999999999999989</v>
      </c>
      <c r="M175" s="77">
        <f t="shared" si="17"/>
        <v>1</v>
      </c>
      <c r="N175" s="77">
        <f t="shared" si="17"/>
        <v>1</v>
      </c>
      <c r="O175" s="77">
        <f t="shared" si="17"/>
        <v>0.99999999999999967</v>
      </c>
      <c r="P175" s="77">
        <f t="shared" si="17"/>
        <v>0.99999999999999989</v>
      </c>
      <c r="Q175" s="77">
        <f t="shared" si="17"/>
        <v>1</v>
      </c>
    </row>
    <row r="176" spans="1:17" x14ac:dyDescent="0.25">
      <c r="A176" s="132" t="s">
        <v>83</v>
      </c>
      <c r="B176" s="240">
        <f t="shared" ref="B176:Q176" si="18">IF(B$61=0,0,B$61/B$60)</f>
        <v>0</v>
      </c>
      <c r="C176" s="240">
        <f t="shared" si="18"/>
        <v>0</v>
      </c>
      <c r="D176" s="240">
        <f t="shared" si="18"/>
        <v>0</v>
      </c>
      <c r="E176" s="240">
        <f t="shared" si="18"/>
        <v>0</v>
      </c>
      <c r="F176" s="240">
        <f t="shared" si="18"/>
        <v>0</v>
      </c>
      <c r="G176" s="240">
        <f t="shared" si="18"/>
        <v>0</v>
      </c>
      <c r="H176" s="240">
        <f t="shared" si="18"/>
        <v>0</v>
      </c>
      <c r="I176" s="240">
        <f t="shared" si="18"/>
        <v>0</v>
      </c>
      <c r="J176" s="240">
        <f t="shared" si="18"/>
        <v>0</v>
      </c>
      <c r="K176" s="240">
        <f t="shared" si="18"/>
        <v>0</v>
      </c>
      <c r="L176" s="240">
        <f t="shared" si="18"/>
        <v>0</v>
      </c>
      <c r="M176" s="240">
        <f t="shared" si="18"/>
        <v>0</v>
      </c>
      <c r="N176" s="240">
        <f t="shared" si="18"/>
        <v>0</v>
      </c>
      <c r="O176" s="240">
        <f t="shared" si="18"/>
        <v>0</v>
      </c>
      <c r="P176" s="240">
        <f t="shared" si="18"/>
        <v>0</v>
      </c>
      <c r="Q176" s="240">
        <f t="shared" si="18"/>
        <v>0</v>
      </c>
    </row>
    <row r="177" spans="1:17" x14ac:dyDescent="0.25">
      <c r="A177" s="76" t="s">
        <v>82</v>
      </c>
      <c r="B177" s="239">
        <f t="shared" ref="B177:Q177" si="19">IF(B$62=0,0,B$62/B$60)</f>
        <v>0</v>
      </c>
      <c r="C177" s="239">
        <f t="shared" si="19"/>
        <v>0</v>
      </c>
      <c r="D177" s="239">
        <f t="shared" si="19"/>
        <v>0</v>
      </c>
      <c r="E177" s="239">
        <f t="shared" si="19"/>
        <v>0</v>
      </c>
      <c r="F177" s="239">
        <f t="shared" si="19"/>
        <v>0</v>
      </c>
      <c r="G177" s="239">
        <f t="shared" si="19"/>
        <v>0</v>
      </c>
      <c r="H177" s="239">
        <f t="shared" si="19"/>
        <v>0</v>
      </c>
      <c r="I177" s="239">
        <f t="shared" si="19"/>
        <v>0</v>
      </c>
      <c r="J177" s="239">
        <f t="shared" si="19"/>
        <v>0</v>
      </c>
      <c r="K177" s="239">
        <f t="shared" si="19"/>
        <v>0</v>
      </c>
      <c r="L177" s="239">
        <f t="shared" si="19"/>
        <v>0</v>
      </c>
      <c r="M177" s="239">
        <f t="shared" si="19"/>
        <v>0</v>
      </c>
      <c r="N177" s="239">
        <f t="shared" si="19"/>
        <v>0</v>
      </c>
      <c r="O177" s="239">
        <f t="shared" si="19"/>
        <v>0</v>
      </c>
      <c r="P177" s="239">
        <f t="shared" si="19"/>
        <v>0</v>
      </c>
      <c r="Q177" s="239">
        <f t="shared" si="19"/>
        <v>0</v>
      </c>
    </row>
    <row r="178" spans="1:17" x14ac:dyDescent="0.25">
      <c r="A178" s="76" t="s">
        <v>81</v>
      </c>
      <c r="B178" s="239">
        <f t="shared" ref="B178:Q178" si="20">IF(B$63=0,0,B$63/B$60)</f>
        <v>0</v>
      </c>
      <c r="C178" s="239">
        <f t="shared" si="20"/>
        <v>0</v>
      </c>
      <c r="D178" s="239">
        <f t="shared" si="20"/>
        <v>0</v>
      </c>
      <c r="E178" s="239">
        <f t="shared" si="20"/>
        <v>0</v>
      </c>
      <c r="F178" s="239">
        <f t="shared" si="20"/>
        <v>0</v>
      </c>
      <c r="G178" s="239">
        <f t="shared" si="20"/>
        <v>0</v>
      </c>
      <c r="H178" s="239">
        <f t="shared" si="20"/>
        <v>0</v>
      </c>
      <c r="I178" s="239">
        <f t="shared" si="20"/>
        <v>0</v>
      </c>
      <c r="J178" s="239">
        <f t="shared" si="20"/>
        <v>0</v>
      </c>
      <c r="K178" s="239">
        <f t="shared" si="20"/>
        <v>0</v>
      </c>
      <c r="L178" s="239">
        <f t="shared" si="20"/>
        <v>0</v>
      </c>
      <c r="M178" s="239">
        <f t="shared" si="20"/>
        <v>0</v>
      </c>
      <c r="N178" s="239">
        <f t="shared" si="20"/>
        <v>0</v>
      </c>
      <c r="O178" s="239">
        <f t="shared" si="20"/>
        <v>0</v>
      </c>
      <c r="P178" s="239">
        <f t="shared" si="20"/>
        <v>0</v>
      </c>
      <c r="Q178" s="239">
        <f t="shared" si="20"/>
        <v>0</v>
      </c>
    </row>
    <row r="179" spans="1:17" x14ac:dyDescent="0.25">
      <c r="A179" s="76" t="s">
        <v>80</v>
      </c>
      <c r="B179" s="239">
        <f t="shared" ref="B179:Q179" si="21">IF(B$64=0,0,B$64/B$60)</f>
        <v>0</v>
      </c>
      <c r="C179" s="239">
        <f t="shared" si="21"/>
        <v>0</v>
      </c>
      <c r="D179" s="239">
        <f t="shared" si="21"/>
        <v>0</v>
      </c>
      <c r="E179" s="239">
        <f t="shared" si="21"/>
        <v>0</v>
      </c>
      <c r="F179" s="239">
        <f t="shared" si="21"/>
        <v>0</v>
      </c>
      <c r="G179" s="239">
        <f t="shared" si="21"/>
        <v>0</v>
      </c>
      <c r="H179" s="239">
        <f t="shared" si="21"/>
        <v>0</v>
      </c>
      <c r="I179" s="239">
        <f t="shared" si="21"/>
        <v>0</v>
      </c>
      <c r="J179" s="239">
        <f t="shared" si="21"/>
        <v>0</v>
      </c>
      <c r="K179" s="239">
        <f t="shared" si="21"/>
        <v>0</v>
      </c>
      <c r="L179" s="239">
        <f t="shared" si="21"/>
        <v>0</v>
      </c>
      <c r="M179" s="239">
        <f t="shared" si="21"/>
        <v>0</v>
      </c>
      <c r="N179" s="239">
        <f t="shared" si="21"/>
        <v>0</v>
      </c>
      <c r="O179" s="239">
        <f t="shared" si="21"/>
        <v>0</v>
      </c>
      <c r="P179" s="239">
        <f t="shared" si="21"/>
        <v>0</v>
      </c>
      <c r="Q179" s="239">
        <f t="shared" si="21"/>
        <v>0</v>
      </c>
    </row>
    <row r="180" spans="1:17" x14ac:dyDescent="0.25">
      <c r="A180" s="129" t="s">
        <v>79</v>
      </c>
      <c r="B180" s="238">
        <f t="shared" ref="B180:Q180" si="22">IF(B$65=0,0,B$65/B$60)</f>
        <v>1.9861083324746464E-2</v>
      </c>
      <c r="C180" s="238">
        <f t="shared" si="22"/>
        <v>2.8175478210566984E-2</v>
      </c>
      <c r="D180" s="238">
        <f t="shared" si="22"/>
        <v>2.3186239632473675E-2</v>
      </c>
      <c r="E180" s="238">
        <f t="shared" si="22"/>
        <v>2.0182337208742115E-2</v>
      </c>
      <c r="F180" s="238">
        <f t="shared" si="22"/>
        <v>1.9263664534053638E-2</v>
      </c>
      <c r="G180" s="238">
        <f t="shared" si="22"/>
        <v>1.7435481717805901E-2</v>
      </c>
      <c r="H180" s="238">
        <f t="shared" si="22"/>
        <v>1.6847455826897385E-2</v>
      </c>
      <c r="I180" s="238">
        <f t="shared" si="22"/>
        <v>1.8488438632654407E-2</v>
      </c>
      <c r="J180" s="238">
        <f t="shared" si="22"/>
        <v>1.7658056140395239E-2</v>
      </c>
      <c r="K180" s="238">
        <f t="shared" si="22"/>
        <v>1.6337264121962753E-2</v>
      </c>
      <c r="L180" s="238">
        <f t="shared" si="22"/>
        <v>1.7332623116617131E-2</v>
      </c>
      <c r="M180" s="238">
        <f t="shared" si="22"/>
        <v>1.7628945167481747E-2</v>
      </c>
      <c r="N180" s="238">
        <f t="shared" si="22"/>
        <v>1.9469379416691277E-2</v>
      </c>
      <c r="O180" s="238">
        <f t="shared" si="22"/>
        <v>1.8976280272657894E-2</v>
      </c>
      <c r="P180" s="238">
        <f t="shared" si="22"/>
        <v>1.9598428412313101E-2</v>
      </c>
      <c r="Q180" s="238">
        <f t="shared" si="22"/>
        <v>2.0098716849605427E-2</v>
      </c>
    </row>
    <row r="181" spans="1:17" x14ac:dyDescent="0.25">
      <c r="A181" s="127" t="s">
        <v>183</v>
      </c>
      <c r="B181" s="237">
        <f t="shared" ref="B181:Q181" si="23">IF(B$70=0,0,B$70/B$60)</f>
        <v>7.5942086896908512E-2</v>
      </c>
      <c r="C181" s="237">
        <f t="shared" si="23"/>
        <v>8.4755658980272264E-2</v>
      </c>
      <c r="D181" s="237">
        <f t="shared" si="23"/>
        <v>8.3933779313968643E-2</v>
      </c>
      <c r="E181" s="237">
        <f t="shared" si="23"/>
        <v>7.7181840285245717E-2</v>
      </c>
      <c r="F181" s="237">
        <f t="shared" si="23"/>
        <v>8.1482792003433752E-2</v>
      </c>
      <c r="G181" s="237">
        <f t="shared" si="23"/>
        <v>7.571974357241365E-2</v>
      </c>
      <c r="H181" s="237">
        <f t="shared" si="23"/>
        <v>8.0545884107066354E-2</v>
      </c>
      <c r="I181" s="237">
        <f t="shared" si="23"/>
        <v>8.9654342337281562E-2</v>
      </c>
      <c r="J181" s="237">
        <f t="shared" si="23"/>
        <v>8.6331062740547679E-2</v>
      </c>
      <c r="K181" s="237">
        <f t="shared" si="23"/>
        <v>7.8770860923899497E-2</v>
      </c>
      <c r="L181" s="237">
        <f t="shared" si="23"/>
        <v>8.4752697598728916E-2</v>
      </c>
      <c r="M181" s="237">
        <f t="shared" si="23"/>
        <v>8.6936593576396465E-2</v>
      </c>
      <c r="N181" s="237">
        <f t="shared" si="23"/>
        <v>8.8223108752043269E-2</v>
      </c>
      <c r="O181" s="237">
        <f t="shared" si="23"/>
        <v>9.364112764723509E-2</v>
      </c>
      <c r="P181" s="237">
        <f t="shared" si="23"/>
        <v>9.7313174000925221E-2</v>
      </c>
      <c r="Q181" s="237">
        <f t="shared" si="23"/>
        <v>0.10083164985614432</v>
      </c>
    </row>
    <row r="182" spans="1:17" x14ac:dyDescent="0.25">
      <c r="A182" s="142" t="s">
        <v>192</v>
      </c>
      <c r="B182" s="235">
        <f t="shared" ref="B182:Q182" si="24">IF(B$71=0,0,B$71/B$60)</f>
        <v>7.5942086896908512E-2</v>
      </c>
      <c r="C182" s="235">
        <f t="shared" si="24"/>
        <v>8.4755658980272264E-2</v>
      </c>
      <c r="D182" s="235">
        <f t="shared" si="24"/>
        <v>8.3933779313968643E-2</v>
      </c>
      <c r="E182" s="235">
        <f t="shared" si="24"/>
        <v>7.7181840285245717E-2</v>
      </c>
      <c r="F182" s="235">
        <f t="shared" si="24"/>
        <v>8.1482792003433752E-2</v>
      </c>
      <c r="G182" s="235">
        <f t="shared" si="24"/>
        <v>7.571974357241365E-2</v>
      </c>
      <c r="H182" s="235">
        <f t="shared" si="24"/>
        <v>8.0545884107066354E-2</v>
      </c>
      <c r="I182" s="235">
        <f t="shared" si="24"/>
        <v>8.9654342337281562E-2</v>
      </c>
      <c r="J182" s="235">
        <f t="shared" si="24"/>
        <v>8.6331062740547679E-2</v>
      </c>
      <c r="K182" s="235">
        <f t="shared" si="24"/>
        <v>7.8770860923899497E-2</v>
      </c>
      <c r="L182" s="235">
        <f t="shared" si="24"/>
        <v>8.4752697598728916E-2</v>
      </c>
      <c r="M182" s="235">
        <f t="shared" si="24"/>
        <v>8.6936593576396465E-2</v>
      </c>
      <c r="N182" s="235">
        <f t="shared" si="24"/>
        <v>8.8223108752043269E-2</v>
      </c>
      <c r="O182" s="235">
        <f t="shared" si="24"/>
        <v>9.364112764723509E-2</v>
      </c>
      <c r="P182" s="235">
        <f t="shared" si="24"/>
        <v>9.7313174000925221E-2</v>
      </c>
      <c r="Q182" s="235">
        <f t="shared" si="24"/>
        <v>0.10083164985614432</v>
      </c>
    </row>
    <row r="183" spans="1:17" x14ac:dyDescent="0.25">
      <c r="A183" s="142" t="s">
        <v>191</v>
      </c>
      <c r="B183" s="235">
        <f t="shared" ref="B183:Q183" si="25">IF(B$82=0,0,B$82/B$60)</f>
        <v>0</v>
      </c>
      <c r="C183" s="235">
        <f t="shared" si="25"/>
        <v>0</v>
      </c>
      <c r="D183" s="235">
        <f t="shared" si="25"/>
        <v>0</v>
      </c>
      <c r="E183" s="235">
        <f t="shared" si="25"/>
        <v>0</v>
      </c>
      <c r="F183" s="235">
        <f t="shared" si="25"/>
        <v>0</v>
      </c>
      <c r="G183" s="235">
        <f t="shared" si="25"/>
        <v>0</v>
      </c>
      <c r="H183" s="235">
        <f t="shared" si="25"/>
        <v>0</v>
      </c>
      <c r="I183" s="235">
        <f t="shared" si="25"/>
        <v>0</v>
      </c>
      <c r="J183" s="235">
        <f t="shared" si="25"/>
        <v>0</v>
      </c>
      <c r="K183" s="235">
        <f t="shared" si="25"/>
        <v>0</v>
      </c>
      <c r="L183" s="235">
        <f t="shared" si="25"/>
        <v>0</v>
      </c>
      <c r="M183" s="235">
        <f t="shared" si="25"/>
        <v>0</v>
      </c>
      <c r="N183" s="235">
        <f t="shared" si="25"/>
        <v>0</v>
      </c>
      <c r="O183" s="235">
        <f t="shared" si="25"/>
        <v>0</v>
      </c>
      <c r="P183" s="235">
        <f t="shared" si="25"/>
        <v>0</v>
      </c>
      <c r="Q183" s="235">
        <f t="shared" si="25"/>
        <v>0</v>
      </c>
    </row>
    <row r="184" spans="1:17" x14ac:dyDescent="0.25">
      <c r="A184" s="127" t="s">
        <v>181</v>
      </c>
      <c r="B184" s="237">
        <f t="shared" ref="B184:Q184" si="26">IF(B$83=0,0,B$83/B$60)</f>
        <v>0.74568409981842976</v>
      </c>
      <c r="C184" s="237">
        <f t="shared" si="26"/>
        <v>0.72391375954156623</v>
      </c>
      <c r="D184" s="237">
        <f t="shared" si="26"/>
        <v>0.72964840505964268</v>
      </c>
      <c r="E184" s="237">
        <f t="shared" si="26"/>
        <v>0.74336919528533241</v>
      </c>
      <c r="F184" s="237">
        <f t="shared" si="26"/>
        <v>0.73714306468416313</v>
      </c>
      <c r="G184" s="237">
        <f t="shared" si="26"/>
        <v>0.74826243620366117</v>
      </c>
      <c r="H184" s="237">
        <f t="shared" si="26"/>
        <v>0.74088881604719936</v>
      </c>
      <c r="I184" s="237">
        <f t="shared" si="26"/>
        <v>0.72453473592098339</v>
      </c>
      <c r="J184" s="237">
        <f t="shared" si="26"/>
        <v>0.73070557878843001</v>
      </c>
      <c r="K184" s="237">
        <f t="shared" si="26"/>
        <v>0.74418069385745134</v>
      </c>
      <c r="L184" s="237">
        <f t="shared" si="26"/>
        <v>0.73350360596973618</v>
      </c>
      <c r="M184" s="237">
        <f t="shared" si="26"/>
        <v>0.72966506653865959</v>
      </c>
      <c r="N184" s="237">
        <f t="shared" si="26"/>
        <v>0.72592510641479047</v>
      </c>
      <c r="O184" s="237">
        <f t="shared" si="26"/>
        <v>0.71749233607884122</v>
      </c>
      <c r="P184" s="237">
        <f t="shared" si="26"/>
        <v>0.71092815402865206</v>
      </c>
      <c r="Q184" s="237">
        <f t="shared" si="26"/>
        <v>0.70472356853402973</v>
      </c>
    </row>
    <row r="185" spans="1:17" x14ac:dyDescent="0.25">
      <c r="A185" s="142" t="s">
        <v>190</v>
      </c>
      <c r="B185" s="235">
        <f t="shared" ref="B185:Q185" si="27">IF(B$84=0,0,B$84/B$60)</f>
        <v>0.74568409981842976</v>
      </c>
      <c r="C185" s="235">
        <f t="shared" si="27"/>
        <v>0.72391375954156623</v>
      </c>
      <c r="D185" s="235">
        <f t="shared" si="27"/>
        <v>0.72964840505964268</v>
      </c>
      <c r="E185" s="235">
        <f t="shared" si="27"/>
        <v>0.74336919528533241</v>
      </c>
      <c r="F185" s="235">
        <f t="shared" si="27"/>
        <v>0.73714306468416313</v>
      </c>
      <c r="G185" s="235">
        <f t="shared" si="27"/>
        <v>0.74826243620366117</v>
      </c>
      <c r="H185" s="235">
        <f t="shared" si="27"/>
        <v>0.74088881604719936</v>
      </c>
      <c r="I185" s="235">
        <f t="shared" si="27"/>
        <v>0.72453473592098339</v>
      </c>
      <c r="J185" s="235">
        <f t="shared" si="27"/>
        <v>0.73070557878843001</v>
      </c>
      <c r="K185" s="235">
        <f t="shared" si="27"/>
        <v>0.74418069385745134</v>
      </c>
      <c r="L185" s="235">
        <f t="shared" si="27"/>
        <v>0.73350360596973618</v>
      </c>
      <c r="M185" s="235">
        <f t="shared" si="27"/>
        <v>0.72966506653865959</v>
      </c>
      <c r="N185" s="235">
        <f t="shared" si="27"/>
        <v>0.72592510641479047</v>
      </c>
      <c r="O185" s="235">
        <f t="shared" si="27"/>
        <v>0.71749233607884122</v>
      </c>
      <c r="P185" s="235">
        <f t="shared" si="27"/>
        <v>0.71092815402865206</v>
      </c>
      <c r="Q185" s="235">
        <f t="shared" si="27"/>
        <v>0.70472356853402973</v>
      </c>
    </row>
    <row r="186" spans="1:17" x14ac:dyDescent="0.25">
      <c r="A186" s="142" t="s">
        <v>189</v>
      </c>
      <c r="B186" s="235">
        <f t="shared" ref="B186:Q186" si="28">IF(B$90=0,0,B$90/B$60)</f>
        <v>0</v>
      </c>
      <c r="C186" s="235">
        <f t="shared" si="28"/>
        <v>0</v>
      </c>
      <c r="D186" s="235">
        <f t="shared" si="28"/>
        <v>0</v>
      </c>
      <c r="E186" s="235">
        <f t="shared" si="28"/>
        <v>0</v>
      </c>
      <c r="F186" s="235">
        <f t="shared" si="28"/>
        <v>0</v>
      </c>
      <c r="G186" s="235">
        <f t="shared" si="28"/>
        <v>0</v>
      </c>
      <c r="H186" s="235">
        <f t="shared" si="28"/>
        <v>0</v>
      </c>
      <c r="I186" s="235">
        <f t="shared" si="28"/>
        <v>0</v>
      </c>
      <c r="J186" s="235">
        <f t="shared" si="28"/>
        <v>0</v>
      </c>
      <c r="K186" s="235">
        <f t="shared" si="28"/>
        <v>0</v>
      </c>
      <c r="L186" s="235">
        <f t="shared" si="28"/>
        <v>0</v>
      </c>
      <c r="M186" s="235">
        <f t="shared" si="28"/>
        <v>0</v>
      </c>
      <c r="N186" s="235">
        <f t="shared" si="28"/>
        <v>0</v>
      </c>
      <c r="O186" s="235">
        <f t="shared" si="28"/>
        <v>0</v>
      </c>
      <c r="P186" s="235">
        <f t="shared" si="28"/>
        <v>0</v>
      </c>
      <c r="Q186" s="235">
        <f t="shared" si="28"/>
        <v>0</v>
      </c>
    </row>
    <row r="187" spans="1:17" x14ac:dyDescent="0.25">
      <c r="A187" s="127" t="s">
        <v>180</v>
      </c>
      <c r="B187" s="236">
        <f t="shared" ref="B187:Q187" si="29">IF(B$91=0,0,B$91/B$60)</f>
        <v>0.15851272995991519</v>
      </c>
      <c r="C187" s="236">
        <f t="shared" si="29"/>
        <v>0.1631551032675945</v>
      </c>
      <c r="D187" s="236">
        <f t="shared" si="29"/>
        <v>0.16323157599391494</v>
      </c>
      <c r="E187" s="236">
        <f t="shared" si="29"/>
        <v>0.15926662722067997</v>
      </c>
      <c r="F187" s="236">
        <f t="shared" si="29"/>
        <v>0.16211047877834944</v>
      </c>
      <c r="G187" s="236">
        <f t="shared" si="29"/>
        <v>0.15858233850611922</v>
      </c>
      <c r="H187" s="236">
        <f t="shared" si="29"/>
        <v>0.16171784401883693</v>
      </c>
      <c r="I187" s="236">
        <f t="shared" si="29"/>
        <v>0.16732248310908066</v>
      </c>
      <c r="J187" s="236">
        <f t="shared" si="29"/>
        <v>0.1653053023306269</v>
      </c>
      <c r="K187" s="236">
        <f t="shared" si="29"/>
        <v>0.1607111810966865</v>
      </c>
      <c r="L187" s="236">
        <f t="shared" si="29"/>
        <v>0.16441107331491761</v>
      </c>
      <c r="M187" s="236">
        <f t="shared" si="29"/>
        <v>0.16576939471746224</v>
      </c>
      <c r="N187" s="236">
        <f t="shared" si="29"/>
        <v>0.166382405416475</v>
      </c>
      <c r="O187" s="236">
        <f t="shared" si="29"/>
        <v>0.1698902560012655</v>
      </c>
      <c r="P187" s="236">
        <f t="shared" si="29"/>
        <v>0.17216024355810958</v>
      </c>
      <c r="Q187" s="236">
        <f t="shared" si="29"/>
        <v>0.17434606476022044</v>
      </c>
    </row>
    <row r="188" spans="1:17" x14ac:dyDescent="0.25">
      <c r="A188" s="142" t="s">
        <v>188</v>
      </c>
      <c r="B188" s="235">
        <f t="shared" ref="B188:Q188" si="30">IF(B$92=0,0,B$92/B$60)</f>
        <v>9.4383856580303571E-2</v>
      </c>
      <c r="C188" s="235">
        <f t="shared" si="30"/>
        <v>9.1583657906475713E-2</v>
      </c>
      <c r="D188" s="235">
        <f t="shared" si="30"/>
        <v>9.2354162351008073E-2</v>
      </c>
      <c r="E188" s="235">
        <f t="shared" si="30"/>
        <v>9.4090850979805796E-2</v>
      </c>
      <c r="F188" s="235">
        <f t="shared" si="30"/>
        <v>9.3302787753227603E-2</v>
      </c>
      <c r="G188" s="235">
        <f t="shared" si="30"/>
        <v>9.4641221711636539E-2</v>
      </c>
      <c r="H188" s="235">
        <f t="shared" si="30"/>
        <v>9.3701319661758653E-2</v>
      </c>
      <c r="I188" s="235">
        <f t="shared" si="30"/>
        <v>9.1614371802042904E-2</v>
      </c>
      <c r="J188" s="235">
        <f t="shared" si="30"/>
        <v>9.2403516016386647E-2</v>
      </c>
      <c r="K188" s="235">
        <f t="shared" si="30"/>
        <v>9.4193565205393598E-2</v>
      </c>
      <c r="L188" s="235">
        <f t="shared" si="30"/>
        <v>9.2842128675990926E-2</v>
      </c>
      <c r="M188" s="235">
        <f t="shared" si="30"/>
        <v>9.2356271252949665E-2</v>
      </c>
      <c r="N188" s="235">
        <f t="shared" si="30"/>
        <v>9.188289135919403E-2</v>
      </c>
      <c r="O188" s="235">
        <f t="shared" si="30"/>
        <v>9.0815525988044779E-2</v>
      </c>
      <c r="P188" s="235">
        <f t="shared" si="30"/>
        <v>8.9984674401772699E-2</v>
      </c>
      <c r="Q188" s="235">
        <f t="shared" si="30"/>
        <v>8.9199338215031843E-2</v>
      </c>
    </row>
    <row r="189" spans="1:17" x14ac:dyDescent="0.25">
      <c r="A189" s="142" t="s">
        <v>187</v>
      </c>
      <c r="B189" s="235">
        <f t="shared" ref="B189:Q189" si="31">IF(B$93=0,0,B$93/B$60)</f>
        <v>6.4128873379611637E-2</v>
      </c>
      <c r="C189" s="235">
        <f t="shared" si="31"/>
        <v>7.1571445361118785E-2</v>
      </c>
      <c r="D189" s="235">
        <f t="shared" si="31"/>
        <v>7.0877413642906853E-2</v>
      </c>
      <c r="E189" s="235">
        <f t="shared" si="31"/>
        <v>6.5175776240874145E-2</v>
      </c>
      <c r="F189" s="235">
        <f t="shared" si="31"/>
        <v>6.8807691025121853E-2</v>
      </c>
      <c r="G189" s="235">
        <f t="shared" si="31"/>
        <v>6.3941116794482666E-2</v>
      </c>
      <c r="H189" s="235">
        <f t="shared" si="31"/>
        <v>6.8016524357078278E-2</v>
      </c>
      <c r="I189" s="235">
        <f t="shared" si="31"/>
        <v>7.5708111307037751E-2</v>
      </c>
      <c r="J189" s="235">
        <f t="shared" si="31"/>
        <v>7.2901786314240255E-2</v>
      </c>
      <c r="K189" s="235">
        <f t="shared" si="31"/>
        <v>6.6517615891292903E-2</v>
      </c>
      <c r="L189" s="235">
        <f t="shared" si="31"/>
        <v>7.1568944638926685E-2</v>
      </c>
      <c r="M189" s="235">
        <f t="shared" si="31"/>
        <v>7.3413123464512578E-2</v>
      </c>
      <c r="N189" s="235">
        <f t="shared" si="31"/>
        <v>7.4499514057280974E-2</v>
      </c>
      <c r="O189" s="235">
        <f t="shared" si="31"/>
        <v>7.9074730013220754E-2</v>
      </c>
      <c r="P189" s="235">
        <f t="shared" si="31"/>
        <v>8.2175569156336864E-2</v>
      </c>
      <c r="Q189" s="235">
        <f t="shared" si="31"/>
        <v>8.5146726545188581E-2</v>
      </c>
    </row>
    <row r="190" spans="1:17" x14ac:dyDescent="0.25">
      <c r="A190" s="142" t="s">
        <v>186</v>
      </c>
      <c r="B190" s="235">
        <f t="shared" ref="B190:Q190" si="32">IF(B$104=0,0,B$104/B$60)</f>
        <v>0</v>
      </c>
      <c r="C190" s="235">
        <f t="shared" si="32"/>
        <v>0</v>
      </c>
      <c r="D190" s="235">
        <f t="shared" si="32"/>
        <v>0</v>
      </c>
      <c r="E190" s="235">
        <f t="shared" si="32"/>
        <v>0</v>
      </c>
      <c r="F190" s="235">
        <f t="shared" si="32"/>
        <v>0</v>
      </c>
      <c r="G190" s="235">
        <f t="shared" si="32"/>
        <v>0</v>
      </c>
      <c r="H190" s="235">
        <f t="shared" si="32"/>
        <v>0</v>
      </c>
      <c r="I190" s="235">
        <f t="shared" si="32"/>
        <v>0</v>
      </c>
      <c r="J190" s="235">
        <f t="shared" si="32"/>
        <v>0</v>
      </c>
      <c r="K190" s="235">
        <f t="shared" si="32"/>
        <v>0</v>
      </c>
      <c r="L190" s="235">
        <f t="shared" si="32"/>
        <v>0</v>
      </c>
      <c r="M190" s="235">
        <f t="shared" si="32"/>
        <v>0</v>
      </c>
      <c r="N190" s="235">
        <f t="shared" si="32"/>
        <v>0</v>
      </c>
      <c r="O190" s="235">
        <f t="shared" si="32"/>
        <v>0</v>
      </c>
      <c r="P190" s="235">
        <f t="shared" si="32"/>
        <v>0</v>
      </c>
      <c r="Q190" s="235">
        <f t="shared" si="32"/>
        <v>0</v>
      </c>
    </row>
    <row r="191" spans="1:17" x14ac:dyDescent="0.25">
      <c r="A191" s="72" t="s">
        <v>179</v>
      </c>
      <c r="B191" s="234">
        <f t="shared" ref="B191:Q191" si="33">IF(B$105=0,0,B$105/B$60)</f>
        <v>0</v>
      </c>
      <c r="C191" s="234">
        <f t="shared" si="33"/>
        <v>0</v>
      </c>
      <c r="D191" s="234">
        <f t="shared" si="33"/>
        <v>0</v>
      </c>
      <c r="E191" s="234">
        <f t="shared" si="33"/>
        <v>0</v>
      </c>
      <c r="F191" s="234">
        <f t="shared" si="33"/>
        <v>0</v>
      </c>
      <c r="G191" s="234">
        <f t="shared" si="33"/>
        <v>0</v>
      </c>
      <c r="H191" s="234">
        <f t="shared" si="33"/>
        <v>0</v>
      </c>
      <c r="I191" s="234">
        <f t="shared" si="33"/>
        <v>0</v>
      </c>
      <c r="J191" s="234">
        <f t="shared" si="33"/>
        <v>0</v>
      </c>
      <c r="K191" s="234">
        <f t="shared" si="33"/>
        <v>0</v>
      </c>
      <c r="L191" s="234">
        <f t="shared" si="33"/>
        <v>0</v>
      </c>
      <c r="M191" s="234">
        <f t="shared" si="33"/>
        <v>0</v>
      </c>
      <c r="N191" s="234">
        <f t="shared" si="33"/>
        <v>0</v>
      </c>
      <c r="O191" s="234">
        <f t="shared" si="33"/>
        <v>0</v>
      </c>
      <c r="P191" s="234">
        <f t="shared" si="33"/>
        <v>0</v>
      </c>
      <c r="Q191" s="234">
        <f t="shared" si="33"/>
        <v>0</v>
      </c>
    </row>
    <row r="192" spans="1:17" x14ac:dyDescent="0.25">
      <c r="A192" s="177" t="s">
        <v>98</v>
      </c>
      <c r="B192" s="209">
        <f t="shared" ref="B192:Q192" si="34">IF(B$106=0,0,B$106/B$60)</f>
        <v>0</v>
      </c>
      <c r="C192" s="209">
        <f t="shared" si="34"/>
        <v>0</v>
      </c>
      <c r="D192" s="209">
        <f t="shared" si="34"/>
        <v>0</v>
      </c>
      <c r="E192" s="209">
        <f t="shared" si="34"/>
        <v>0</v>
      </c>
      <c r="F192" s="209">
        <f t="shared" si="34"/>
        <v>0</v>
      </c>
      <c r="G192" s="209">
        <f t="shared" si="34"/>
        <v>0</v>
      </c>
      <c r="H192" s="209">
        <f t="shared" si="34"/>
        <v>0</v>
      </c>
      <c r="I192" s="209">
        <f t="shared" si="34"/>
        <v>0</v>
      </c>
      <c r="J192" s="209">
        <f t="shared" si="34"/>
        <v>0</v>
      </c>
      <c r="K192" s="209">
        <f t="shared" si="34"/>
        <v>0</v>
      </c>
      <c r="L192" s="209">
        <f t="shared" si="34"/>
        <v>0</v>
      </c>
      <c r="M192" s="209">
        <f t="shared" si="34"/>
        <v>0</v>
      </c>
      <c r="N192" s="209">
        <f t="shared" si="34"/>
        <v>0</v>
      </c>
      <c r="O192" s="209">
        <f t="shared" si="34"/>
        <v>0</v>
      </c>
      <c r="P192" s="209">
        <f t="shared" si="34"/>
        <v>0</v>
      </c>
      <c r="Q192" s="209">
        <f t="shared" si="34"/>
        <v>0</v>
      </c>
    </row>
    <row r="193" spans="1:17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</row>
    <row r="194" spans="1:17" x14ac:dyDescent="0.25">
      <c r="A194" s="78" t="s">
        <v>39</v>
      </c>
      <c r="B194" s="77">
        <f t="shared" ref="B194:Q194" si="35">SUM(B$195:B$199,B$201:B$202,B$204:B$205,B$207:B$210)</f>
        <v>0.99999999999999989</v>
      </c>
      <c r="C194" s="77">
        <f t="shared" si="35"/>
        <v>1</v>
      </c>
      <c r="D194" s="77">
        <f t="shared" si="35"/>
        <v>1</v>
      </c>
      <c r="E194" s="77">
        <f t="shared" si="35"/>
        <v>1</v>
      </c>
      <c r="F194" s="77">
        <f t="shared" si="35"/>
        <v>1</v>
      </c>
      <c r="G194" s="77">
        <f t="shared" si="35"/>
        <v>0.99999999999999989</v>
      </c>
      <c r="H194" s="77">
        <f t="shared" si="35"/>
        <v>0.99999999999999989</v>
      </c>
      <c r="I194" s="77">
        <f t="shared" si="35"/>
        <v>1</v>
      </c>
      <c r="J194" s="77">
        <f t="shared" si="35"/>
        <v>0.99999999999999989</v>
      </c>
      <c r="K194" s="77">
        <f t="shared" si="35"/>
        <v>1</v>
      </c>
      <c r="L194" s="77">
        <f t="shared" si="35"/>
        <v>1</v>
      </c>
      <c r="M194" s="77">
        <f t="shared" si="35"/>
        <v>0.99999999999999978</v>
      </c>
      <c r="N194" s="77">
        <f t="shared" si="35"/>
        <v>1</v>
      </c>
      <c r="O194" s="77">
        <f t="shared" si="35"/>
        <v>1</v>
      </c>
      <c r="P194" s="77">
        <f t="shared" si="35"/>
        <v>0.99999999999999989</v>
      </c>
      <c r="Q194" s="77">
        <f t="shared" si="35"/>
        <v>1</v>
      </c>
    </row>
    <row r="195" spans="1:17" x14ac:dyDescent="0.25">
      <c r="A195" s="132" t="s">
        <v>83</v>
      </c>
      <c r="B195" s="240">
        <f t="shared" ref="B195:Q195" si="36">IF(B$109=0,0,B$109/B$108)</f>
        <v>0</v>
      </c>
      <c r="C195" s="240">
        <f t="shared" si="36"/>
        <v>0</v>
      </c>
      <c r="D195" s="240">
        <f t="shared" si="36"/>
        <v>0</v>
      </c>
      <c r="E195" s="240">
        <f t="shared" si="36"/>
        <v>0</v>
      </c>
      <c r="F195" s="240">
        <f t="shared" si="36"/>
        <v>0</v>
      </c>
      <c r="G195" s="240">
        <f t="shared" si="36"/>
        <v>0</v>
      </c>
      <c r="H195" s="240">
        <f t="shared" si="36"/>
        <v>0</v>
      </c>
      <c r="I195" s="240">
        <f t="shared" si="36"/>
        <v>0</v>
      </c>
      <c r="J195" s="240">
        <f t="shared" si="36"/>
        <v>0</v>
      </c>
      <c r="K195" s="240">
        <f t="shared" si="36"/>
        <v>0</v>
      </c>
      <c r="L195" s="240">
        <f t="shared" si="36"/>
        <v>0</v>
      </c>
      <c r="M195" s="240">
        <f t="shared" si="36"/>
        <v>0</v>
      </c>
      <c r="N195" s="240">
        <f t="shared" si="36"/>
        <v>0</v>
      </c>
      <c r="O195" s="240">
        <f t="shared" si="36"/>
        <v>0</v>
      </c>
      <c r="P195" s="240">
        <f t="shared" si="36"/>
        <v>0</v>
      </c>
      <c r="Q195" s="240">
        <f t="shared" si="36"/>
        <v>0</v>
      </c>
    </row>
    <row r="196" spans="1:17" x14ac:dyDescent="0.25">
      <c r="A196" s="76" t="s">
        <v>82</v>
      </c>
      <c r="B196" s="239">
        <f t="shared" ref="B196:Q196" si="37">IF(B$110=0,0,B$110/B$108)</f>
        <v>0</v>
      </c>
      <c r="C196" s="239">
        <f t="shared" si="37"/>
        <v>0</v>
      </c>
      <c r="D196" s="239">
        <f t="shared" si="37"/>
        <v>0</v>
      </c>
      <c r="E196" s="239">
        <f t="shared" si="37"/>
        <v>0</v>
      </c>
      <c r="F196" s="239">
        <f t="shared" si="37"/>
        <v>0</v>
      </c>
      <c r="G196" s="239">
        <f t="shared" si="37"/>
        <v>0</v>
      </c>
      <c r="H196" s="239">
        <f t="shared" si="37"/>
        <v>0</v>
      </c>
      <c r="I196" s="239">
        <f t="shared" si="37"/>
        <v>0</v>
      </c>
      <c r="J196" s="239">
        <f t="shared" si="37"/>
        <v>0</v>
      </c>
      <c r="K196" s="239">
        <f t="shared" si="37"/>
        <v>0</v>
      </c>
      <c r="L196" s="239">
        <f t="shared" si="37"/>
        <v>0</v>
      </c>
      <c r="M196" s="239">
        <f t="shared" si="37"/>
        <v>0</v>
      </c>
      <c r="N196" s="239">
        <f t="shared" si="37"/>
        <v>0</v>
      </c>
      <c r="O196" s="239">
        <f t="shared" si="37"/>
        <v>0</v>
      </c>
      <c r="P196" s="239">
        <f t="shared" si="37"/>
        <v>0</v>
      </c>
      <c r="Q196" s="239">
        <f t="shared" si="37"/>
        <v>0</v>
      </c>
    </row>
    <row r="197" spans="1:17" x14ac:dyDescent="0.25">
      <c r="A197" s="76" t="s">
        <v>81</v>
      </c>
      <c r="B197" s="239">
        <f t="shared" ref="B197:Q197" si="38">IF(B$111=0,0,B$111/B$108)</f>
        <v>0</v>
      </c>
      <c r="C197" s="239">
        <f t="shared" si="38"/>
        <v>0</v>
      </c>
      <c r="D197" s="239">
        <f t="shared" si="38"/>
        <v>0</v>
      </c>
      <c r="E197" s="239">
        <f t="shared" si="38"/>
        <v>0</v>
      </c>
      <c r="F197" s="239">
        <f t="shared" si="38"/>
        <v>0</v>
      </c>
      <c r="G197" s="239">
        <f t="shared" si="38"/>
        <v>0</v>
      </c>
      <c r="H197" s="239">
        <f t="shared" si="38"/>
        <v>0</v>
      </c>
      <c r="I197" s="239">
        <f t="shared" si="38"/>
        <v>0</v>
      </c>
      <c r="J197" s="239">
        <f t="shared" si="38"/>
        <v>0</v>
      </c>
      <c r="K197" s="239">
        <f t="shared" si="38"/>
        <v>0</v>
      </c>
      <c r="L197" s="239">
        <f t="shared" si="38"/>
        <v>0</v>
      </c>
      <c r="M197" s="239">
        <f t="shared" si="38"/>
        <v>0</v>
      </c>
      <c r="N197" s="239">
        <f t="shared" si="38"/>
        <v>0</v>
      </c>
      <c r="O197" s="239">
        <f t="shared" si="38"/>
        <v>0</v>
      </c>
      <c r="P197" s="239">
        <f t="shared" si="38"/>
        <v>0</v>
      </c>
      <c r="Q197" s="239">
        <f t="shared" si="38"/>
        <v>0</v>
      </c>
    </row>
    <row r="198" spans="1:17" x14ac:dyDescent="0.25">
      <c r="A198" s="76" t="s">
        <v>80</v>
      </c>
      <c r="B198" s="239">
        <f t="shared" ref="B198:Q198" si="39">IF(B$112=0,0,B$112/B$108)</f>
        <v>0</v>
      </c>
      <c r="C198" s="239">
        <f t="shared" si="39"/>
        <v>0</v>
      </c>
      <c r="D198" s="239">
        <f t="shared" si="39"/>
        <v>0</v>
      </c>
      <c r="E198" s="239">
        <f t="shared" si="39"/>
        <v>0</v>
      </c>
      <c r="F198" s="239">
        <f t="shared" si="39"/>
        <v>0</v>
      </c>
      <c r="G198" s="239">
        <f t="shared" si="39"/>
        <v>0</v>
      </c>
      <c r="H198" s="239">
        <f t="shared" si="39"/>
        <v>0</v>
      </c>
      <c r="I198" s="239">
        <f t="shared" si="39"/>
        <v>0</v>
      </c>
      <c r="J198" s="239">
        <f t="shared" si="39"/>
        <v>0</v>
      </c>
      <c r="K198" s="239">
        <f t="shared" si="39"/>
        <v>0</v>
      </c>
      <c r="L198" s="239">
        <f t="shared" si="39"/>
        <v>0</v>
      </c>
      <c r="M198" s="239">
        <f t="shared" si="39"/>
        <v>0</v>
      </c>
      <c r="N198" s="239">
        <f t="shared" si="39"/>
        <v>0</v>
      </c>
      <c r="O198" s="239">
        <f t="shared" si="39"/>
        <v>0</v>
      </c>
      <c r="P198" s="239">
        <f t="shared" si="39"/>
        <v>0</v>
      </c>
      <c r="Q198" s="239">
        <f t="shared" si="39"/>
        <v>0</v>
      </c>
    </row>
    <row r="199" spans="1:17" x14ac:dyDescent="0.25">
      <c r="A199" s="129" t="s">
        <v>79</v>
      </c>
      <c r="B199" s="238">
        <f t="shared" ref="B199:Q199" si="40">IF(B$113=0,0,B$113/B$108)</f>
        <v>3.0172374987561881E-2</v>
      </c>
      <c r="C199" s="238">
        <f t="shared" si="40"/>
        <v>4.2339960477636295E-2</v>
      </c>
      <c r="D199" s="238">
        <f t="shared" si="40"/>
        <v>3.4675855531123435E-2</v>
      </c>
      <c r="E199" s="238">
        <f t="shared" si="40"/>
        <v>3.067968128183109E-2</v>
      </c>
      <c r="F199" s="238">
        <f t="shared" si="40"/>
        <v>2.8806320364261631E-2</v>
      </c>
      <c r="G199" s="238">
        <f t="shared" si="40"/>
        <v>2.6519575305778947E-2</v>
      </c>
      <c r="H199" s="238">
        <f t="shared" si="40"/>
        <v>2.5303801891629674E-2</v>
      </c>
      <c r="I199" s="238">
        <f t="shared" si="40"/>
        <v>2.7073376381991945E-2</v>
      </c>
      <c r="J199" s="238">
        <f t="shared" si="40"/>
        <v>2.6100020282907314E-2</v>
      </c>
      <c r="K199" s="238">
        <f t="shared" si="40"/>
        <v>2.4661874783198499E-2</v>
      </c>
      <c r="L199" s="238">
        <f t="shared" si="40"/>
        <v>2.5729551748589007E-2</v>
      </c>
      <c r="M199" s="238">
        <f t="shared" si="40"/>
        <v>2.6012845489383134E-2</v>
      </c>
      <c r="N199" s="238">
        <f t="shared" si="40"/>
        <v>2.8593560429453019E-2</v>
      </c>
      <c r="O199" s="238">
        <f t="shared" si="40"/>
        <v>2.7487383704631149E-2</v>
      </c>
      <c r="P199" s="238">
        <f t="shared" si="40"/>
        <v>2.8108513270324955E-2</v>
      </c>
      <c r="Q199" s="238">
        <f t="shared" si="40"/>
        <v>2.855799940270469E-2</v>
      </c>
    </row>
    <row r="200" spans="1:17" x14ac:dyDescent="0.25">
      <c r="A200" s="127" t="s">
        <v>183</v>
      </c>
      <c r="B200" s="237">
        <f t="shared" ref="B200:Q200" si="41">IF(B$118=0,0,B$118/B$108)</f>
        <v>0.1963467260059836</v>
      </c>
      <c r="C200" s="237">
        <f t="shared" si="41"/>
        <v>0.20505148279976634</v>
      </c>
      <c r="D200" s="237">
        <f t="shared" si="41"/>
        <v>0.20855724632054498</v>
      </c>
      <c r="E200" s="237">
        <f t="shared" si="41"/>
        <v>0.19704355294345399</v>
      </c>
      <c r="F200" s="237">
        <f t="shared" si="41"/>
        <v>0.20821809320739279</v>
      </c>
      <c r="G200" s="237">
        <f t="shared" si="41"/>
        <v>0.19680921643422475</v>
      </c>
      <c r="H200" s="237">
        <f t="shared" si="41"/>
        <v>0.20672761250218566</v>
      </c>
      <c r="I200" s="237">
        <f t="shared" si="41"/>
        <v>0.22434541476616801</v>
      </c>
      <c r="J200" s="237">
        <f t="shared" si="41"/>
        <v>0.21805634206787172</v>
      </c>
      <c r="K200" s="237">
        <f t="shared" si="41"/>
        <v>0.20319641148940137</v>
      </c>
      <c r="L200" s="237">
        <f t="shared" si="41"/>
        <v>0.21499340619377016</v>
      </c>
      <c r="M200" s="237">
        <f t="shared" si="41"/>
        <v>0.21921377320053559</v>
      </c>
      <c r="N200" s="237">
        <f t="shared" si="41"/>
        <v>0.22141251681084223</v>
      </c>
      <c r="O200" s="237">
        <f t="shared" si="41"/>
        <v>0.23178890160974763</v>
      </c>
      <c r="P200" s="237">
        <f t="shared" si="41"/>
        <v>0.23850195867368465</v>
      </c>
      <c r="Q200" s="237">
        <f t="shared" si="41"/>
        <v>0.24482739146620203</v>
      </c>
    </row>
    <row r="201" spans="1:17" x14ac:dyDescent="0.25">
      <c r="A201" s="142" t="s">
        <v>192</v>
      </c>
      <c r="B201" s="235">
        <f t="shared" ref="B201:Q201" si="42">IF(B$119=0,0,B$119/B$108)</f>
        <v>0.1963467260059836</v>
      </c>
      <c r="C201" s="235">
        <f t="shared" si="42"/>
        <v>0.20505148279976634</v>
      </c>
      <c r="D201" s="235">
        <f t="shared" si="42"/>
        <v>0.20855724632054498</v>
      </c>
      <c r="E201" s="235">
        <f t="shared" si="42"/>
        <v>0.19704355294345399</v>
      </c>
      <c r="F201" s="235">
        <f t="shared" si="42"/>
        <v>0.20821809320739279</v>
      </c>
      <c r="G201" s="235">
        <f t="shared" si="42"/>
        <v>0.19680921643422475</v>
      </c>
      <c r="H201" s="235">
        <f t="shared" si="42"/>
        <v>0.20672761250218566</v>
      </c>
      <c r="I201" s="235">
        <f t="shared" si="42"/>
        <v>0.22434541476616801</v>
      </c>
      <c r="J201" s="235">
        <f t="shared" si="42"/>
        <v>0.21805634206787172</v>
      </c>
      <c r="K201" s="235">
        <f t="shared" si="42"/>
        <v>0.20319641148940137</v>
      </c>
      <c r="L201" s="235">
        <f t="shared" si="42"/>
        <v>0.21499340619377016</v>
      </c>
      <c r="M201" s="235">
        <f t="shared" si="42"/>
        <v>0.21921377320053559</v>
      </c>
      <c r="N201" s="235">
        <f t="shared" si="42"/>
        <v>0.22141251681084223</v>
      </c>
      <c r="O201" s="235">
        <f t="shared" si="42"/>
        <v>0.23178890160974763</v>
      </c>
      <c r="P201" s="235">
        <f t="shared" si="42"/>
        <v>0.23850195867368465</v>
      </c>
      <c r="Q201" s="235">
        <f t="shared" si="42"/>
        <v>0.24482739146620203</v>
      </c>
    </row>
    <row r="202" spans="1:17" x14ac:dyDescent="0.25">
      <c r="A202" s="142" t="s">
        <v>191</v>
      </c>
      <c r="B202" s="235">
        <f t="shared" ref="B202:Q202" si="43">IF(B$130=0,0,B$130/B$108)</f>
        <v>0</v>
      </c>
      <c r="C202" s="235">
        <f t="shared" si="43"/>
        <v>0</v>
      </c>
      <c r="D202" s="235">
        <f t="shared" si="43"/>
        <v>0</v>
      </c>
      <c r="E202" s="235">
        <f t="shared" si="43"/>
        <v>0</v>
      </c>
      <c r="F202" s="235">
        <f t="shared" si="43"/>
        <v>0</v>
      </c>
      <c r="G202" s="235">
        <f t="shared" si="43"/>
        <v>0</v>
      </c>
      <c r="H202" s="235">
        <f t="shared" si="43"/>
        <v>0</v>
      </c>
      <c r="I202" s="235">
        <f t="shared" si="43"/>
        <v>0</v>
      </c>
      <c r="J202" s="235">
        <f t="shared" si="43"/>
        <v>0</v>
      </c>
      <c r="K202" s="235">
        <f t="shared" si="43"/>
        <v>0</v>
      </c>
      <c r="L202" s="235">
        <f t="shared" si="43"/>
        <v>0</v>
      </c>
      <c r="M202" s="235">
        <f t="shared" si="43"/>
        <v>0</v>
      </c>
      <c r="N202" s="235">
        <f t="shared" si="43"/>
        <v>0</v>
      </c>
      <c r="O202" s="235">
        <f t="shared" si="43"/>
        <v>0</v>
      </c>
      <c r="P202" s="235">
        <f t="shared" si="43"/>
        <v>0</v>
      </c>
      <c r="Q202" s="235">
        <f t="shared" si="43"/>
        <v>0</v>
      </c>
    </row>
    <row r="203" spans="1:17" x14ac:dyDescent="0.25">
      <c r="A203" s="127" t="s">
        <v>181</v>
      </c>
      <c r="B203" s="237">
        <f t="shared" ref="B203:Q203" si="44">IF(B$131=0,0,B$131/B$108)</f>
        <v>0.44923856116028127</v>
      </c>
      <c r="C203" s="237">
        <f t="shared" si="44"/>
        <v>0.43140141528389636</v>
      </c>
      <c r="D203" s="237">
        <f t="shared" si="44"/>
        <v>0.43273904674907976</v>
      </c>
      <c r="E203" s="237">
        <f t="shared" si="44"/>
        <v>0.4481253657231784</v>
      </c>
      <c r="F203" s="237">
        <f t="shared" si="44"/>
        <v>0.43713566916763741</v>
      </c>
      <c r="G203" s="237">
        <f t="shared" si="44"/>
        <v>0.45133824862416499</v>
      </c>
      <c r="H203" s="237">
        <f t="shared" si="44"/>
        <v>0.4412859224335845</v>
      </c>
      <c r="I203" s="237">
        <f t="shared" si="44"/>
        <v>0.42074307632937574</v>
      </c>
      <c r="J203" s="237">
        <f t="shared" si="44"/>
        <v>0.42830777330755471</v>
      </c>
      <c r="K203" s="237">
        <f t="shared" si="44"/>
        <v>0.44549285067813987</v>
      </c>
      <c r="L203" s="237">
        <f t="shared" si="44"/>
        <v>0.4318031054078309</v>
      </c>
      <c r="M203" s="237">
        <f t="shared" si="44"/>
        <v>0.42697325330691072</v>
      </c>
      <c r="N203" s="237">
        <f t="shared" si="44"/>
        <v>0.42278885103607328</v>
      </c>
      <c r="O203" s="237">
        <f t="shared" si="44"/>
        <v>0.41214986986450763</v>
      </c>
      <c r="P203" s="237">
        <f t="shared" si="44"/>
        <v>0.40435044324559127</v>
      </c>
      <c r="Q203" s="237">
        <f t="shared" si="44"/>
        <v>0.39709445818798222</v>
      </c>
    </row>
    <row r="204" spans="1:17" x14ac:dyDescent="0.25">
      <c r="A204" s="142" t="s">
        <v>190</v>
      </c>
      <c r="B204" s="235">
        <f t="shared" ref="B204:Q204" si="45">IF(B$132=0,0,B$132/B$108)</f>
        <v>0.44923856116028127</v>
      </c>
      <c r="C204" s="235">
        <f t="shared" si="45"/>
        <v>0.43140141528389636</v>
      </c>
      <c r="D204" s="235">
        <f t="shared" si="45"/>
        <v>0.43273904674907976</v>
      </c>
      <c r="E204" s="235">
        <f t="shared" si="45"/>
        <v>0.4481253657231784</v>
      </c>
      <c r="F204" s="235">
        <f t="shared" si="45"/>
        <v>0.43713566916763741</v>
      </c>
      <c r="G204" s="235">
        <f t="shared" si="45"/>
        <v>0.45133824862416499</v>
      </c>
      <c r="H204" s="235">
        <f t="shared" si="45"/>
        <v>0.4412859224335845</v>
      </c>
      <c r="I204" s="235">
        <f t="shared" si="45"/>
        <v>0.42074307632937574</v>
      </c>
      <c r="J204" s="235">
        <f t="shared" si="45"/>
        <v>0.42830777330755471</v>
      </c>
      <c r="K204" s="235">
        <f t="shared" si="45"/>
        <v>0.44549285067813987</v>
      </c>
      <c r="L204" s="235">
        <f t="shared" si="45"/>
        <v>0.4318031054078309</v>
      </c>
      <c r="M204" s="235">
        <f t="shared" si="45"/>
        <v>0.42697325330691072</v>
      </c>
      <c r="N204" s="235">
        <f t="shared" si="45"/>
        <v>0.42278885103607328</v>
      </c>
      <c r="O204" s="235">
        <f t="shared" si="45"/>
        <v>0.41214986986450763</v>
      </c>
      <c r="P204" s="235">
        <f t="shared" si="45"/>
        <v>0.40435044324559127</v>
      </c>
      <c r="Q204" s="235">
        <f t="shared" si="45"/>
        <v>0.39709445818798222</v>
      </c>
    </row>
    <row r="205" spans="1:17" x14ac:dyDescent="0.25">
      <c r="A205" s="142" t="s">
        <v>189</v>
      </c>
      <c r="B205" s="235">
        <f t="shared" ref="B205:Q205" si="46">IF(B$138=0,0,B$138/B$108)</f>
        <v>0</v>
      </c>
      <c r="C205" s="235">
        <f t="shared" si="46"/>
        <v>0</v>
      </c>
      <c r="D205" s="235">
        <f t="shared" si="46"/>
        <v>0</v>
      </c>
      <c r="E205" s="235">
        <f t="shared" si="46"/>
        <v>0</v>
      </c>
      <c r="F205" s="235">
        <f t="shared" si="46"/>
        <v>0</v>
      </c>
      <c r="G205" s="235">
        <f t="shared" si="46"/>
        <v>0</v>
      </c>
      <c r="H205" s="235">
        <f t="shared" si="46"/>
        <v>0</v>
      </c>
      <c r="I205" s="235">
        <f t="shared" si="46"/>
        <v>0</v>
      </c>
      <c r="J205" s="235">
        <f t="shared" si="46"/>
        <v>0</v>
      </c>
      <c r="K205" s="235">
        <f t="shared" si="46"/>
        <v>0</v>
      </c>
      <c r="L205" s="235">
        <f t="shared" si="46"/>
        <v>0</v>
      </c>
      <c r="M205" s="235">
        <f t="shared" si="46"/>
        <v>0</v>
      </c>
      <c r="N205" s="235">
        <f t="shared" si="46"/>
        <v>0</v>
      </c>
      <c r="O205" s="235">
        <f t="shared" si="46"/>
        <v>0</v>
      </c>
      <c r="P205" s="235">
        <f t="shared" si="46"/>
        <v>0</v>
      </c>
      <c r="Q205" s="235">
        <f t="shared" si="46"/>
        <v>0</v>
      </c>
    </row>
    <row r="206" spans="1:17" x14ac:dyDescent="0.25">
      <c r="A206" s="127" t="s">
        <v>180</v>
      </c>
      <c r="B206" s="236">
        <f t="shared" ref="B206:Q206" si="47">IF(B$139=0,0,B$139/B$108)</f>
        <v>0.32424233784617318</v>
      </c>
      <c r="C206" s="236">
        <f t="shared" si="47"/>
        <v>0.32120714143870099</v>
      </c>
      <c r="D206" s="236">
        <f t="shared" si="47"/>
        <v>0.32402785139925189</v>
      </c>
      <c r="E206" s="236">
        <f t="shared" si="47"/>
        <v>0.32415140005153653</v>
      </c>
      <c r="F206" s="236">
        <f t="shared" si="47"/>
        <v>0.32583991726070821</v>
      </c>
      <c r="G206" s="236">
        <f t="shared" si="47"/>
        <v>0.32533295963583125</v>
      </c>
      <c r="H206" s="236">
        <f t="shared" si="47"/>
        <v>0.32668266317260003</v>
      </c>
      <c r="I206" s="236">
        <f t="shared" si="47"/>
        <v>0.3278381325224643</v>
      </c>
      <c r="J206" s="236">
        <f t="shared" si="47"/>
        <v>0.32753586434166621</v>
      </c>
      <c r="K206" s="236">
        <f t="shared" si="47"/>
        <v>0.32664886304926027</v>
      </c>
      <c r="L206" s="236">
        <f t="shared" si="47"/>
        <v>0.32747393664980989</v>
      </c>
      <c r="M206" s="236">
        <f t="shared" si="47"/>
        <v>0.32780012800317043</v>
      </c>
      <c r="N206" s="236">
        <f t="shared" si="47"/>
        <v>0.3272050717236315</v>
      </c>
      <c r="O206" s="236">
        <f t="shared" si="47"/>
        <v>0.32857384482111351</v>
      </c>
      <c r="P206" s="236">
        <f t="shared" si="47"/>
        <v>0.32903908481039901</v>
      </c>
      <c r="Q206" s="236">
        <f t="shared" si="47"/>
        <v>0.32952015094311116</v>
      </c>
    </row>
    <row r="207" spans="1:17" x14ac:dyDescent="0.25">
      <c r="A207" s="142" t="s">
        <v>188</v>
      </c>
      <c r="B207" s="235">
        <f t="shared" ref="B207:Q207" si="48">IF(B$140=0,0,B$140/B$108)</f>
        <v>0.20601914798097748</v>
      </c>
      <c r="C207" s="235">
        <f t="shared" si="48"/>
        <v>0.1977426922151477</v>
      </c>
      <c r="D207" s="235">
        <f t="shared" si="48"/>
        <v>0.19845253149926637</v>
      </c>
      <c r="E207" s="235">
        <f t="shared" si="48"/>
        <v>0.20550864065743907</v>
      </c>
      <c r="F207" s="235">
        <f t="shared" si="48"/>
        <v>0.20046880633178721</v>
      </c>
      <c r="G207" s="235">
        <f t="shared" si="48"/>
        <v>0.20683129762688759</v>
      </c>
      <c r="H207" s="235">
        <f t="shared" si="48"/>
        <v>0.20220899212967314</v>
      </c>
      <c r="I207" s="235">
        <f t="shared" si="48"/>
        <v>0.19275652915272701</v>
      </c>
      <c r="J207" s="235">
        <f t="shared" si="48"/>
        <v>0.19624100216599411</v>
      </c>
      <c r="K207" s="235">
        <f t="shared" si="48"/>
        <v>0.20430137896283926</v>
      </c>
      <c r="L207" s="235">
        <f t="shared" si="48"/>
        <v>0.19802331225061998</v>
      </c>
      <c r="M207" s="235">
        <f t="shared" si="48"/>
        <v>0.19580835988291626</v>
      </c>
      <c r="N207" s="235">
        <f t="shared" si="48"/>
        <v>0.19388940842776711</v>
      </c>
      <c r="O207" s="235">
        <f t="shared" si="48"/>
        <v>0.18901041088425594</v>
      </c>
      <c r="P207" s="235">
        <f t="shared" si="48"/>
        <v>0.18543362259026089</v>
      </c>
      <c r="Q207" s="235">
        <f t="shared" si="48"/>
        <v>0.1821060545928245</v>
      </c>
    </row>
    <row r="208" spans="1:17" x14ac:dyDescent="0.25">
      <c r="A208" s="142" t="s">
        <v>187</v>
      </c>
      <c r="B208" s="235">
        <f t="shared" ref="B208:Q208" si="49">IF(B$141=0,0,B$141/B$108)</f>
        <v>0.11822318986519569</v>
      </c>
      <c r="C208" s="235">
        <f t="shared" si="49"/>
        <v>0.12346444922355332</v>
      </c>
      <c r="D208" s="235">
        <f t="shared" si="49"/>
        <v>0.12557531989998549</v>
      </c>
      <c r="E208" s="235">
        <f t="shared" si="49"/>
        <v>0.11864275939409751</v>
      </c>
      <c r="F208" s="235">
        <f t="shared" si="49"/>
        <v>0.125371110928921</v>
      </c>
      <c r="G208" s="235">
        <f t="shared" si="49"/>
        <v>0.11850166200894366</v>
      </c>
      <c r="H208" s="235">
        <f t="shared" si="49"/>
        <v>0.12447367104292692</v>
      </c>
      <c r="I208" s="235">
        <f t="shared" si="49"/>
        <v>0.13508160336973732</v>
      </c>
      <c r="J208" s="235">
        <f t="shared" si="49"/>
        <v>0.1312948621756721</v>
      </c>
      <c r="K208" s="235">
        <f t="shared" si="49"/>
        <v>0.12234748408642099</v>
      </c>
      <c r="L208" s="235">
        <f t="shared" si="49"/>
        <v>0.12945062439918992</v>
      </c>
      <c r="M208" s="235">
        <f t="shared" si="49"/>
        <v>0.1319917681202542</v>
      </c>
      <c r="N208" s="235">
        <f t="shared" si="49"/>
        <v>0.13331566329586436</v>
      </c>
      <c r="O208" s="235">
        <f t="shared" si="49"/>
        <v>0.13956343393685758</v>
      </c>
      <c r="P208" s="235">
        <f t="shared" si="49"/>
        <v>0.14360546222013815</v>
      </c>
      <c r="Q208" s="235">
        <f t="shared" si="49"/>
        <v>0.14741409635028663</v>
      </c>
    </row>
    <row r="209" spans="1:17" x14ac:dyDescent="0.25">
      <c r="A209" s="142" t="s">
        <v>186</v>
      </c>
      <c r="B209" s="235">
        <f t="shared" ref="B209:Q209" si="50">IF(B$152=0,0,B$152/B$108)</f>
        <v>0</v>
      </c>
      <c r="C209" s="235">
        <f t="shared" si="50"/>
        <v>0</v>
      </c>
      <c r="D209" s="235">
        <f t="shared" si="50"/>
        <v>0</v>
      </c>
      <c r="E209" s="235">
        <f t="shared" si="50"/>
        <v>0</v>
      </c>
      <c r="F209" s="235">
        <f t="shared" si="50"/>
        <v>0</v>
      </c>
      <c r="G209" s="235">
        <f t="shared" si="50"/>
        <v>0</v>
      </c>
      <c r="H209" s="235">
        <f t="shared" si="50"/>
        <v>0</v>
      </c>
      <c r="I209" s="235">
        <f t="shared" si="50"/>
        <v>0</v>
      </c>
      <c r="J209" s="235">
        <f t="shared" si="50"/>
        <v>0</v>
      </c>
      <c r="K209" s="235">
        <f t="shared" si="50"/>
        <v>0</v>
      </c>
      <c r="L209" s="235">
        <f t="shared" si="50"/>
        <v>0</v>
      </c>
      <c r="M209" s="235">
        <f t="shared" si="50"/>
        <v>0</v>
      </c>
      <c r="N209" s="235">
        <f t="shared" si="50"/>
        <v>0</v>
      </c>
      <c r="O209" s="235">
        <f t="shared" si="50"/>
        <v>0</v>
      </c>
      <c r="P209" s="235">
        <f t="shared" si="50"/>
        <v>0</v>
      </c>
      <c r="Q209" s="235">
        <f t="shared" si="50"/>
        <v>0</v>
      </c>
    </row>
    <row r="210" spans="1:17" x14ac:dyDescent="0.25">
      <c r="A210" s="72" t="s">
        <v>179</v>
      </c>
      <c r="B210" s="234">
        <f t="shared" ref="B210:Q210" si="51">IF(B$153=0,0,B$153/B$108)</f>
        <v>0</v>
      </c>
      <c r="C210" s="234">
        <f t="shared" si="51"/>
        <v>0</v>
      </c>
      <c r="D210" s="234">
        <f t="shared" si="51"/>
        <v>0</v>
      </c>
      <c r="E210" s="234">
        <f t="shared" si="51"/>
        <v>0</v>
      </c>
      <c r="F210" s="234">
        <f t="shared" si="51"/>
        <v>0</v>
      </c>
      <c r="G210" s="234">
        <f t="shared" si="51"/>
        <v>0</v>
      </c>
      <c r="H210" s="234">
        <f t="shared" si="51"/>
        <v>0</v>
      </c>
      <c r="I210" s="234">
        <f t="shared" si="51"/>
        <v>0</v>
      </c>
      <c r="J210" s="234">
        <f t="shared" si="51"/>
        <v>0</v>
      </c>
      <c r="K210" s="234">
        <f t="shared" si="51"/>
        <v>0</v>
      </c>
      <c r="L210" s="234">
        <f t="shared" si="51"/>
        <v>0</v>
      </c>
      <c r="M210" s="234">
        <f t="shared" si="51"/>
        <v>0</v>
      </c>
      <c r="N210" s="234">
        <f t="shared" si="51"/>
        <v>0</v>
      </c>
      <c r="O210" s="234">
        <f t="shared" si="51"/>
        <v>0</v>
      </c>
      <c r="P210" s="234">
        <f t="shared" si="51"/>
        <v>0</v>
      </c>
      <c r="Q210" s="234">
        <f t="shared" si="51"/>
        <v>0</v>
      </c>
    </row>
    <row r="211" spans="1:17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</row>
    <row r="212" spans="1:17" ht="12.75" x14ac:dyDescent="0.25">
      <c r="A212" s="137" t="s">
        <v>133</v>
      </c>
      <c r="B212" s="233"/>
      <c r="C212" s="233"/>
      <c r="D212" s="233"/>
      <c r="E212" s="233"/>
      <c r="F212" s="233"/>
      <c r="G212" s="233"/>
      <c r="H212" s="233"/>
      <c r="I212" s="233"/>
      <c r="J212" s="233"/>
      <c r="K212" s="233"/>
      <c r="L212" s="233"/>
      <c r="M212" s="233"/>
      <c r="N212" s="233"/>
      <c r="O212" s="233"/>
      <c r="P212" s="233"/>
      <c r="Q212" s="233"/>
    </row>
    <row r="213" spans="1:17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</row>
    <row r="214" spans="1:17" x14ac:dyDescent="0.25">
      <c r="A214" s="78" t="s">
        <v>196</v>
      </c>
      <c r="B214" s="230">
        <f>IF(B$5=0,0,(B$5-B$15-B$58)/(CHI_fec!B$5-CHI_fec!B$15))</f>
        <v>1.7171273059527248</v>
      </c>
      <c r="C214" s="230">
        <f>IF(C$5=0,0,(C$5-C$15-C$58)/(CHI_fec!C$5-CHI_fec!C$15))</f>
        <v>2.0114150301589064</v>
      </c>
      <c r="D214" s="230">
        <f>IF(D$5=0,0,(D$5-D$15-D$58)/(CHI_fec!D$5-CHI_fec!D$15))</f>
        <v>2.1494426877133503</v>
      </c>
      <c r="E214" s="230">
        <f>IF(E$5=0,0,(E$5-E$15-E$58)/(CHI_fec!E$5-CHI_fec!E$15))</f>
        <v>2.381753270100174</v>
      </c>
      <c r="F214" s="230">
        <f>IF(F$5=0,0,(F$5-F$15-F$58)/(CHI_fec!F$5-CHI_fec!F$15))</f>
        <v>2.5283477273665684</v>
      </c>
      <c r="G214" s="230">
        <f>IF(G$5=0,0,(G$5-G$15-G$58)/(CHI_fec!G$5-CHI_fec!G$15))</f>
        <v>2.2436745657799748</v>
      </c>
      <c r="H214" s="230">
        <f>IF(H$5=0,0,(H$5-H$15-H$58)/(CHI_fec!H$5-CHI_fec!H$15))</f>
        <v>2.2239756496073801</v>
      </c>
      <c r="I214" s="230">
        <f>IF(I$5=0,0,(I$5-I$15-I$58)/(CHI_fec!I$5-CHI_fec!I$15))</f>
        <v>1.8467667149147817</v>
      </c>
      <c r="J214" s="230">
        <f>IF(J$5=0,0,(J$5-J$15-J$58)/(CHI_fec!J$5-CHI_fec!J$15))</f>
        <v>2.0692540497281615</v>
      </c>
      <c r="K214" s="230">
        <f>IF(K$5=0,0,(K$5-K$15-K$58)/(CHI_fec!K$5-CHI_fec!K$15))</f>
        <v>2.1932484162149337</v>
      </c>
      <c r="L214" s="230">
        <f>IF(L$5=0,0,(L$5-L$15-L$58)/(CHI_fec!L$5-CHI_fec!L$15))</f>
        <v>1.9661036718796832</v>
      </c>
      <c r="M214" s="230">
        <f>IF(M$5=0,0,(M$5-M$15-M$58)/(CHI_fec!M$5-CHI_fec!M$15))</f>
        <v>1.9835722250490375</v>
      </c>
      <c r="N214" s="230">
        <f>IF(N$5=0,0,(N$5-N$15-N$58)/(CHI_fec!N$5-CHI_fec!N$15))</f>
        <v>1.7402069269408271</v>
      </c>
      <c r="O214" s="230">
        <f>IF(O$5=0,0,(O$5-O$15-O$58)/(CHI_fec!O$5-CHI_fec!O$15))</f>
        <v>1.5012925276944322</v>
      </c>
      <c r="P214" s="230">
        <f>IF(P$5=0,0,(P$5-P$15-P$58)/(CHI_fec!P$5-CHI_fec!P$15))</f>
        <v>1.4272150261336736</v>
      </c>
      <c r="Q214" s="230">
        <f>IF(Q$5=0,0,(Q$5-Q$15-Q$58)/(CHI_fec!Q$5-CHI_fec!Q$15))</f>
        <v>1.5225439997240369</v>
      </c>
    </row>
    <row r="215" spans="1:17" x14ac:dyDescent="0.25">
      <c r="A215" s="132" t="s">
        <v>83</v>
      </c>
      <c r="B215" s="229">
        <f>IF(B$6=0,0,B$6/CHI_fec!B$6)</f>
        <v>0</v>
      </c>
      <c r="C215" s="229">
        <f>IF(C$6=0,0,C$6/CHI_fec!C$6)</f>
        <v>0</v>
      </c>
      <c r="D215" s="229">
        <f>IF(D$6=0,0,D$6/CHI_fec!D$6)</f>
        <v>0</v>
      </c>
      <c r="E215" s="229">
        <f>IF(E$6=0,0,E$6/CHI_fec!E$6)</f>
        <v>0</v>
      </c>
      <c r="F215" s="229">
        <f>IF(F$6=0,0,F$6/CHI_fec!F$6)</f>
        <v>0</v>
      </c>
      <c r="G215" s="229">
        <f>IF(G$6=0,0,G$6/CHI_fec!G$6)</f>
        <v>0</v>
      </c>
      <c r="H215" s="229">
        <f>IF(H$6=0,0,H$6/CHI_fec!H$6)</f>
        <v>0</v>
      </c>
      <c r="I215" s="229">
        <f>IF(I$6=0,0,I$6/CHI_fec!I$6)</f>
        <v>0</v>
      </c>
      <c r="J215" s="229">
        <f>IF(J$6=0,0,J$6/CHI_fec!J$6)</f>
        <v>0</v>
      </c>
      <c r="K215" s="229">
        <f>IF(K$6=0,0,K$6/CHI_fec!K$6)</f>
        <v>0</v>
      </c>
      <c r="L215" s="229">
        <f>IF(L$6=0,0,L$6/CHI_fec!L$6)</f>
        <v>0</v>
      </c>
      <c r="M215" s="229">
        <f>IF(M$6=0,0,M$6/CHI_fec!M$6)</f>
        <v>0</v>
      </c>
      <c r="N215" s="229">
        <f>IF(N$6=0,0,N$6/CHI_fec!N$6)</f>
        <v>0</v>
      </c>
      <c r="O215" s="229">
        <f>IF(O$6=0,0,O$6/CHI_fec!O$6)</f>
        <v>0</v>
      </c>
      <c r="P215" s="229">
        <f>IF(P$6=0,0,P$6/CHI_fec!P$6)</f>
        <v>0</v>
      </c>
      <c r="Q215" s="229">
        <f>IF(Q$6=0,0,Q$6/CHI_fec!Q$6)</f>
        <v>0</v>
      </c>
    </row>
    <row r="216" spans="1:17" x14ac:dyDescent="0.25">
      <c r="A216" s="76" t="s">
        <v>82</v>
      </c>
      <c r="B216" s="228">
        <f>IF(B$7=0,0,B$7/CHI_fec!B$7)</f>
        <v>0</v>
      </c>
      <c r="C216" s="228">
        <f>IF(C$7=0,0,C$7/CHI_fec!C$7)</f>
        <v>0</v>
      </c>
      <c r="D216" s="228">
        <f>IF(D$7=0,0,D$7/CHI_fec!D$7)</f>
        <v>0</v>
      </c>
      <c r="E216" s="228">
        <f>IF(E$7=0,0,E$7/CHI_fec!E$7)</f>
        <v>0</v>
      </c>
      <c r="F216" s="228">
        <f>IF(F$7=0,0,F$7/CHI_fec!F$7)</f>
        <v>0</v>
      </c>
      <c r="G216" s="228">
        <f>IF(G$7=0,0,G$7/CHI_fec!G$7)</f>
        <v>0</v>
      </c>
      <c r="H216" s="228">
        <f>IF(H$7=0,0,H$7/CHI_fec!H$7)</f>
        <v>0</v>
      </c>
      <c r="I216" s="228">
        <f>IF(I$7=0,0,I$7/CHI_fec!I$7)</f>
        <v>0</v>
      </c>
      <c r="J216" s="228">
        <f>IF(J$7=0,0,J$7/CHI_fec!J$7)</f>
        <v>0</v>
      </c>
      <c r="K216" s="228">
        <f>IF(K$7=0,0,K$7/CHI_fec!K$7)</f>
        <v>0</v>
      </c>
      <c r="L216" s="228">
        <f>IF(L$7=0,0,L$7/CHI_fec!L$7)</f>
        <v>0</v>
      </c>
      <c r="M216" s="228">
        <f>IF(M$7=0,0,M$7/CHI_fec!M$7)</f>
        <v>0</v>
      </c>
      <c r="N216" s="228">
        <f>IF(N$7=0,0,N$7/CHI_fec!N$7)</f>
        <v>0</v>
      </c>
      <c r="O216" s="228">
        <f>IF(O$7=0,0,O$7/CHI_fec!O$7)</f>
        <v>0</v>
      </c>
      <c r="P216" s="228">
        <f>IF(P$7=0,0,P$7/CHI_fec!P$7)</f>
        <v>0</v>
      </c>
      <c r="Q216" s="228">
        <f>IF(Q$7=0,0,Q$7/CHI_fec!Q$7)</f>
        <v>0</v>
      </c>
    </row>
    <row r="217" spans="1:17" x14ac:dyDescent="0.25">
      <c r="A217" s="76" t="s">
        <v>81</v>
      </c>
      <c r="B217" s="228">
        <f>IF(B$8=0,0,B$8/CHI_fec!B$8)</f>
        <v>0</v>
      </c>
      <c r="C217" s="228">
        <f>IF(C$8=0,0,C$8/CHI_fec!C$8)</f>
        <v>0</v>
      </c>
      <c r="D217" s="228">
        <f>IF(D$8=0,0,D$8/CHI_fec!D$8)</f>
        <v>0</v>
      </c>
      <c r="E217" s="228">
        <f>IF(E$8=0,0,E$8/CHI_fec!E$8)</f>
        <v>0</v>
      </c>
      <c r="F217" s="228">
        <f>IF(F$8=0,0,F$8/CHI_fec!F$8)</f>
        <v>0</v>
      </c>
      <c r="G217" s="228">
        <f>IF(G$8=0,0,G$8/CHI_fec!G$8)</f>
        <v>0</v>
      </c>
      <c r="H217" s="228">
        <f>IF(H$8=0,0,H$8/CHI_fec!H$8)</f>
        <v>0</v>
      </c>
      <c r="I217" s="228">
        <f>IF(I$8=0,0,I$8/CHI_fec!I$8)</f>
        <v>0</v>
      </c>
      <c r="J217" s="228">
        <f>IF(J$8=0,0,J$8/CHI_fec!J$8)</f>
        <v>0</v>
      </c>
      <c r="K217" s="228">
        <f>IF(K$8=0,0,K$8/CHI_fec!K$8)</f>
        <v>0</v>
      </c>
      <c r="L217" s="228">
        <f>IF(L$8=0,0,L$8/CHI_fec!L$8)</f>
        <v>0</v>
      </c>
      <c r="M217" s="228">
        <f>IF(M$8=0,0,M$8/CHI_fec!M$8)</f>
        <v>0</v>
      </c>
      <c r="N217" s="228">
        <f>IF(N$8=0,0,N$8/CHI_fec!N$8)</f>
        <v>0</v>
      </c>
      <c r="O217" s="228">
        <f>IF(O$8=0,0,O$8/CHI_fec!O$8)</f>
        <v>0</v>
      </c>
      <c r="P217" s="228">
        <f>IF(P$8=0,0,P$8/CHI_fec!P$8)</f>
        <v>0</v>
      </c>
      <c r="Q217" s="228">
        <f>IF(Q$8=0,0,Q$8/CHI_fec!Q$8)</f>
        <v>0</v>
      </c>
    </row>
    <row r="218" spans="1:17" x14ac:dyDescent="0.25">
      <c r="A218" s="76" t="s">
        <v>80</v>
      </c>
      <c r="B218" s="228">
        <f>IF(B$9=0,0,B$9/CHI_fec!B$9)</f>
        <v>0</v>
      </c>
      <c r="C218" s="228">
        <f>IF(C$9=0,0,C$9/CHI_fec!C$9)</f>
        <v>0</v>
      </c>
      <c r="D218" s="228">
        <f>IF(D$9=0,0,D$9/CHI_fec!D$9)</f>
        <v>0</v>
      </c>
      <c r="E218" s="228">
        <f>IF(E$9=0,0,E$9/CHI_fec!E$9)</f>
        <v>0</v>
      </c>
      <c r="F218" s="228">
        <f>IF(F$9=0,0,F$9/CHI_fec!F$9)</f>
        <v>0</v>
      </c>
      <c r="G218" s="228">
        <f>IF(G$9=0,0,G$9/CHI_fec!G$9)</f>
        <v>0</v>
      </c>
      <c r="H218" s="228">
        <f>IF(H$9=0,0,H$9/CHI_fec!H$9)</f>
        <v>0</v>
      </c>
      <c r="I218" s="228">
        <f>IF(I$9=0,0,I$9/CHI_fec!I$9)</f>
        <v>0</v>
      </c>
      <c r="J218" s="228">
        <f>IF(J$9=0,0,J$9/CHI_fec!J$9)</f>
        <v>0</v>
      </c>
      <c r="K218" s="228">
        <f>IF(K$9=0,0,K$9/CHI_fec!K$9)</f>
        <v>0</v>
      </c>
      <c r="L218" s="228">
        <f>IF(L$9=0,0,L$9/CHI_fec!L$9)</f>
        <v>0</v>
      </c>
      <c r="M218" s="228">
        <f>IF(M$9=0,0,M$9/CHI_fec!M$9)</f>
        <v>0</v>
      </c>
      <c r="N218" s="228">
        <f>IF(N$9=0,0,N$9/CHI_fec!N$9)</f>
        <v>0</v>
      </c>
      <c r="O218" s="228">
        <f>IF(O$9=0,0,O$9/CHI_fec!O$9)</f>
        <v>0</v>
      </c>
      <c r="P218" s="228">
        <f>IF(P$9=0,0,P$9/CHI_fec!P$9)</f>
        <v>0</v>
      </c>
      <c r="Q218" s="228">
        <f>IF(Q$9=0,0,Q$9/CHI_fec!Q$9)</f>
        <v>0</v>
      </c>
    </row>
    <row r="219" spans="1:17" x14ac:dyDescent="0.25">
      <c r="A219" s="129" t="s">
        <v>79</v>
      </c>
      <c r="B219" s="227">
        <f>IF(B$10=0,0,B$10/CHI_fec!B$10)</f>
        <v>0.96797612113219156</v>
      </c>
      <c r="C219" s="227">
        <f>IF(C$10=0,0,C$10/CHI_fec!C$10)</f>
        <v>1.3103045363945542</v>
      </c>
      <c r="D219" s="227">
        <f>IF(D$10=0,0,D$10/CHI_fec!D$10)</f>
        <v>1.0612491376537829</v>
      </c>
      <c r="E219" s="227">
        <f>IF(E$10=0,0,E$10/CHI_fec!E$10)</f>
        <v>0.99159789401341358</v>
      </c>
      <c r="F219" s="227">
        <f>IF(F$10=0,0,F$10/CHI_fec!F$10)</f>
        <v>0.88168043923758821</v>
      </c>
      <c r="G219" s="227">
        <f>IF(G$10=0,0,G$10/CHI_fec!G$10)</f>
        <v>0.85377795130469147</v>
      </c>
      <c r="H219" s="227">
        <f>IF(H$10=0,0,H$10/CHI_fec!H$10)</f>
        <v>0.77437058378750601</v>
      </c>
      <c r="I219" s="227">
        <f>IF(I$10=0,0,I$10/CHI_fec!I$10)</f>
        <v>0.76046553086485436</v>
      </c>
      <c r="J219" s="227">
        <f>IF(J$10=0,0,J$10/CHI_fec!J$10)</f>
        <v>0.75913405910948173</v>
      </c>
      <c r="K219" s="227">
        <f>IF(K$10=0,0,K$10/CHI_fec!K$10)</f>
        <v>0.76947047972782656</v>
      </c>
      <c r="L219" s="227">
        <f>IF(L$10=0,0,L$10/CHI_fec!L$10)</f>
        <v>0.75518903920372726</v>
      </c>
      <c r="M219" s="227">
        <f>IF(M$10=0,0,M$10/CHI_fec!M$10)</f>
        <v>0.74952906698998656</v>
      </c>
      <c r="N219" s="227">
        <f>IF(N$10=0,0,N$10/CHI_fec!N$10)</f>
        <v>0.81443317095832646</v>
      </c>
      <c r="O219" s="227">
        <f>IF(O$10=0,0,O$10/CHI_fec!O$10)</f>
        <v>0.74078663968504577</v>
      </c>
      <c r="P219" s="227">
        <f>IF(P$10=0,0,P$10/CHI_fec!P$10)</f>
        <v>0.74562726124219258</v>
      </c>
      <c r="Q219" s="227">
        <f>IF(Q$10=0,0,Q$10/CHI_fec!Q$10)</f>
        <v>0.73847444886693114</v>
      </c>
    </row>
    <row r="220" spans="1:17" x14ac:dyDescent="0.25">
      <c r="A220" s="232" t="s">
        <v>185</v>
      </c>
      <c r="B220" s="231">
        <f>IF(B$15=0,0,B$15/CHI_fec!B$15)</f>
        <v>0</v>
      </c>
      <c r="C220" s="231">
        <f>IF(C$15=0,0,C$15/CHI_fec!C$15)</f>
        <v>0</v>
      </c>
      <c r="D220" s="231">
        <f>IF(D$15=0,0,D$15/CHI_fec!D$15)</f>
        <v>0</v>
      </c>
      <c r="E220" s="231">
        <f>IF(E$15=0,0,E$15/CHI_fec!E$15)</f>
        <v>0</v>
      </c>
      <c r="F220" s="231">
        <f>IF(F$15=0,0,F$15/CHI_fec!F$15)</f>
        <v>0</v>
      </c>
      <c r="G220" s="231">
        <f>IF(G$15=0,0,G$15/CHI_fec!G$15)</f>
        <v>0</v>
      </c>
      <c r="H220" s="231">
        <f>IF(H$15=0,0,H$15/CHI_fec!H$15)</f>
        <v>0</v>
      </c>
      <c r="I220" s="231">
        <f>IF(I$15=0,0,I$15/CHI_fec!I$15)</f>
        <v>0</v>
      </c>
      <c r="J220" s="231">
        <f>IF(J$15=0,0,J$15/CHI_fec!J$15)</f>
        <v>0</v>
      </c>
      <c r="K220" s="231">
        <f>IF(K$15=0,0,K$15/CHI_fec!K$15)</f>
        <v>0</v>
      </c>
      <c r="L220" s="231">
        <f>IF(L$15=0,0,L$15/CHI_fec!L$15)</f>
        <v>0</v>
      </c>
      <c r="M220" s="231">
        <f>IF(M$15=0,0,M$15/CHI_fec!M$15)</f>
        <v>0</v>
      </c>
      <c r="N220" s="231">
        <f>IF(N$15=0,0,N$15/CHI_fec!N$15)</f>
        <v>0</v>
      </c>
      <c r="O220" s="231">
        <f>IF(O$15=0,0,O$15/CHI_fec!O$15)</f>
        <v>0</v>
      </c>
      <c r="P220" s="231">
        <f>IF(P$15=0,0,P$15/CHI_fec!P$15)</f>
        <v>0</v>
      </c>
      <c r="Q220" s="231">
        <f>IF(Q$15=0,0,Q$15/CHI_fec!Q$15)</f>
        <v>0</v>
      </c>
    </row>
    <row r="221" spans="1:17" x14ac:dyDescent="0.25">
      <c r="A221" s="127" t="s">
        <v>184</v>
      </c>
      <c r="B221" s="226">
        <f>IF(B$24=0,0,B$24/CHI_fec!B$24)</f>
        <v>2.3557099998190858</v>
      </c>
      <c r="C221" s="226">
        <f>IF(C$24=0,0,C$24/CHI_fec!C$24)</f>
        <v>2.9070350040108859</v>
      </c>
      <c r="D221" s="226">
        <f>IF(D$24=0,0,D$24/CHI_fec!D$24)</f>
        <v>3.1693142452269596</v>
      </c>
      <c r="E221" s="226">
        <f>IF(E$24=0,0,E$24/CHI_fec!E$24)</f>
        <v>3.5298623403824112</v>
      </c>
      <c r="F221" s="226">
        <f>IF(F$24=0,0,F$24/CHI_fec!F$24)</f>
        <v>3.844466631930735</v>
      </c>
      <c r="G221" s="226">
        <f>IF(G$24=0,0,G$24/CHI_fec!G$24)</f>
        <v>3.2901832977277183</v>
      </c>
      <c r="H221" s="226">
        <f>IF(H$24=0,0,H$24/CHI_fec!H$24)</f>
        <v>3.3048538863875794</v>
      </c>
      <c r="I221" s="226">
        <f>IF(I$24=0,0,I$24/CHI_fec!I$24)</f>
        <v>2.7114907355986437</v>
      </c>
      <c r="J221" s="226">
        <f>IF(J$24=0,0,J$24/CHI_fec!J$24)</f>
        <v>3.0777249316135329</v>
      </c>
      <c r="K221" s="226">
        <f>IF(K$24=0,0,K$24/CHI_fec!K$24)</f>
        <v>3.2329728741541826</v>
      </c>
      <c r="L221" s="226">
        <f>IF(L$24=0,0,L$24/CHI_fec!L$24)</f>
        <v>2.8852947853088637</v>
      </c>
      <c r="M221" s="226">
        <f>IF(M$24=0,0,M$24/CHI_fec!M$24)</f>
        <v>2.9330238569299594</v>
      </c>
      <c r="N221" s="226">
        <f>IF(N$24=0,0,N$24/CHI_fec!N$24)</f>
        <v>2.5096735306780484</v>
      </c>
      <c r="O221" s="226">
        <f>IF(O$24=0,0,O$24/CHI_fec!O$24)</f>
        <v>2.1312843727775914</v>
      </c>
      <c r="P221" s="226">
        <f>IF(P$24=0,0,P$24/CHI_fec!P$24)</f>
        <v>2.0165904762294184</v>
      </c>
      <c r="Q221" s="226">
        <f>IF(Q$24=0,0,Q$24/CHI_fec!Q$24)</f>
        <v>2.2063026848547431</v>
      </c>
    </row>
    <row r="222" spans="1:17" x14ac:dyDescent="0.25">
      <c r="A222" s="127" t="s">
        <v>181</v>
      </c>
      <c r="B222" s="226">
        <f>IF(B$35=0,0,B$35/CHI_fec!B$35)</f>
        <v>2.0819670334100251</v>
      </c>
      <c r="C222" s="226">
        <f>IF(C$35=0,0,C$35/CHI_fec!C$35)</f>
        <v>1.9286127581577868</v>
      </c>
      <c r="D222" s="226">
        <f>IF(D$35=0,0,D$35/CHI_fec!D$35)</f>
        <v>1.9131892108127251</v>
      </c>
      <c r="E222" s="226">
        <f>IF(E$35=0,0,E$35/CHI_fec!E$35)</f>
        <v>2.0923096260626184</v>
      </c>
      <c r="F222" s="226">
        <f>IF(F$35=0,0,F$35/CHI_fec!F$35)</f>
        <v>1.9327751724938937</v>
      </c>
      <c r="G222" s="226">
        <f>IF(G$35=0,0,G$35/CHI_fec!G$35)</f>
        <v>2.0990470967588406</v>
      </c>
      <c r="H222" s="226">
        <f>IF(H$35=0,0,H$35/CHI_fec!H$35)</f>
        <v>1.9508542086441942</v>
      </c>
      <c r="I222" s="226">
        <f>IF(I$35=0,0,I$35/CHI_fec!I$35)</f>
        <v>1.7072446656493043</v>
      </c>
      <c r="J222" s="226">
        <f>IF(J$35=0,0,J$35/CHI_fec!J$35)</f>
        <v>1.7995970058897683</v>
      </c>
      <c r="K222" s="226">
        <f>IF(K$35=0,0,K$35/CHI_fec!K$35)</f>
        <v>2.0079286988428695</v>
      </c>
      <c r="L222" s="226">
        <f>IF(L$35=0,0,L$35/CHI_fec!L$35)</f>
        <v>1.830842109683773</v>
      </c>
      <c r="M222" s="226">
        <f>IF(M$35=0,0,M$35/CHI_fec!M$35)</f>
        <v>1.7772272449141491</v>
      </c>
      <c r="N222" s="226">
        <f>IF(N$35=0,0,N$35/CHI_fec!N$35)</f>
        <v>1.7396120896289233</v>
      </c>
      <c r="O222" s="226">
        <f>IF(O$35=0,0,O$35/CHI_fec!O$35)</f>
        <v>1.6045622731996536</v>
      </c>
      <c r="P222" s="226">
        <f>IF(P$35=0,0,P$35/CHI_fec!P$35)</f>
        <v>1.5494711694016348</v>
      </c>
      <c r="Q222" s="226">
        <f>IF(Q$35=0,0,Q$35/CHI_fec!Q$35)</f>
        <v>1.4833484866174704</v>
      </c>
    </row>
    <row r="223" spans="1:17" x14ac:dyDescent="0.25">
      <c r="A223" s="127" t="s">
        <v>180</v>
      </c>
      <c r="B223" s="225">
        <f>IF(B$43=0,0,B$43/CHI_fec!B$43)</f>
        <v>2.1661956384589676</v>
      </c>
      <c r="C223" s="225">
        <f>IF(C$43=0,0,C$43/CHI_fec!C$43)</f>
        <v>2.2290151209429818</v>
      </c>
      <c r="D223" s="225">
        <f>IF(D$43=0,0,D$43/CHI_fec!D$43)</f>
        <v>2.2996892214017204</v>
      </c>
      <c r="E223" s="225">
        <f>IF(E$43=0,0,E$43/CHI_fec!E$43)</f>
        <v>2.5346335381610174</v>
      </c>
      <c r="F223" s="225">
        <f>IF(F$43=0,0,F$43/CHI_fec!F$43)</f>
        <v>2.5209879292436925</v>
      </c>
      <c r="G223" s="225">
        <f>IF(G$43=0,0,G$43/CHI_fec!G$43)</f>
        <v>2.4644920874554259</v>
      </c>
      <c r="H223" s="225">
        <f>IF(H$43=0,0,H$43/CHI_fec!H$43)</f>
        <v>2.3663809632429773</v>
      </c>
      <c r="I223" s="225">
        <f>IF(I$43=0,0,I$43/CHI_fec!I$43)</f>
        <v>2.0150508389819146</v>
      </c>
      <c r="J223" s="225">
        <f>IF(J$43=0,0,J$43/CHI_fec!J$43)</f>
        <v>2.1917294509612213</v>
      </c>
      <c r="K223" s="225">
        <f>IF(K$43=0,0,K$43/CHI_fec!K$43)</f>
        <v>2.3848653681694256</v>
      </c>
      <c r="L223" s="225">
        <f>IF(L$43=0,0,L$43/CHI_fec!L$43)</f>
        <v>2.1552890867991863</v>
      </c>
      <c r="M223" s="225">
        <f>IF(M$43=0,0,M$43/CHI_fec!M$43)</f>
        <v>2.1328569716882444</v>
      </c>
      <c r="N223" s="225">
        <f>IF(N$43=0,0,N$43/CHI_fec!N$43)</f>
        <v>1.9765540714901932</v>
      </c>
      <c r="O223" s="225">
        <f>IF(O$43=0,0,O$43/CHI_fec!O$43)</f>
        <v>1.7666306115313271</v>
      </c>
      <c r="P223" s="225">
        <f>IF(P$43=0,0,P$43/CHI_fec!P$43)</f>
        <v>1.6932001868871072</v>
      </c>
      <c r="Q223" s="225">
        <f>IF(Q$43=0,0,Q$43/CHI_fec!Q$43)</f>
        <v>1.70579593222894</v>
      </c>
    </row>
    <row r="224" spans="1:17" x14ac:dyDescent="0.25">
      <c r="A224" s="72" t="s">
        <v>179</v>
      </c>
      <c r="B224" s="224">
        <f>IF(B$57=0,0,B$57/CHI_fec!B$57)</f>
        <v>0</v>
      </c>
      <c r="C224" s="224">
        <f>IF(C$57=0,0,C$57/CHI_fec!C$57)</f>
        <v>0</v>
      </c>
      <c r="D224" s="224">
        <f>IF(D$57=0,0,D$57/CHI_fec!D$57)</f>
        <v>0</v>
      </c>
      <c r="E224" s="224">
        <f>IF(E$57=0,0,E$57/CHI_fec!E$57)</f>
        <v>0</v>
      </c>
      <c r="F224" s="224">
        <f>IF(F$57=0,0,F$57/CHI_fec!F$57)</f>
        <v>0</v>
      </c>
      <c r="G224" s="224">
        <f>IF(G$57=0,0,G$57/CHI_fec!G$57)</f>
        <v>0</v>
      </c>
      <c r="H224" s="224">
        <f>IF(H$57=0,0,H$57/CHI_fec!H$57)</f>
        <v>0</v>
      </c>
      <c r="I224" s="224">
        <f>IF(I$57=0,0,I$57/CHI_fec!I$57)</f>
        <v>0</v>
      </c>
      <c r="J224" s="224">
        <f>IF(J$57=0,0,J$57/CHI_fec!J$57)</f>
        <v>0</v>
      </c>
      <c r="K224" s="224">
        <f>IF(K$57=0,0,K$57/CHI_fec!K$57)</f>
        <v>0</v>
      </c>
      <c r="L224" s="224">
        <f>IF(L$57=0,0,L$57/CHI_fec!L$57)</f>
        <v>0</v>
      </c>
      <c r="M224" s="224">
        <f>IF(M$57=0,0,M$57/CHI_fec!M$57)</f>
        <v>0</v>
      </c>
      <c r="N224" s="224">
        <f>IF(N$57=0,0,N$57/CHI_fec!N$57)</f>
        <v>0</v>
      </c>
      <c r="O224" s="224">
        <f>IF(O$57=0,0,O$57/CHI_fec!O$57)</f>
        <v>0</v>
      </c>
      <c r="P224" s="224">
        <f>IF(P$57=0,0,P$57/CHI_fec!P$57)</f>
        <v>0</v>
      </c>
      <c r="Q224" s="224">
        <f>IF(Q$57=0,0,Q$57/CHI_fec!Q$57)</f>
        <v>0</v>
      </c>
    </row>
    <row r="225" spans="1:17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</row>
    <row r="226" spans="1:17" x14ac:dyDescent="0.25">
      <c r="A226" s="78" t="s">
        <v>195</v>
      </c>
      <c r="B226" s="230">
        <f>IF(B$60=0,0,(B$60-B$106)/CHI_fec!B$60)</f>
        <v>1.3672135850169909</v>
      </c>
      <c r="C226" s="230">
        <f>IF(C$60=0,0,(C$60-C$106)/CHI_fec!C$60)</f>
        <v>1.3045946802559305</v>
      </c>
      <c r="D226" s="230">
        <f>IF(D$60=0,0,(D$60-D$106)/CHI_fec!D$60)</f>
        <v>1.283990128639966</v>
      </c>
      <c r="E226" s="230">
        <f>IF(E$60=0,0,(E$60-E$106)/CHI_fec!E$60)</f>
        <v>1.3782842460543578</v>
      </c>
      <c r="F226" s="230">
        <f>IF(F$60=0,0,(F$60-F$106)/CHI_fec!F$60)</f>
        <v>1.2839465765576485</v>
      </c>
      <c r="G226" s="230">
        <f>IF(G$60=0,0,(G$60-G$106)/CHI_fec!G$60)</f>
        <v>1.3736802009764191</v>
      </c>
      <c r="H226" s="230">
        <f>IF(H$60=0,0,(H$60-H$106)/CHI_fec!H$60)</f>
        <v>1.2894044810203855</v>
      </c>
      <c r="I226" s="230">
        <f>IF(I$60=0,0,(I$60-I$106)/CHI_fec!I$60)</f>
        <v>1.1538622159614702</v>
      </c>
      <c r="J226" s="230">
        <f>IF(J$60=0,0,(J$60-J$106)/CHI_fec!J$60)</f>
        <v>1.2060081372723552</v>
      </c>
      <c r="K226" s="230">
        <f>IF(K$60=0,0,(K$60-K$106)/CHI_fec!K$60)</f>
        <v>1.3212569577585183</v>
      </c>
      <c r="L226" s="230">
        <f>IF(L$60=0,0,(L$60-L$106)/CHI_fec!L$60)</f>
        <v>1.2222668660442095</v>
      </c>
      <c r="M226" s="230">
        <f>IF(M$60=0,0,(M$60-M$106)/CHI_fec!M$60)</f>
        <v>1.1927153462367608</v>
      </c>
      <c r="N226" s="230">
        <f>IF(N$60=0,0,(N$60-N$106)/CHI_fec!N$60)</f>
        <v>1.1734862346708663</v>
      </c>
      <c r="O226" s="230">
        <f>IF(O$60=0,0,(O$60-O$106)/CHI_fec!O$60)</f>
        <v>1.0951073897195334</v>
      </c>
      <c r="P226" s="230">
        <f>IF(P$60=0,0,(P$60-P$106)/CHI_fec!P$60)</f>
        <v>1.0672721718440503</v>
      </c>
      <c r="Q226" s="230">
        <f>IF(Q$60=0,0,(Q$60-Q$106)/CHI_fec!Q$60)</f>
        <v>1.0307225937623723</v>
      </c>
    </row>
    <row r="227" spans="1:17" x14ac:dyDescent="0.25">
      <c r="A227" s="132" t="s">
        <v>83</v>
      </c>
      <c r="B227" s="229">
        <f>IF(B$61=0,0,B$61/CHI_fec!B$61)</f>
        <v>0</v>
      </c>
      <c r="C227" s="229">
        <f>IF(C$61=0,0,C$61/CHI_fec!C$61)</f>
        <v>0</v>
      </c>
      <c r="D227" s="229">
        <f>IF(D$61=0,0,D$61/CHI_fec!D$61)</f>
        <v>0</v>
      </c>
      <c r="E227" s="229">
        <f>IF(E$61=0,0,E$61/CHI_fec!E$61)</f>
        <v>0</v>
      </c>
      <c r="F227" s="229">
        <f>IF(F$61=0,0,F$61/CHI_fec!F$61)</f>
        <v>0</v>
      </c>
      <c r="G227" s="229">
        <f>IF(G$61=0,0,G$61/CHI_fec!G$61)</f>
        <v>0</v>
      </c>
      <c r="H227" s="229">
        <f>IF(H$61=0,0,H$61/CHI_fec!H$61)</f>
        <v>0</v>
      </c>
      <c r="I227" s="229">
        <f>IF(I$61=0,0,I$61/CHI_fec!I$61)</f>
        <v>0</v>
      </c>
      <c r="J227" s="229">
        <f>IF(J$61=0,0,J$61/CHI_fec!J$61)</f>
        <v>0</v>
      </c>
      <c r="K227" s="229">
        <f>IF(K$61=0,0,K$61/CHI_fec!K$61)</f>
        <v>0</v>
      </c>
      <c r="L227" s="229">
        <f>IF(L$61=0,0,L$61/CHI_fec!L$61)</f>
        <v>0</v>
      </c>
      <c r="M227" s="229">
        <f>IF(M$61=0,0,M$61/CHI_fec!M$61)</f>
        <v>0</v>
      </c>
      <c r="N227" s="229">
        <f>IF(N$61=0,0,N$61/CHI_fec!N$61)</f>
        <v>0</v>
      </c>
      <c r="O227" s="229">
        <f>IF(O$61=0,0,O$61/CHI_fec!O$61)</f>
        <v>0</v>
      </c>
      <c r="P227" s="229">
        <f>IF(P$61=0,0,P$61/CHI_fec!P$61)</f>
        <v>0</v>
      </c>
      <c r="Q227" s="229">
        <f>IF(Q$61=0,0,Q$61/CHI_fec!Q$61)</f>
        <v>0</v>
      </c>
    </row>
    <row r="228" spans="1:17" x14ac:dyDescent="0.25">
      <c r="A228" s="76" t="s">
        <v>82</v>
      </c>
      <c r="B228" s="228">
        <f>IF(B$62=0,0,B$62/CHI_fec!B$62)</f>
        <v>0</v>
      </c>
      <c r="C228" s="228">
        <f>IF(C$62=0,0,C$62/CHI_fec!C$62)</f>
        <v>0</v>
      </c>
      <c r="D228" s="228">
        <f>IF(D$62=0,0,D$62/CHI_fec!D$62)</f>
        <v>0</v>
      </c>
      <c r="E228" s="228">
        <f>IF(E$62=0,0,E$62/CHI_fec!E$62)</f>
        <v>0</v>
      </c>
      <c r="F228" s="228">
        <f>IF(F$62=0,0,F$62/CHI_fec!F$62)</f>
        <v>0</v>
      </c>
      <c r="G228" s="228">
        <f>IF(G$62=0,0,G$62/CHI_fec!G$62)</f>
        <v>0</v>
      </c>
      <c r="H228" s="228">
        <f>IF(H$62=0,0,H$62/CHI_fec!H$62)</f>
        <v>0</v>
      </c>
      <c r="I228" s="228">
        <f>IF(I$62=0,0,I$62/CHI_fec!I$62)</f>
        <v>0</v>
      </c>
      <c r="J228" s="228">
        <f>IF(J$62=0,0,J$62/CHI_fec!J$62)</f>
        <v>0</v>
      </c>
      <c r="K228" s="228">
        <f>IF(K$62=0,0,K$62/CHI_fec!K$62)</f>
        <v>0</v>
      </c>
      <c r="L228" s="228">
        <f>IF(L$62=0,0,L$62/CHI_fec!L$62)</f>
        <v>0</v>
      </c>
      <c r="M228" s="228">
        <f>IF(M$62=0,0,M$62/CHI_fec!M$62)</f>
        <v>0</v>
      </c>
      <c r="N228" s="228">
        <f>IF(N$62=0,0,N$62/CHI_fec!N$62)</f>
        <v>0</v>
      </c>
      <c r="O228" s="228">
        <f>IF(O$62=0,0,O$62/CHI_fec!O$62)</f>
        <v>0</v>
      </c>
      <c r="P228" s="228">
        <f>IF(P$62=0,0,P$62/CHI_fec!P$62)</f>
        <v>0</v>
      </c>
      <c r="Q228" s="228">
        <f>IF(Q$62=0,0,Q$62/CHI_fec!Q$62)</f>
        <v>0</v>
      </c>
    </row>
    <row r="229" spans="1:17" x14ac:dyDescent="0.25">
      <c r="A229" s="76" t="s">
        <v>81</v>
      </c>
      <c r="B229" s="228">
        <f>IF(B$63=0,0,B$63/CHI_fec!B$63)</f>
        <v>0</v>
      </c>
      <c r="C229" s="228">
        <f>IF(C$63=0,0,C$63/CHI_fec!C$63)</f>
        <v>0</v>
      </c>
      <c r="D229" s="228">
        <f>IF(D$63=0,0,D$63/CHI_fec!D$63)</f>
        <v>0</v>
      </c>
      <c r="E229" s="228">
        <f>IF(E$63=0,0,E$63/CHI_fec!E$63)</f>
        <v>0</v>
      </c>
      <c r="F229" s="228">
        <f>IF(F$63=0,0,F$63/CHI_fec!F$63)</f>
        <v>0</v>
      </c>
      <c r="G229" s="228">
        <f>IF(G$63=0,0,G$63/CHI_fec!G$63)</f>
        <v>0</v>
      </c>
      <c r="H229" s="228">
        <f>IF(H$63=0,0,H$63/CHI_fec!H$63)</f>
        <v>0</v>
      </c>
      <c r="I229" s="228">
        <f>IF(I$63=0,0,I$63/CHI_fec!I$63)</f>
        <v>0</v>
      </c>
      <c r="J229" s="228">
        <f>IF(J$63=0,0,J$63/CHI_fec!J$63)</f>
        <v>0</v>
      </c>
      <c r="K229" s="228">
        <f>IF(K$63=0,0,K$63/CHI_fec!K$63)</f>
        <v>0</v>
      </c>
      <c r="L229" s="228">
        <f>IF(L$63=0,0,L$63/CHI_fec!L$63)</f>
        <v>0</v>
      </c>
      <c r="M229" s="228">
        <f>IF(M$63=0,0,M$63/CHI_fec!M$63)</f>
        <v>0</v>
      </c>
      <c r="N229" s="228">
        <f>IF(N$63=0,0,N$63/CHI_fec!N$63)</f>
        <v>0</v>
      </c>
      <c r="O229" s="228">
        <f>IF(O$63=0,0,O$63/CHI_fec!O$63)</f>
        <v>0</v>
      </c>
      <c r="P229" s="228">
        <f>IF(P$63=0,0,P$63/CHI_fec!P$63)</f>
        <v>0</v>
      </c>
      <c r="Q229" s="228">
        <f>IF(Q$63=0,0,Q$63/CHI_fec!Q$63)</f>
        <v>0</v>
      </c>
    </row>
    <row r="230" spans="1:17" x14ac:dyDescent="0.25">
      <c r="A230" s="76" t="s">
        <v>80</v>
      </c>
      <c r="B230" s="228">
        <f>IF(B$64=0,0,B$64/CHI_fec!B$64)</f>
        <v>0</v>
      </c>
      <c r="C230" s="228">
        <f>IF(C$64=0,0,C$64/CHI_fec!C$64)</f>
        <v>0</v>
      </c>
      <c r="D230" s="228">
        <f>IF(D$64=0,0,D$64/CHI_fec!D$64)</f>
        <v>0</v>
      </c>
      <c r="E230" s="228">
        <f>IF(E$64=0,0,E$64/CHI_fec!E$64)</f>
        <v>0</v>
      </c>
      <c r="F230" s="228">
        <f>IF(F$64=0,0,F$64/CHI_fec!F$64)</f>
        <v>0</v>
      </c>
      <c r="G230" s="228">
        <f>IF(G$64=0,0,G$64/CHI_fec!G$64)</f>
        <v>0</v>
      </c>
      <c r="H230" s="228">
        <f>IF(H$64=0,0,H$64/CHI_fec!H$64)</f>
        <v>0</v>
      </c>
      <c r="I230" s="228">
        <f>IF(I$64=0,0,I$64/CHI_fec!I$64)</f>
        <v>0</v>
      </c>
      <c r="J230" s="228">
        <f>IF(J$64=0,0,J$64/CHI_fec!J$64)</f>
        <v>0</v>
      </c>
      <c r="K230" s="228">
        <f>IF(K$64=0,0,K$64/CHI_fec!K$64)</f>
        <v>0</v>
      </c>
      <c r="L230" s="228">
        <f>IF(L$64=0,0,L$64/CHI_fec!L$64)</f>
        <v>0</v>
      </c>
      <c r="M230" s="228">
        <f>IF(M$64=0,0,M$64/CHI_fec!M$64)</f>
        <v>0</v>
      </c>
      <c r="N230" s="228">
        <f>IF(N$64=0,0,N$64/CHI_fec!N$64)</f>
        <v>0</v>
      </c>
      <c r="O230" s="228">
        <f>IF(O$64=0,0,O$64/CHI_fec!O$64)</f>
        <v>0</v>
      </c>
      <c r="P230" s="228">
        <f>IF(P$64=0,0,P$64/CHI_fec!P$64)</f>
        <v>0</v>
      </c>
      <c r="Q230" s="228">
        <f>IF(Q$64=0,0,Q$64/CHI_fec!Q$64)</f>
        <v>0</v>
      </c>
    </row>
    <row r="231" spans="1:17" x14ac:dyDescent="0.25">
      <c r="A231" s="129" t="s">
        <v>79</v>
      </c>
      <c r="B231" s="227">
        <f>IF(B$65=0,0,B$65/CHI_fec!B$65)</f>
        <v>0.96797612113219156</v>
      </c>
      <c r="C231" s="227">
        <f>IF(C$65=0,0,C$65/CHI_fec!C$65)</f>
        <v>1.3103045363945542</v>
      </c>
      <c r="D231" s="227">
        <f>IF(D$65=0,0,D$65/CHI_fec!D$65)</f>
        <v>1.0612491376537829</v>
      </c>
      <c r="E231" s="227">
        <f>IF(E$65=0,0,E$65/CHI_fec!E$65)</f>
        <v>0.99159789401341381</v>
      </c>
      <c r="F231" s="227">
        <f>IF(F$65=0,0,F$65/CHI_fec!F$65)</f>
        <v>0.88168043923758821</v>
      </c>
      <c r="G231" s="227">
        <f>IF(G$65=0,0,G$65/CHI_fec!G$65)</f>
        <v>0.85377795130469158</v>
      </c>
      <c r="H231" s="227">
        <f>IF(H$65=0,0,H$65/CHI_fec!H$65)</f>
        <v>0.77437058378750612</v>
      </c>
      <c r="I231" s="227">
        <f>IF(I$65=0,0,I$65/CHI_fec!I$65)</f>
        <v>0.76046553086485447</v>
      </c>
      <c r="J231" s="227">
        <f>IF(J$65=0,0,J$65/CHI_fec!J$65)</f>
        <v>0.75913405910948184</v>
      </c>
      <c r="K231" s="227">
        <f>IF(K$65=0,0,K$65/CHI_fec!K$65)</f>
        <v>0.76947047972782667</v>
      </c>
      <c r="L231" s="227">
        <f>IF(L$65=0,0,L$65/CHI_fec!L$65)</f>
        <v>0.75518903920372737</v>
      </c>
      <c r="M231" s="227">
        <f>IF(M$65=0,0,M$65/CHI_fec!M$65)</f>
        <v>0.74952906698998656</v>
      </c>
      <c r="N231" s="227">
        <f>IF(N$65=0,0,N$65/CHI_fec!N$65)</f>
        <v>0.81443317095832657</v>
      </c>
      <c r="O231" s="227">
        <f>IF(O$65=0,0,O$65/CHI_fec!O$65)</f>
        <v>0.74078663968504577</v>
      </c>
      <c r="P231" s="227">
        <f>IF(P$65=0,0,P$65/CHI_fec!P$65)</f>
        <v>0.7456272612421927</v>
      </c>
      <c r="Q231" s="227">
        <f>IF(Q$65=0,0,Q$65/CHI_fec!Q$65)</f>
        <v>0.73847444886693114</v>
      </c>
    </row>
    <row r="232" spans="1:17" x14ac:dyDescent="0.25">
      <c r="A232" s="127" t="s">
        <v>183</v>
      </c>
      <c r="B232" s="226">
        <f>IF(B$70=0,0,B$70/CHI_fec!B$70)</f>
        <v>2.0772097008895702</v>
      </c>
      <c r="C232" s="226">
        <f>IF(C$70=0,0,C$70/CHI_fec!C$70)</f>
        <v>2.2121051043552535</v>
      </c>
      <c r="D232" s="226">
        <f>IF(D$70=0,0,D$70/CHI_fec!D$70)</f>
        <v>2.1560553869886383</v>
      </c>
      <c r="E232" s="226">
        <f>IF(E$70=0,0,E$70/CHI_fec!E$70)</f>
        <v>2.1282143701907441</v>
      </c>
      <c r="F232" s="226">
        <f>IF(F$70=0,0,F$70/CHI_fec!F$70)</f>
        <v>2.0930244662673361</v>
      </c>
      <c r="G232" s="226">
        <f>IF(G$70=0,0,G$70/CHI_fec!G$70)</f>
        <v>2.0809240187533908</v>
      </c>
      <c r="H232" s="226">
        <f>IF(H$70=0,0,H$70/CHI_fec!H$70)</f>
        <v>2.0777532857072925</v>
      </c>
      <c r="I232" s="226">
        <f>IF(I$70=0,0,I$70/CHI_fec!I$70)</f>
        <v>2.0696015031546553</v>
      </c>
      <c r="J232" s="226">
        <f>IF(J$70=0,0,J$70/CHI_fec!J$70)</f>
        <v>2.0829496637119052</v>
      </c>
      <c r="K232" s="226">
        <f>IF(K$70=0,0,K$70/CHI_fec!K$70)</f>
        <v>2.0821611030604212</v>
      </c>
      <c r="L232" s="226">
        <f>IF(L$70=0,0,L$70/CHI_fec!L$70)</f>
        <v>2.0724354800832616</v>
      </c>
      <c r="M232" s="226">
        <f>IF(M$70=0,0,M$70/CHI_fec!M$70)</f>
        <v>2.0744399912316873</v>
      </c>
      <c r="N232" s="226">
        <f>IF(N$70=0,0,N$70/CHI_fec!N$70)</f>
        <v>2.0711988981982281</v>
      </c>
      <c r="O232" s="226">
        <f>IF(O$70=0,0,O$70/CHI_fec!O$70)</f>
        <v>2.0515626988867948</v>
      </c>
      <c r="P232" s="226">
        <f>IF(P$70=0,0,P$70/CHI_fec!P$70)</f>
        <v>2.0778216797980744</v>
      </c>
      <c r="Q232" s="226">
        <f>IF(Q$70=0,0,Q$70/CHI_fec!Q$70)</f>
        <v>2.0792184446738533</v>
      </c>
    </row>
    <row r="233" spans="1:17" x14ac:dyDescent="0.25">
      <c r="A233" s="127" t="s">
        <v>181</v>
      </c>
      <c r="B233" s="226">
        <f>IF(B$83=0,0,B$83/CHI_fec!B$83)</f>
        <v>2.0819670334100251</v>
      </c>
      <c r="C233" s="226">
        <f>IF(C$83=0,0,C$83/CHI_fec!C$83)</f>
        <v>1.928612758157787</v>
      </c>
      <c r="D233" s="226">
        <f>IF(D$83=0,0,D$83/CHI_fec!D$83)</f>
        <v>1.9131892108127251</v>
      </c>
      <c r="E233" s="226">
        <f>IF(E$83=0,0,E$83/CHI_fec!E$83)</f>
        <v>2.0923096260626184</v>
      </c>
      <c r="F233" s="226">
        <f>IF(F$83=0,0,F$83/CHI_fec!F$83)</f>
        <v>1.932775172493894</v>
      </c>
      <c r="G233" s="226">
        <f>IF(G$83=0,0,G$83/CHI_fec!G$83)</f>
        <v>2.0990470967588402</v>
      </c>
      <c r="H233" s="226">
        <f>IF(H$83=0,0,H$83/CHI_fec!H$83)</f>
        <v>1.950854208644194</v>
      </c>
      <c r="I233" s="226">
        <f>IF(I$83=0,0,I$83/CHI_fec!I$83)</f>
        <v>1.7072446656493045</v>
      </c>
      <c r="J233" s="226">
        <f>IF(J$83=0,0,J$83/CHI_fec!J$83)</f>
        <v>1.7995970058897681</v>
      </c>
      <c r="K233" s="226">
        <f>IF(K$83=0,0,K$83/CHI_fec!K$83)</f>
        <v>2.0079286988428695</v>
      </c>
      <c r="L233" s="226">
        <f>IF(L$83=0,0,L$83/CHI_fec!L$83)</f>
        <v>1.8308421096837733</v>
      </c>
      <c r="M233" s="226">
        <f>IF(M$83=0,0,M$83/CHI_fec!M$83)</f>
        <v>1.7772272449141491</v>
      </c>
      <c r="N233" s="226">
        <f>IF(N$83=0,0,N$83/CHI_fec!N$83)</f>
        <v>1.7396120896289233</v>
      </c>
      <c r="O233" s="226">
        <f>IF(O$83=0,0,O$83/CHI_fec!O$83)</f>
        <v>1.6045622731996536</v>
      </c>
      <c r="P233" s="226">
        <f>IF(P$83=0,0,P$83/CHI_fec!P$83)</f>
        <v>1.5494711694016348</v>
      </c>
      <c r="Q233" s="226">
        <f>IF(Q$83=0,0,Q$83/CHI_fec!Q$83)</f>
        <v>1.4833484866174702</v>
      </c>
    </row>
    <row r="234" spans="1:17" x14ac:dyDescent="0.25">
      <c r="A234" s="127" t="s">
        <v>180</v>
      </c>
      <c r="B234" s="225">
        <f>IF(B$91=0,0,B$91/CHI_fec!B$91)</f>
        <v>2.1678636566453675</v>
      </c>
      <c r="C234" s="225">
        <f>IF(C$91=0,0,C$91/CHI_fec!C$91)</f>
        <v>2.1291571623781556</v>
      </c>
      <c r="D234" s="225">
        <f>IF(D$91=0,0,D$91/CHI_fec!D$91)</f>
        <v>2.0965118074324263</v>
      </c>
      <c r="E234" s="225">
        <f>IF(E$91=0,0,E$91/CHI_fec!E$91)</f>
        <v>2.195811368906027</v>
      </c>
      <c r="F234" s="225">
        <f>IF(F$91=0,0,F$91/CHI_fec!F$91)</f>
        <v>2.0820420482590896</v>
      </c>
      <c r="G234" s="225">
        <f>IF(G$91=0,0,G$91/CHI_fec!G$91)</f>
        <v>2.1790736575320993</v>
      </c>
      <c r="H234" s="225">
        <f>IF(H$91=0,0,H$91/CHI_fec!H$91)</f>
        <v>2.0858283790205459</v>
      </c>
      <c r="I234" s="225">
        <f>IF(I$91=0,0,I$91/CHI_fec!I$91)</f>
        <v>1.9312553833219204</v>
      </c>
      <c r="J234" s="225">
        <f>IF(J$91=0,0,J$91/CHI_fec!J$91)</f>
        <v>1.9941989184945705</v>
      </c>
      <c r="K234" s="225">
        <f>IF(K$91=0,0,K$91/CHI_fec!K$91)</f>
        <v>2.124050481241424</v>
      </c>
      <c r="L234" s="225">
        <f>IF(L$91=0,0,L$91/CHI_fec!L$91)</f>
        <v>2.0101504218168724</v>
      </c>
      <c r="M234" s="225">
        <f>IF(M$91=0,0,M$91/CHI_fec!M$91)</f>
        <v>1.9777555548112626</v>
      </c>
      <c r="N234" s="225">
        <f>IF(N$91=0,0,N$91/CHI_fec!N$91)</f>
        <v>1.9530656970314064</v>
      </c>
      <c r="O234" s="225">
        <f>IF(O$91=0,0,O$91/CHI_fec!O$91)</f>
        <v>1.8610439711359876</v>
      </c>
      <c r="P234" s="225">
        <f>IF(P$91=0,0,P$91/CHI_fec!P$91)</f>
        <v>1.8379746120548681</v>
      </c>
      <c r="Q234" s="225">
        <f>IF(Q$91=0,0,Q$91/CHI_fec!Q$91)</f>
        <v>1.7975682938984592</v>
      </c>
    </row>
    <row r="235" spans="1:17" x14ac:dyDescent="0.25">
      <c r="A235" s="72" t="s">
        <v>179</v>
      </c>
      <c r="B235" s="224">
        <f>IF(B$105=0,0,B$105/CHI_fec!B$105)</f>
        <v>0</v>
      </c>
      <c r="C235" s="224">
        <f>IF(C$105=0,0,C$105/CHI_fec!C$105)</f>
        <v>0</v>
      </c>
      <c r="D235" s="224">
        <f>IF(D$105=0,0,D$105/CHI_fec!D$105)</f>
        <v>0</v>
      </c>
      <c r="E235" s="224">
        <f>IF(E$105=0,0,E$105/CHI_fec!E$105)</f>
        <v>0</v>
      </c>
      <c r="F235" s="224">
        <f>IF(F$105=0,0,F$105/CHI_fec!F$105)</f>
        <v>0</v>
      </c>
      <c r="G235" s="224">
        <f>IF(G$105=0,0,G$105/CHI_fec!G$105)</f>
        <v>0</v>
      </c>
      <c r="H235" s="224">
        <f>IF(H$105=0,0,H$105/CHI_fec!H$105)</f>
        <v>0</v>
      </c>
      <c r="I235" s="224">
        <f>IF(I$105=0,0,I$105/CHI_fec!I$105)</f>
        <v>0</v>
      </c>
      <c r="J235" s="224">
        <f>IF(J$105=0,0,J$105/CHI_fec!J$105)</f>
        <v>0</v>
      </c>
      <c r="K235" s="224">
        <f>IF(K$105=0,0,K$105/CHI_fec!K$105)</f>
        <v>0</v>
      </c>
      <c r="L235" s="224">
        <f>IF(L$105=0,0,L$105/CHI_fec!L$105)</f>
        <v>0</v>
      </c>
      <c r="M235" s="224">
        <f>IF(M$105=0,0,M$105/CHI_fec!M$105)</f>
        <v>0</v>
      </c>
      <c r="N235" s="224">
        <f>IF(N$105=0,0,N$105/CHI_fec!N$105)</f>
        <v>0</v>
      </c>
      <c r="O235" s="224">
        <f>IF(O$105=0,0,O$105/CHI_fec!O$105)</f>
        <v>0</v>
      </c>
      <c r="P235" s="224">
        <f>IF(P$105=0,0,P$105/CHI_fec!P$105)</f>
        <v>0</v>
      </c>
      <c r="Q235" s="224">
        <f>IF(Q$105=0,0,Q$105/CHI_fec!Q$105)</f>
        <v>0</v>
      </c>
    </row>
    <row r="236" spans="1:17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</row>
    <row r="237" spans="1:17" x14ac:dyDescent="0.25">
      <c r="A237" s="78" t="s">
        <v>39</v>
      </c>
      <c r="B237" s="230">
        <f>IF(B$108=0,0,B$108/CHI_fec!B$108)</f>
        <v>0.99713040760852722</v>
      </c>
      <c r="C237" s="230">
        <f>IF(C$108=0,0,C$108/CHI_fec!C$108)</f>
        <v>0.9618749382487678</v>
      </c>
      <c r="D237" s="230">
        <f>IF(D$108=0,0,D$108/CHI_fec!D$108)</f>
        <v>0.95123315357407545</v>
      </c>
      <c r="E237" s="230">
        <f>IF(E$108=0,0,E$108/CHI_fec!E$108)</f>
        <v>1.0045731473790072</v>
      </c>
      <c r="F237" s="230">
        <f>IF(F$108=0,0,F$108/CHI_fec!F$108)</f>
        <v>0.95130599238726565</v>
      </c>
      <c r="G237" s="230">
        <f>IF(G$108=0,0,G$108/CHI_fec!G$108)</f>
        <v>1.0006338334652876</v>
      </c>
      <c r="H237" s="230">
        <f>IF(H$108=0,0,H$108/CHI_fec!H$108)</f>
        <v>0.95117380445801314</v>
      </c>
      <c r="I237" s="230">
        <f>IF(I$108=0,0,I$108/CHI_fec!I$108)</f>
        <v>0.87303956508311198</v>
      </c>
      <c r="J237" s="230">
        <f>IF(J$108=0,0,J$108/CHI_fec!J$108)</f>
        <v>0.9040125194593438</v>
      </c>
      <c r="K237" s="230">
        <f>IF(K$108=0,0,K$108/CHI_fec!K$108)</f>
        <v>0.96975647418732158</v>
      </c>
      <c r="L237" s="230">
        <f>IF(L$108=0,0,L$108/CHI_fec!L$108)</f>
        <v>0.91226344100292134</v>
      </c>
      <c r="M237" s="230">
        <f>IF(M$108=0,0,M$108/CHI_fec!M$108)</f>
        <v>0.89556565757613715</v>
      </c>
      <c r="N237" s="230">
        <f>IF(N$108=0,0,N$108/CHI_fec!N$108)</f>
        <v>0.88528688453151827</v>
      </c>
      <c r="O237" s="230">
        <f>IF(O$108=0,0,O$108/CHI_fec!O$108)</f>
        <v>0.83763834331125575</v>
      </c>
      <c r="P237" s="230">
        <f>IF(P$108=0,0,P$108/CHI_fec!P$108)</f>
        <v>0.82448112135600005</v>
      </c>
      <c r="Q237" s="230">
        <f>IF(Q$108=0,0,Q$108/CHI_fec!Q$108)</f>
        <v>0.80371950146315152</v>
      </c>
    </row>
    <row r="238" spans="1:17" x14ac:dyDescent="0.25">
      <c r="A238" s="132" t="s">
        <v>83</v>
      </c>
      <c r="B238" s="229">
        <f>IF(B$109=0,0,B$109/CHI_fec!B$109)</f>
        <v>0</v>
      </c>
      <c r="C238" s="229">
        <f>IF(C$109=0,0,C$109/CHI_fec!C$109)</f>
        <v>0</v>
      </c>
      <c r="D238" s="229">
        <f>IF(D$109=0,0,D$109/CHI_fec!D$109)</f>
        <v>0</v>
      </c>
      <c r="E238" s="229">
        <f>IF(E$109=0,0,E$109/CHI_fec!E$109)</f>
        <v>0</v>
      </c>
      <c r="F238" s="229">
        <f>IF(F$109=0,0,F$109/CHI_fec!F$109)</f>
        <v>0</v>
      </c>
      <c r="G238" s="229">
        <f>IF(G$109=0,0,G$109/CHI_fec!G$109)</f>
        <v>0</v>
      </c>
      <c r="H238" s="229">
        <f>IF(H$109=0,0,H$109/CHI_fec!H$109)</f>
        <v>0</v>
      </c>
      <c r="I238" s="229">
        <f>IF(I$109=0,0,I$109/CHI_fec!I$109)</f>
        <v>0</v>
      </c>
      <c r="J238" s="229">
        <f>IF(J$109=0,0,J$109/CHI_fec!J$109)</f>
        <v>0</v>
      </c>
      <c r="K238" s="229">
        <f>IF(K$109=0,0,K$109/CHI_fec!K$109)</f>
        <v>0</v>
      </c>
      <c r="L238" s="229">
        <f>IF(L$109=0,0,L$109/CHI_fec!L$109)</f>
        <v>0</v>
      </c>
      <c r="M238" s="229">
        <f>IF(M$109=0,0,M$109/CHI_fec!M$109)</f>
        <v>0</v>
      </c>
      <c r="N238" s="229">
        <f>IF(N$109=0,0,N$109/CHI_fec!N$109)</f>
        <v>0</v>
      </c>
      <c r="O238" s="229">
        <f>IF(O$109=0,0,O$109/CHI_fec!O$109)</f>
        <v>0</v>
      </c>
      <c r="P238" s="229">
        <f>IF(P$109=0,0,P$109/CHI_fec!P$109)</f>
        <v>0</v>
      </c>
      <c r="Q238" s="229">
        <f>IF(Q$109=0,0,Q$109/CHI_fec!Q$109)</f>
        <v>0</v>
      </c>
    </row>
    <row r="239" spans="1:17" x14ac:dyDescent="0.25">
      <c r="A239" s="76" t="s">
        <v>82</v>
      </c>
      <c r="B239" s="228">
        <f>IF(B$110=0,0,B$110/CHI_fec!B$110)</f>
        <v>0</v>
      </c>
      <c r="C239" s="228">
        <f>IF(C$110=0,0,C$110/CHI_fec!C$110)</f>
        <v>0</v>
      </c>
      <c r="D239" s="228">
        <f>IF(D$110=0,0,D$110/CHI_fec!D$110)</f>
        <v>0</v>
      </c>
      <c r="E239" s="228">
        <f>IF(E$110=0,0,E$110/CHI_fec!E$110)</f>
        <v>0</v>
      </c>
      <c r="F239" s="228">
        <f>IF(F$110=0,0,F$110/CHI_fec!F$110)</f>
        <v>0</v>
      </c>
      <c r="G239" s="228">
        <f>IF(G$110=0,0,G$110/CHI_fec!G$110)</f>
        <v>0</v>
      </c>
      <c r="H239" s="228">
        <f>IF(H$110=0,0,H$110/CHI_fec!H$110)</f>
        <v>0</v>
      </c>
      <c r="I239" s="228">
        <f>IF(I$110=0,0,I$110/CHI_fec!I$110)</f>
        <v>0</v>
      </c>
      <c r="J239" s="228">
        <f>IF(J$110=0,0,J$110/CHI_fec!J$110)</f>
        <v>0</v>
      </c>
      <c r="K239" s="228">
        <f>IF(K$110=0,0,K$110/CHI_fec!K$110)</f>
        <v>0</v>
      </c>
      <c r="L239" s="228">
        <f>IF(L$110=0,0,L$110/CHI_fec!L$110)</f>
        <v>0</v>
      </c>
      <c r="M239" s="228">
        <f>IF(M$110=0,0,M$110/CHI_fec!M$110)</f>
        <v>0</v>
      </c>
      <c r="N239" s="228">
        <f>IF(N$110=0,0,N$110/CHI_fec!N$110)</f>
        <v>0</v>
      </c>
      <c r="O239" s="228">
        <f>IF(O$110=0,0,O$110/CHI_fec!O$110)</f>
        <v>0</v>
      </c>
      <c r="P239" s="228">
        <f>IF(P$110=0,0,P$110/CHI_fec!P$110)</f>
        <v>0</v>
      </c>
      <c r="Q239" s="228">
        <f>IF(Q$110=0,0,Q$110/CHI_fec!Q$110)</f>
        <v>0</v>
      </c>
    </row>
    <row r="240" spans="1:17" x14ac:dyDescent="0.25">
      <c r="A240" s="76" t="s">
        <v>81</v>
      </c>
      <c r="B240" s="228">
        <f>IF(B$111=0,0,B$111/CHI_fec!B$111)</f>
        <v>0</v>
      </c>
      <c r="C240" s="228">
        <f>IF(C$111=0,0,C$111/CHI_fec!C$111)</f>
        <v>0</v>
      </c>
      <c r="D240" s="228">
        <f>IF(D$111=0,0,D$111/CHI_fec!D$111)</f>
        <v>0</v>
      </c>
      <c r="E240" s="228">
        <f>IF(E$111=0,0,E$111/CHI_fec!E$111)</f>
        <v>0</v>
      </c>
      <c r="F240" s="228">
        <f>IF(F$111=0,0,F$111/CHI_fec!F$111)</f>
        <v>0</v>
      </c>
      <c r="G240" s="228">
        <f>IF(G$111=0,0,G$111/CHI_fec!G$111)</f>
        <v>0</v>
      </c>
      <c r="H240" s="228">
        <f>IF(H$111=0,0,H$111/CHI_fec!H$111)</f>
        <v>0</v>
      </c>
      <c r="I240" s="228">
        <f>IF(I$111=0,0,I$111/CHI_fec!I$111)</f>
        <v>0</v>
      </c>
      <c r="J240" s="228">
        <f>IF(J$111=0,0,J$111/CHI_fec!J$111)</f>
        <v>0</v>
      </c>
      <c r="K240" s="228">
        <f>IF(K$111=0,0,K$111/CHI_fec!K$111)</f>
        <v>0</v>
      </c>
      <c r="L240" s="228">
        <f>IF(L$111=0,0,L$111/CHI_fec!L$111)</f>
        <v>0</v>
      </c>
      <c r="M240" s="228">
        <f>IF(M$111=0,0,M$111/CHI_fec!M$111)</f>
        <v>0</v>
      </c>
      <c r="N240" s="228">
        <f>IF(N$111=0,0,N$111/CHI_fec!N$111)</f>
        <v>0</v>
      </c>
      <c r="O240" s="228">
        <f>IF(O$111=0,0,O$111/CHI_fec!O$111)</f>
        <v>0</v>
      </c>
      <c r="P240" s="228">
        <f>IF(P$111=0,0,P$111/CHI_fec!P$111)</f>
        <v>0</v>
      </c>
      <c r="Q240" s="228">
        <f>IF(Q$111=0,0,Q$111/CHI_fec!Q$111)</f>
        <v>0</v>
      </c>
    </row>
    <row r="241" spans="1:17" x14ac:dyDescent="0.25">
      <c r="A241" s="76" t="s">
        <v>80</v>
      </c>
      <c r="B241" s="228">
        <f>IF(B$112=0,0,B$112/CHI_fec!B$112)</f>
        <v>0</v>
      </c>
      <c r="C241" s="228">
        <f>IF(C$112=0,0,C$112/CHI_fec!C$112)</f>
        <v>0</v>
      </c>
      <c r="D241" s="228">
        <f>IF(D$112=0,0,D$112/CHI_fec!D$112)</f>
        <v>0</v>
      </c>
      <c r="E241" s="228">
        <f>IF(E$112=0,0,E$112/CHI_fec!E$112)</f>
        <v>0</v>
      </c>
      <c r="F241" s="228">
        <f>IF(F$112=0,0,F$112/CHI_fec!F$112)</f>
        <v>0</v>
      </c>
      <c r="G241" s="228">
        <f>IF(G$112=0,0,G$112/CHI_fec!G$112)</f>
        <v>0</v>
      </c>
      <c r="H241" s="228">
        <f>IF(H$112=0,0,H$112/CHI_fec!H$112)</f>
        <v>0</v>
      </c>
      <c r="I241" s="228">
        <f>IF(I$112=0,0,I$112/CHI_fec!I$112)</f>
        <v>0</v>
      </c>
      <c r="J241" s="228">
        <f>IF(J$112=0,0,J$112/CHI_fec!J$112)</f>
        <v>0</v>
      </c>
      <c r="K241" s="228">
        <f>IF(K$112=0,0,K$112/CHI_fec!K$112)</f>
        <v>0</v>
      </c>
      <c r="L241" s="228">
        <f>IF(L$112=0,0,L$112/CHI_fec!L$112)</f>
        <v>0</v>
      </c>
      <c r="M241" s="228">
        <f>IF(M$112=0,0,M$112/CHI_fec!M$112)</f>
        <v>0</v>
      </c>
      <c r="N241" s="228">
        <f>IF(N$112=0,0,N$112/CHI_fec!N$112)</f>
        <v>0</v>
      </c>
      <c r="O241" s="228">
        <f>IF(O$112=0,0,O$112/CHI_fec!O$112)</f>
        <v>0</v>
      </c>
      <c r="P241" s="228">
        <f>IF(P$112=0,0,P$112/CHI_fec!P$112)</f>
        <v>0</v>
      </c>
      <c r="Q241" s="228">
        <f>IF(Q$112=0,0,Q$112/CHI_fec!Q$112)</f>
        <v>0</v>
      </c>
    </row>
    <row r="242" spans="1:17" x14ac:dyDescent="0.25">
      <c r="A242" s="129" t="s">
        <v>79</v>
      </c>
      <c r="B242" s="227">
        <f>IF(B$113=0,0,B$113/CHI_fec!B$113)</f>
        <v>0.96797612113219156</v>
      </c>
      <c r="C242" s="227">
        <f>IF(C$113=0,0,C$113/CHI_fec!C$113)</f>
        <v>1.3103045363945542</v>
      </c>
      <c r="D242" s="227">
        <f>IF(D$113=0,0,D$113/CHI_fec!D$113)</f>
        <v>1.0612491376537829</v>
      </c>
      <c r="E242" s="227">
        <f>IF(E$113=0,0,E$113/CHI_fec!E$113)</f>
        <v>0.99159789401341392</v>
      </c>
      <c r="F242" s="227">
        <f>IF(F$113=0,0,F$113/CHI_fec!F$113)</f>
        <v>0.88168043923758799</v>
      </c>
      <c r="G242" s="227">
        <f>IF(G$113=0,0,G$113/CHI_fec!G$113)</f>
        <v>0.85377795130469158</v>
      </c>
      <c r="H242" s="227">
        <f>IF(H$113=0,0,H$113/CHI_fec!H$113)</f>
        <v>0.77437058378750612</v>
      </c>
      <c r="I242" s="227">
        <f>IF(I$113=0,0,I$113/CHI_fec!I$113)</f>
        <v>0.76046553086485436</v>
      </c>
      <c r="J242" s="227">
        <f>IF(J$113=0,0,J$113/CHI_fec!J$113)</f>
        <v>0.75913405910948195</v>
      </c>
      <c r="K242" s="227">
        <f>IF(K$113=0,0,K$113/CHI_fec!K$113)</f>
        <v>0.76947047972782656</v>
      </c>
      <c r="L242" s="227">
        <f>IF(L$113=0,0,L$113/CHI_fec!L$113)</f>
        <v>0.75518903920372726</v>
      </c>
      <c r="M242" s="227">
        <f>IF(M$113=0,0,M$113/CHI_fec!M$113)</f>
        <v>0.74952906698998656</v>
      </c>
      <c r="N242" s="227">
        <f>IF(N$113=0,0,N$113/CHI_fec!N$113)</f>
        <v>0.81443317095832635</v>
      </c>
      <c r="O242" s="227">
        <f>IF(O$113=0,0,O$113/CHI_fec!O$113)</f>
        <v>0.74078663968504577</v>
      </c>
      <c r="P242" s="227">
        <f>IF(P$113=0,0,P$113/CHI_fec!P$113)</f>
        <v>0.7456272612421927</v>
      </c>
      <c r="Q242" s="227">
        <f>IF(Q$113=0,0,Q$113/CHI_fec!Q$113)</f>
        <v>0.73847444886693103</v>
      </c>
    </row>
    <row r="243" spans="1:17" x14ac:dyDescent="0.25">
      <c r="A243" s="127" t="s">
        <v>182</v>
      </c>
      <c r="B243" s="226">
        <f>IF(B$118=0,0,B$118/CHI_fec!B$118)</f>
        <v>1.9538339341795856</v>
      </c>
      <c r="C243" s="226">
        <f>IF(C$118=0,0,C$118/CHI_fec!C$118)</f>
        <v>1.9683102193071078</v>
      </c>
      <c r="D243" s="226">
        <f>IF(D$118=0,0,D$118/CHI_fec!D$118)</f>
        <v>1.9798135227472671</v>
      </c>
      <c r="E243" s="226">
        <f>IF(E$118=0,0,E$118/CHI_fec!E$118)</f>
        <v>1.9754034992145117</v>
      </c>
      <c r="F243" s="226">
        <f>IF(F$118=0,0,F$118/CHI_fec!F$118)</f>
        <v>1.9767453292524846</v>
      </c>
      <c r="G243" s="226">
        <f>IF(G$118=0,0,G$118/CHI_fec!G$118)</f>
        <v>1.9653171288226481</v>
      </c>
      <c r="H243" s="226">
        <f>IF(H$118=0,0,H$118/CHI_fec!H$118)</f>
        <v>1.9623225476124435</v>
      </c>
      <c r="I243" s="226">
        <f>IF(I$118=0,0,I$118/CHI_fec!I$118)</f>
        <v>1.9546236418682861</v>
      </c>
      <c r="J243" s="226">
        <f>IF(J$118=0,0,J$118/CHI_fec!J$118)</f>
        <v>1.967230237950133</v>
      </c>
      <c r="K243" s="226">
        <f>IF(K$118=0,0,K$118/CHI_fec!K$118)</f>
        <v>1.9664854862237318</v>
      </c>
      <c r="L243" s="226">
        <f>IF(L$118=0,0,L$118/CHI_fec!L$118)</f>
        <v>1.9573001756341917</v>
      </c>
      <c r="M243" s="226">
        <f>IF(M$118=0,0,M$118/CHI_fec!M$118)</f>
        <v>1.9591933250521498</v>
      </c>
      <c r="N243" s="226">
        <f>IF(N$118=0,0,N$118/CHI_fec!N$118)</f>
        <v>1.9561322927427709</v>
      </c>
      <c r="O243" s="226">
        <f>IF(O$118=0,0,O$118/CHI_fec!O$118)</f>
        <v>1.937586993393084</v>
      </c>
      <c r="P243" s="226">
        <f>IF(P$118=0,0,P$118/CHI_fec!P$118)</f>
        <v>1.9623871420315151</v>
      </c>
      <c r="Q243" s="226">
        <f>IF(Q$118=0,0,Q$118/CHI_fec!Q$118)</f>
        <v>1.9637063088586393</v>
      </c>
    </row>
    <row r="244" spans="1:17" x14ac:dyDescent="0.25">
      <c r="A244" s="127" t="s">
        <v>181</v>
      </c>
      <c r="B244" s="226">
        <f>IF(B$131=0,0,B$131/CHI_fec!B$131)</f>
        <v>2.0819670334100251</v>
      </c>
      <c r="C244" s="226">
        <f>IF(C$131=0,0,C$131/CHI_fec!C$131)</f>
        <v>1.9286127581577868</v>
      </c>
      <c r="D244" s="226">
        <f>IF(D$131=0,0,D$131/CHI_fec!D$131)</f>
        <v>1.9131892108127253</v>
      </c>
      <c r="E244" s="226">
        <f>IF(E$131=0,0,E$131/CHI_fec!E$131)</f>
        <v>2.0923096260626184</v>
      </c>
      <c r="F244" s="226">
        <f>IF(F$131=0,0,F$131/CHI_fec!F$131)</f>
        <v>1.9327751724938937</v>
      </c>
      <c r="G244" s="226">
        <f>IF(G$131=0,0,G$131/CHI_fec!G$131)</f>
        <v>2.0990470967588406</v>
      </c>
      <c r="H244" s="226">
        <f>IF(H$131=0,0,H$131/CHI_fec!H$131)</f>
        <v>1.9508542086441945</v>
      </c>
      <c r="I244" s="226">
        <f>IF(I$131=0,0,I$131/CHI_fec!I$131)</f>
        <v>1.7072446656493048</v>
      </c>
      <c r="J244" s="226">
        <f>IF(J$131=0,0,J$131/CHI_fec!J$131)</f>
        <v>1.7995970058897683</v>
      </c>
      <c r="K244" s="226">
        <f>IF(K$131=0,0,K$131/CHI_fec!K$131)</f>
        <v>2.0079286988428691</v>
      </c>
      <c r="L244" s="226">
        <f>IF(L$131=0,0,L$131/CHI_fec!L$131)</f>
        <v>1.8308421096837733</v>
      </c>
      <c r="M244" s="226">
        <f>IF(M$131=0,0,M$131/CHI_fec!M$131)</f>
        <v>1.7772272449141493</v>
      </c>
      <c r="N244" s="226">
        <f>IF(N$131=0,0,N$131/CHI_fec!N$131)</f>
        <v>1.7396120896289233</v>
      </c>
      <c r="O244" s="226">
        <f>IF(O$131=0,0,O$131/CHI_fec!O$131)</f>
        <v>1.6045622731996536</v>
      </c>
      <c r="P244" s="226">
        <f>IF(P$131=0,0,P$131/CHI_fec!P$131)</f>
        <v>1.5494711694016348</v>
      </c>
      <c r="Q244" s="226">
        <f>IF(Q$131=0,0,Q$131/CHI_fec!Q$131)</f>
        <v>1.48334848661747</v>
      </c>
    </row>
    <row r="245" spans="1:17" x14ac:dyDescent="0.25">
      <c r="A245" s="127" t="s">
        <v>180</v>
      </c>
      <c r="B245" s="225">
        <f>IF(B$139=0,0,B$139/CHI_fec!B$139)</f>
        <v>2.1560651379713476</v>
      </c>
      <c r="C245" s="225">
        <f>IF(C$139=0,0,C$139/CHI_fec!C$139)</f>
        <v>2.0603642074403208</v>
      </c>
      <c r="D245" s="225">
        <f>IF(D$139=0,0,D$139/CHI_fec!D$139)</f>
        <v>2.0554622945730858</v>
      </c>
      <c r="E245" s="225">
        <f>IF(E$139=0,0,E$139/CHI_fec!E$139)</f>
        <v>2.1715491418684532</v>
      </c>
      <c r="F245" s="225">
        <f>IF(F$139=0,0,F$139/CHI_fec!F$139)</f>
        <v>2.0671153606825698</v>
      </c>
      <c r="G245" s="225">
        <f>IF(G$139=0,0,G$139/CHI_fec!G$139)</f>
        <v>2.1709181134012194</v>
      </c>
      <c r="H245" s="225">
        <f>IF(H$139=0,0,H$139/CHI_fec!H$139)</f>
        <v>2.0721737297474729</v>
      </c>
      <c r="I245" s="225">
        <f>IF(I$139=0,0,I$139/CHI_fec!I$139)</f>
        <v>1.9086820445938428</v>
      </c>
      <c r="J245" s="225">
        <f>IF(J$139=0,0,J$139/CHI_fec!J$139)</f>
        <v>1.9745743948233554</v>
      </c>
      <c r="K245" s="225">
        <f>IF(K$139=0,0,K$139/CHI_fec!K$139)</f>
        <v>2.1124383030015688</v>
      </c>
      <c r="L245" s="225">
        <f>IF(L$139=0,0,L$139/CHI_fec!L$139)</f>
        <v>1.9922195906035622</v>
      </c>
      <c r="M245" s="225">
        <f>IF(M$139=0,0,M$139/CHI_fec!M$139)</f>
        <v>1.9577027238215512</v>
      </c>
      <c r="N245" s="225">
        <f>IF(N$139=0,0,N$139/CHI_fec!N$139)</f>
        <v>1.9317203362911579</v>
      </c>
      <c r="O245" s="225">
        <f>IF(O$139=0,0,O$139/CHI_fec!O$139)</f>
        <v>1.8353958013423541</v>
      </c>
      <c r="P245" s="225">
        <f>IF(P$139=0,0,P$139/CHI_fec!P$139)</f>
        <v>1.8091242677895445</v>
      </c>
      <c r="Q245" s="225">
        <f>IF(Q$139=0,0,Q$139/CHI_fec!Q$139)</f>
        <v>1.7661463131703601</v>
      </c>
    </row>
    <row r="246" spans="1:17" x14ac:dyDescent="0.25">
      <c r="A246" s="72" t="s">
        <v>179</v>
      </c>
      <c r="B246" s="224">
        <f>IF(B$153=0,0,B$153/CHI_fec!B$153)</f>
        <v>0</v>
      </c>
      <c r="C246" s="224">
        <f>IF(C$153=0,0,C$153/CHI_fec!C$153)</f>
        <v>0</v>
      </c>
      <c r="D246" s="224">
        <f>IF(D$153=0,0,D$153/CHI_fec!D$153)</f>
        <v>0</v>
      </c>
      <c r="E246" s="224">
        <f>IF(E$153=0,0,E$153/CHI_fec!E$153)</f>
        <v>0</v>
      </c>
      <c r="F246" s="224">
        <f>IF(F$153=0,0,F$153/CHI_fec!F$153)</f>
        <v>0</v>
      </c>
      <c r="G246" s="224">
        <f>IF(G$153=0,0,G$153/CHI_fec!G$153)</f>
        <v>0</v>
      </c>
      <c r="H246" s="224">
        <f>IF(H$153=0,0,H$153/CHI_fec!H$153)</f>
        <v>0</v>
      </c>
      <c r="I246" s="224">
        <f>IF(I$153=0,0,I$153/CHI_fec!I$153)</f>
        <v>0</v>
      </c>
      <c r="J246" s="224">
        <f>IF(J$153=0,0,J$153/CHI_fec!J$153)</f>
        <v>0</v>
      </c>
      <c r="K246" s="224">
        <f>IF(K$153=0,0,K$153/CHI_fec!K$153)</f>
        <v>0</v>
      </c>
      <c r="L246" s="224">
        <f>IF(L$153=0,0,L$153/CHI_fec!L$153)</f>
        <v>0</v>
      </c>
      <c r="M246" s="224">
        <f>IF(M$153=0,0,M$153/CHI_fec!M$153)</f>
        <v>0</v>
      </c>
      <c r="N246" s="224">
        <f>IF(N$153=0,0,N$153/CHI_fec!N$153)</f>
        <v>0</v>
      </c>
      <c r="O246" s="224">
        <f>IF(O$153=0,0,O$153/CHI_fec!O$153)</f>
        <v>0</v>
      </c>
      <c r="P246" s="224">
        <f>IF(P$153=0,0,P$153/CHI_fec!P$153)</f>
        <v>0</v>
      </c>
      <c r="Q246" s="224">
        <f>IF(Q$153=0,0,Q$153/CHI_fec!Q$153)</f>
        <v>0</v>
      </c>
    </row>
    <row r="249" spans="1:17" x14ac:dyDescent="0.25">
      <c r="B249" s="13"/>
    </row>
    <row r="250" spans="1:17" x14ac:dyDescent="0.25">
      <c r="B250" s="13"/>
    </row>
    <row r="251" spans="1:17" x14ac:dyDescent="0.25">
      <c r="B251" s="13"/>
    </row>
    <row r="252" spans="1:17" x14ac:dyDescent="0.25">
      <c r="B252" s="13"/>
    </row>
    <row r="253" spans="1:17" x14ac:dyDescent="0.25">
      <c r="B253" s="13"/>
    </row>
    <row r="254" spans="1:17" x14ac:dyDescent="0.25">
      <c r="B254" s="13"/>
    </row>
    <row r="255" spans="1:17" x14ac:dyDescent="0.25">
      <c r="B255" s="13"/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4" tint="0.79998168889431442"/>
    <pageSetUpPr fitToPage="1"/>
  </sheetPr>
  <dimension ref="A1:Q7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367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</row>
    <row r="3" spans="1:17" x14ac:dyDescent="0.25">
      <c r="A3" s="31" t="s">
        <v>78</v>
      </c>
      <c r="B3" s="46">
        <f>SUM(B4:B6)</f>
        <v>2740.2911190995342</v>
      </c>
      <c r="C3" s="46">
        <f t="shared" ref="C3:Q3" si="0">SUM(C4:C6)</f>
        <v>2699.256724733842</v>
      </c>
      <c r="D3" s="46">
        <f t="shared" si="0"/>
        <v>2663.4717663071451</v>
      </c>
      <c r="E3" s="46">
        <f t="shared" si="0"/>
        <v>2754.2908762420957</v>
      </c>
      <c r="F3" s="46">
        <f t="shared" si="0"/>
        <v>2780.9542916374085</v>
      </c>
      <c r="G3" s="46">
        <f t="shared" si="0"/>
        <v>2866.4491559639036</v>
      </c>
      <c r="H3" s="46">
        <f t="shared" si="0"/>
        <v>2963.4225926203285</v>
      </c>
      <c r="I3" s="46">
        <f t="shared" si="0"/>
        <v>3060.8396882594488</v>
      </c>
      <c r="J3" s="46">
        <f t="shared" si="0"/>
        <v>2739.9092527239623</v>
      </c>
      <c r="K3" s="46">
        <f t="shared" si="0"/>
        <v>2343.2838829315479</v>
      </c>
      <c r="L3" s="46">
        <f t="shared" si="0"/>
        <v>2439.1</v>
      </c>
      <c r="M3" s="46">
        <f t="shared" si="0"/>
        <v>2413.5961153956023</v>
      </c>
      <c r="N3" s="46">
        <f t="shared" si="0"/>
        <v>2340.115437329885</v>
      </c>
      <c r="O3" s="46">
        <f t="shared" si="0"/>
        <v>2354.8570885955746</v>
      </c>
      <c r="P3" s="46">
        <f t="shared" si="0"/>
        <v>2407.700323793219</v>
      </c>
      <c r="Q3" s="46">
        <f t="shared" si="0"/>
        <v>2305.1564741994657</v>
      </c>
    </row>
    <row r="4" spans="1:17" x14ac:dyDescent="0.25">
      <c r="A4" s="257" t="s">
        <v>38</v>
      </c>
      <c r="B4" s="215">
        <v>1220.7116970021984</v>
      </c>
      <c r="C4" s="215">
        <v>1152.988945010203</v>
      </c>
      <c r="D4" s="215">
        <v>1124.4075560550111</v>
      </c>
      <c r="E4" s="215">
        <v>1123.2937607700442</v>
      </c>
      <c r="F4" s="215">
        <v>1195.3886851223172</v>
      </c>
      <c r="G4" s="215">
        <v>1220.3790711328936</v>
      </c>
      <c r="H4" s="215">
        <v>1304.9726984795218</v>
      </c>
      <c r="I4" s="215">
        <v>1336.1714801629266</v>
      </c>
      <c r="J4" s="215">
        <v>1170.1850331318046</v>
      </c>
      <c r="K4" s="215">
        <v>1069.8982079966929</v>
      </c>
      <c r="L4" s="215">
        <v>986.84018709548593</v>
      </c>
      <c r="M4" s="215">
        <v>979.98947881659808</v>
      </c>
      <c r="N4" s="215">
        <v>977.21505939845531</v>
      </c>
      <c r="O4" s="215">
        <v>1028.9266383111658</v>
      </c>
      <c r="P4" s="215">
        <v>1004.698713214514</v>
      </c>
      <c r="Q4" s="215">
        <v>1014.1090251526244</v>
      </c>
    </row>
    <row r="5" spans="1:17" x14ac:dyDescent="0.25">
      <c r="A5" s="256" t="s">
        <v>37</v>
      </c>
      <c r="B5" s="214">
        <v>746.88458669627539</v>
      </c>
      <c r="C5" s="214">
        <v>731.51227881008447</v>
      </c>
      <c r="D5" s="214">
        <v>807.28428140496806</v>
      </c>
      <c r="E5" s="214">
        <v>782.9838532118398</v>
      </c>
      <c r="F5" s="214">
        <v>886.82191057456782</v>
      </c>
      <c r="G5" s="214">
        <v>886.625675479846</v>
      </c>
      <c r="H5" s="214">
        <v>846.6164689960591</v>
      </c>
      <c r="I5" s="214">
        <v>884.69240334559083</v>
      </c>
      <c r="J5" s="214">
        <v>826.23648001703668</v>
      </c>
      <c r="K5" s="214">
        <v>611.37069978962438</v>
      </c>
      <c r="L5" s="214">
        <v>703.48522665222845</v>
      </c>
      <c r="M5" s="214">
        <v>680.34046715835825</v>
      </c>
      <c r="N5" s="214">
        <v>695.7959039489549</v>
      </c>
      <c r="O5" s="214">
        <v>669.61626961778427</v>
      </c>
      <c r="P5" s="214">
        <v>748.01262118565546</v>
      </c>
      <c r="Q5" s="214">
        <v>704.87841626863235</v>
      </c>
    </row>
    <row r="6" spans="1:17" x14ac:dyDescent="0.25">
      <c r="A6" s="223" t="s">
        <v>57</v>
      </c>
      <c r="B6" s="213">
        <v>772.69483540106035</v>
      </c>
      <c r="C6" s="213">
        <v>814.75550091355456</v>
      </c>
      <c r="D6" s="213">
        <v>731.77992884716593</v>
      </c>
      <c r="E6" s="213">
        <v>848.01326226021172</v>
      </c>
      <c r="F6" s="213">
        <v>698.74369594052348</v>
      </c>
      <c r="G6" s="213">
        <v>759.44440935116404</v>
      </c>
      <c r="H6" s="213">
        <v>811.83342514474759</v>
      </c>
      <c r="I6" s="213">
        <v>839.97580475093139</v>
      </c>
      <c r="J6" s="213">
        <v>743.48773957512094</v>
      </c>
      <c r="K6" s="213">
        <v>662.01497514523055</v>
      </c>
      <c r="L6" s="213">
        <v>748.77458625228564</v>
      </c>
      <c r="M6" s="213">
        <v>753.26616942064561</v>
      </c>
      <c r="N6" s="213">
        <v>667.10447398247493</v>
      </c>
      <c r="O6" s="213">
        <v>656.31418066662457</v>
      </c>
      <c r="P6" s="213">
        <v>654.98898939304945</v>
      </c>
      <c r="Q6" s="213">
        <v>586.16903277820904</v>
      </c>
    </row>
    <row r="7" spans="1:17" x14ac:dyDescent="0.25"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</row>
    <row r="8" spans="1:17" x14ac:dyDescent="0.25">
      <c r="A8" s="31" t="s">
        <v>143</v>
      </c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</row>
    <row r="9" spans="1:17" x14ac:dyDescent="0.25">
      <c r="A9" s="257" t="s">
        <v>202</v>
      </c>
      <c r="B9" s="215">
        <v>3776</v>
      </c>
      <c r="C9" s="215">
        <v>3802</v>
      </c>
      <c r="D9" s="215">
        <v>3918</v>
      </c>
      <c r="E9" s="215">
        <v>3886</v>
      </c>
      <c r="F9" s="215">
        <v>4355.7</v>
      </c>
      <c r="G9" s="215">
        <v>4559.7</v>
      </c>
      <c r="H9" s="215">
        <v>4852.2</v>
      </c>
      <c r="I9" s="215">
        <v>5202.5</v>
      </c>
      <c r="J9" s="215">
        <v>5309</v>
      </c>
      <c r="K9" s="215">
        <v>4646</v>
      </c>
      <c r="L9" s="215">
        <v>4254</v>
      </c>
      <c r="M9" s="215">
        <v>4427</v>
      </c>
      <c r="N9" s="215">
        <v>4455</v>
      </c>
      <c r="O9" s="215">
        <v>4385</v>
      </c>
      <c r="P9" s="215">
        <v>4400</v>
      </c>
      <c r="Q9" s="215">
        <v>4446.9324741047567</v>
      </c>
    </row>
    <row r="10" spans="1:17" x14ac:dyDescent="0.25">
      <c r="A10" s="256" t="s">
        <v>201</v>
      </c>
      <c r="B10" s="214">
        <v>3190.3233600000003</v>
      </c>
      <c r="C10" s="214">
        <v>3330.9715000000001</v>
      </c>
      <c r="D10" s="214">
        <v>3884.4496800000006</v>
      </c>
      <c r="E10" s="214">
        <v>3740.4562799999994</v>
      </c>
      <c r="F10" s="214">
        <v>4462.1848879999998</v>
      </c>
      <c r="G10" s="214">
        <v>4574.5054519999994</v>
      </c>
      <c r="H10" s="214">
        <v>4346.9666399999996</v>
      </c>
      <c r="I10" s="214">
        <v>4756.6863599999988</v>
      </c>
      <c r="J10" s="214">
        <v>5176.3648499999999</v>
      </c>
      <c r="K10" s="214">
        <v>5880.4427999999998</v>
      </c>
      <c r="L10" s="214">
        <v>6085.5987999999998</v>
      </c>
      <c r="M10" s="214">
        <v>6450.4636800000007</v>
      </c>
      <c r="N10" s="214">
        <v>6244.9902900000006</v>
      </c>
      <c r="O10" s="214">
        <v>6536.7849199999991</v>
      </c>
      <c r="P10" s="214">
        <v>6864.289749999999</v>
      </c>
      <c r="Q10" s="214">
        <v>7507.8650400000006</v>
      </c>
    </row>
    <row r="11" spans="1:17" x14ac:dyDescent="0.25">
      <c r="A11" s="223" t="s">
        <v>200</v>
      </c>
      <c r="B11" s="213">
        <v>640.7161725156252</v>
      </c>
      <c r="C11" s="213">
        <v>720.19991843750017</v>
      </c>
      <c r="D11" s="213">
        <v>683.53375625000012</v>
      </c>
      <c r="E11" s="213">
        <v>786.41337500000009</v>
      </c>
      <c r="F11" s="213">
        <v>682.50450000000001</v>
      </c>
      <c r="G11" s="213">
        <v>760.63499999999999</v>
      </c>
      <c r="H11" s="213">
        <v>809.17599999999993</v>
      </c>
      <c r="I11" s="213">
        <v>876.70899999999995</v>
      </c>
      <c r="J11" s="213">
        <v>904.21309999999994</v>
      </c>
      <c r="K11" s="213">
        <v>842.51479999999992</v>
      </c>
      <c r="L11" s="213">
        <v>948.15620000000001</v>
      </c>
      <c r="M11" s="213">
        <v>904.22170000000006</v>
      </c>
      <c r="N11" s="213">
        <v>802.03980000000001</v>
      </c>
      <c r="O11" s="213">
        <v>782.35860000000002</v>
      </c>
      <c r="P11" s="213">
        <v>796.78199999999993</v>
      </c>
      <c r="Q11" s="213">
        <v>717.36758000000009</v>
      </c>
    </row>
    <row r="12" spans="1:17" x14ac:dyDescent="0.25"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</row>
    <row r="13" spans="1:17" x14ac:dyDescent="0.25">
      <c r="A13" s="31" t="s">
        <v>142</v>
      </c>
      <c r="B13" s="70"/>
      <c r="C13" s="70"/>
      <c r="D13" s="70"/>
      <c r="E13" s="70"/>
      <c r="F13" s="70"/>
      <c r="G13" s="70"/>
      <c r="H13" s="70"/>
      <c r="I13" s="70"/>
      <c r="J13" s="70"/>
      <c r="K13" s="70"/>
      <c r="L13" s="70"/>
      <c r="M13" s="70"/>
      <c r="N13" s="70"/>
      <c r="O13" s="70"/>
      <c r="P13" s="70"/>
      <c r="Q13" s="70"/>
    </row>
    <row r="14" spans="1:17" x14ac:dyDescent="0.25">
      <c r="A14" s="110" t="s">
        <v>202</v>
      </c>
      <c r="B14" s="120">
        <v>4444.4444444444443</v>
      </c>
      <c r="C14" s="120">
        <v>4059.022609904659</v>
      </c>
      <c r="D14" s="120">
        <v>4444.4444444444443</v>
      </c>
      <c r="E14" s="120">
        <v>4444.4444444444443</v>
      </c>
      <c r="F14" s="120">
        <v>4829.8662789842292</v>
      </c>
      <c r="G14" s="120">
        <v>4829.8662789842292</v>
      </c>
      <c r="H14" s="120">
        <v>5215.288113524015</v>
      </c>
      <c r="I14" s="120">
        <v>5600.7099480638008</v>
      </c>
      <c r="J14" s="120">
        <v>5600.7099480638008</v>
      </c>
      <c r="K14" s="120">
        <v>5600.7099480638008</v>
      </c>
      <c r="L14" s="120">
        <v>5215.288113524015</v>
      </c>
      <c r="M14" s="120">
        <v>5215.288113524015</v>
      </c>
      <c r="N14" s="120">
        <v>4829.8662789842292</v>
      </c>
      <c r="O14" s="120">
        <v>4829.8662789842292</v>
      </c>
      <c r="P14" s="120">
        <v>4829.8662789842292</v>
      </c>
      <c r="Q14" s="120">
        <v>4829.8662789842292</v>
      </c>
    </row>
    <row r="15" spans="1:17" x14ac:dyDescent="0.25">
      <c r="A15" s="180" t="s">
        <v>201</v>
      </c>
      <c r="B15" s="189">
        <v>3544.8037333333341</v>
      </c>
      <c r="C15" s="189">
        <v>3544.8037333333336</v>
      </c>
      <c r="D15" s="189">
        <v>4205.0801738332757</v>
      </c>
      <c r="E15" s="189">
        <v>4205.0801738332757</v>
      </c>
      <c r="F15" s="189">
        <v>4865.3566143332173</v>
      </c>
      <c r="G15" s="189">
        <v>4865.3566143332173</v>
      </c>
      <c r="H15" s="189">
        <v>4865.3566143332173</v>
      </c>
      <c r="I15" s="189">
        <v>5195.4948345831881</v>
      </c>
      <c r="J15" s="189">
        <v>5525.6330548331589</v>
      </c>
      <c r="K15" s="189">
        <v>6516.0477155830713</v>
      </c>
      <c r="L15" s="189">
        <v>6516.0477155830713</v>
      </c>
      <c r="M15" s="189">
        <v>6846.1859358330421</v>
      </c>
      <c r="N15" s="189">
        <v>6846.1859358330421</v>
      </c>
      <c r="O15" s="189">
        <v>7176.3241560830129</v>
      </c>
      <c r="P15" s="189">
        <v>7506.4623763329837</v>
      </c>
      <c r="Q15" s="189">
        <v>8166.7388168329253</v>
      </c>
    </row>
    <row r="16" spans="1:17" x14ac:dyDescent="0.25">
      <c r="A16" s="108" t="s">
        <v>200</v>
      </c>
      <c r="B16" s="118">
        <v>749.16740042274319</v>
      </c>
      <c r="C16" s="118">
        <v>796.9906065648338</v>
      </c>
      <c r="D16" s="118">
        <v>796.99060656483391</v>
      </c>
      <c r="E16" s="118">
        <v>868.72541577796994</v>
      </c>
      <c r="F16" s="118">
        <v>844.81381270692464</v>
      </c>
      <c r="G16" s="118">
        <v>839.01283219790616</v>
      </c>
      <c r="H16" s="118">
        <v>892.63701884901525</v>
      </c>
      <c r="I16" s="118">
        <v>940.4602249911062</v>
      </c>
      <c r="J16" s="118">
        <v>994.08441164221517</v>
      </c>
      <c r="K16" s="118">
        <v>994.08441164221529</v>
      </c>
      <c r="L16" s="118">
        <v>1077.4211818733884</v>
      </c>
      <c r="M16" s="118">
        <v>1023.7969952222791</v>
      </c>
      <c r="N16" s="118">
        <v>1023.7969952222791</v>
      </c>
      <c r="O16" s="118">
        <v>1041.9076177843058</v>
      </c>
      <c r="P16" s="118">
        <v>1017.9960147132606</v>
      </c>
      <c r="Q16" s="118">
        <v>1017.9960147132606</v>
      </c>
    </row>
    <row r="17" spans="1:17" x14ac:dyDescent="0.25">
      <c r="A17" s="124" t="s">
        <v>141</v>
      </c>
      <c r="B17" s="193"/>
      <c r="C17" s="193"/>
      <c r="D17" s="193"/>
      <c r="E17" s="193"/>
      <c r="F17" s="193"/>
      <c r="G17" s="193"/>
      <c r="H17" s="193"/>
      <c r="I17" s="193"/>
      <c r="J17" s="193"/>
      <c r="K17" s="193"/>
      <c r="L17" s="193"/>
      <c r="M17" s="193"/>
      <c r="N17" s="193"/>
      <c r="O17" s="193"/>
      <c r="P17" s="193"/>
      <c r="Q17" s="193"/>
    </row>
    <row r="18" spans="1:17" x14ac:dyDescent="0.25">
      <c r="A18" s="121" t="s">
        <v>202</v>
      </c>
      <c r="B18" s="120"/>
      <c r="C18" s="120">
        <v>0</v>
      </c>
      <c r="D18" s="120">
        <v>385.42183453978532</v>
      </c>
      <c r="E18" s="120">
        <v>385.42183453978532</v>
      </c>
      <c r="F18" s="120">
        <v>385.42183453978538</v>
      </c>
      <c r="G18" s="120">
        <v>385.42183453978538</v>
      </c>
      <c r="H18" s="120">
        <v>770.84366907957076</v>
      </c>
      <c r="I18" s="120">
        <v>385.42183453978578</v>
      </c>
      <c r="J18" s="120">
        <v>385.42183453978532</v>
      </c>
      <c r="K18" s="120">
        <v>0</v>
      </c>
      <c r="L18" s="120">
        <v>0</v>
      </c>
      <c r="M18" s="120">
        <v>0</v>
      </c>
      <c r="N18" s="120">
        <v>0</v>
      </c>
      <c r="O18" s="120">
        <v>385.42183453978538</v>
      </c>
      <c r="P18" s="120">
        <v>0</v>
      </c>
      <c r="Q18" s="120">
        <v>385.42183453978538</v>
      </c>
    </row>
    <row r="19" spans="1:17" x14ac:dyDescent="0.25">
      <c r="A19" s="179" t="s">
        <v>201</v>
      </c>
      <c r="B19" s="189"/>
      <c r="C19" s="189">
        <v>0</v>
      </c>
      <c r="D19" s="189">
        <v>990.41466074991263</v>
      </c>
      <c r="E19" s="189">
        <v>0</v>
      </c>
      <c r="F19" s="189">
        <v>990.41466074991263</v>
      </c>
      <c r="G19" s="189">
        <v>0</v>
      </c>
      <c r="H19" s="189">
        <v>330.13822024997086</v>
      </c>
      <c r="I19" s="189">
        <v>330.13822024997086</v>
      </c>
      <c r="J19" s="189">
        <v>660.27644049994171</v>
      </c>
      <c r="K19" s="189">
        <v>990.41466074991263</v>
      </c>
      <c r="L19" s="189">
        <v>330.13822024997086</v>
      </c>
      <c r="M19" s="189">
        <v>330.13822024997086</v>
      </c>
      <c r="N19" s="189">
        <v>330.13822024997086</v>
      </c>
      <c r="O19" s="189">
        <v>660.27644049994171</v>
      </c>
      <c r="P19" s="189">
        <v>330.13822024997086</v>
      </c>
      <c r="Q19" s="189">
        <v>990.41466074991263</v>
      </c>
    </row>
    <row r="20" spans="1:17" x14ac:dyDescent="0.25">
      <c r="A20" s="119" t="s">
        <v>200</v>
      </c>
      <c r="B20" s="118"/>
      <c r="C20" s="118">
        <v>47.823206142090704</v>
      </c>
      <c r="D20" s="118">
        <v>23.911603071045356</v>
      </c>
      <c r="E20" s="118">
        <v>125.35899586424529</v>
      </c>
      <c r="F20" s="118">
        <v>0</v>
      </c>
      <c r="G20" s="118">
        <v>47.823206142090704</v>
      </c>
      <c r="H20" s="118">
        <v>77.535789722154576</v>
      </c>
      <c r="I20" s="118">
        <v>101.44739279319994</v>
      </c>
      <c r="J20" s="118">
        <v>77.535789722154576</v>
      </c>
      <c r="K20" s="118">
        <v>53.624186651109227</v>
      </c>
      <c r="L20" s="118">
        <v>107.24837330221844</v>
      </c>
      <c r="M20" s="118">
        <v>0</v>
      </c>
      <c r="N20" s="118">
        <v>23.911603071045352</v>
      </c>
      <c r="O20" s="118">
        <v>71.73480921313606</v>
      </c>
      <c r="P20" s="118">
        <v>0</v>
      </c>
      <c r="Q20" s="118">
        <v>0</v>
      </c>
    </row>
    <row r="21" spans="1:17" x14ac:dyDescent="0.25">
      <c r="A21" s="124" t="s">
        <v>140</v>
      </c>
      <c r="B21" s="193"/>
      <c r="C21" s="193"/>
      <c r="D21" s="193"/>
      <c r="E21" s="193"/>
      <c r="F21" s="193"/>
      <c r="G21" s="193"/>
      <c r="H21" s="193"/>
      <c r="I21" s="193"/>
      <c r="J21" s="193"/>
      <c r="K21" s="193"/>
      <c r="L21" s="193"/>
      <c r="M21" s="193"/>
      <c r="N21" s="193"/>
      <c r="O21" s="193"/>
      <c r="P21" s="193"/>
      <c r="Q21" s="193"/>
    </row>
    <row r="22" spans="1:17" x14ac:dyDescent="0.25">
      <c r="A22" s="121" t="s">
        <v>202</v>
      </c>
      <c r="B22" s="120"/>
      <c r="C22" s="120">
        <f>B14+C18-C14</f>
        <v>385.42183453978532</v>
      </c>
      <c r="D22" s="120">
        <f t="shared" ref="D22:Q22" si="1">C14+D18-D14</f>
        <v>0</v>
      </c>
      <c r="E22" s="120">
        <f t="shared" si="1"/>
        <v>385.42183453978487</v>
      </c>
      <c r="F22" s="120">
        <f t="shared" si="1"/>
        <v>0</v>
      </c>
      <c r="G22" s="120">
        <f t="shared" si="1"/>
        <v>385.42183453978578</v>
      </c>
      <c r="H22" s="120">
        <f t="shared" si="1"/>
        <v>385.42183453978487</v>
      </c>
      <c r="I22" s="120">
        <f t="shared" si="1"/>
        <v>0</v>
      </c>
      <c r="J22" s="120">
        <f t="shared" si="1"/>
        <v>385.42183453978578</v>
      </c>
      <c r="K22" s="120">
        <f t="shared" si="1"/>
        <v>0</v>
      </c>
      <c r="L22" s="120">
        <f t="shared" si="1"/>
        <v>385.42183453978578</v>
      </c>
      <c r="M22" s="120">
        <f t="shared" si="1"/>
        <v>0</v>
      </c>
      <c r="N22" s="120">
        <f t="shared" si="1"/>
        <v>385.42183453978578</v>
      </c>
      <c r="O22" s="120">
        <f t="shared" si="1"/>
        <v>385.42183453978578</v>
      </c>
      <c r="P22" s="120">
        <f t="shared" si="1"/>
        <v>0</v>
      </c>
      <c r="Q22" s="120">
        <f t="shared" si="1"/>
        <v>385.42183453978578</v>
      </c>
    </row>
    <row r="23" spans="1:17" x14ac:dyDescent="0.25">
      <c r="A23" s="179" t="s">
        <v>201</v>
      </c>
      <c r="B23" s="189"/>
      <c r="C23" s="189">
        <f t="shared" ref="C23:Q24" si="2">B15+C19-C15</f>
        <v>0</v>
      </c>
      <c r="D23" s="189">
        <f t="shared" si="2"/>
        <v>330.1382202499708</v>
      </c>
      <c r="E23" s="189">
        <f t="shared" si="2"/>
        <v>0</v>
      </c>
      <c r="F23" s="189">
        <f t="shared" si="2"/>
        <v>330.1382202499708</v>
      </c>
      <c r="G23" s="189">
        <f t="shared" si="2"/>
        <v>0</v>
      </c>
      <c r="H23" s="189">
        <f t="shared" si="2"/>
        <v>330.1382202499708</v>
      </c>
      <c r="I23" s="189">
        <f t="shared" si="2"/>
        <v>0</v>
      </c>
      <c r="J23" s="189">
        <f t="shared" si="2"/>
        <v>330.1382202499708</v>
      </c>
      <c r="K23" s="189">
        <f t="shared" si="2"/>
        <v>0</v>
      </c>
      <c r="L23" s="189">
        <f t="shared" si="2"/>
        <v>330.1382202499708</v>
      </c>
      <c r="M23" s="189">
        <f t="shared" si="2"/>
        <v>0</v>
      </c>
      <c r="N23" s="189">
        <f t="shared" si="2"/>
        <v>330.1382202499708</v>
      </c>
      <c r="O23" s="189">
        <f t="shared" si="2"/>
        <v>330.1382202499708</v>
      </c>
      <c r="P23" s="189">
        <f t="shared" si="2"/>
        <v>0</v>
      </c>
      <c r="Q23" s="189">
        <f t="shared" si="2"/>
        <v>330.13822024997171</v>
      </c>
    </row>
    <row r="24" spans="1:17" x14ac:dyDescent="0.25">
      <c r="A24" s="119" t="s">
        <v>200</v>
      </c>
      <c r="B24" s="118"/>
      <c r="C24" s="118">
        <f t="shared" si="2"/>
        <v>0</v>
      </c>
      <c r="D24" s="118">
        <f t="shared" si="2"/>
        <v>23.911603071045192</v>
      </c>
      <c r="E24" s="118">
        <f t="shared" si="2"/>
        <v>53.624186651109198</v>
      </c>
      <c r="F24" s="118">
        <f t="shared" si="2"/>
        <v>23.911603071045306</v>
      </c>
      <c r="G24" s="118">
        <f t="shared" si="2"/>
        <v>53.624186651109198</v>
      </c>
      <c r="H24" s="118">
        <f t="shared" si="2"/>
        <v>23.911603071045533</v>
      </c>
      <c r="I24" s="118">
        <f t="shared" si="2"/>
        <v>53.624186651108971</v>
      </c>
      <c r="J24" s="118">
        <f t="shared" si="2"/>
        <v>23.911603071045647</v>
      </c>
      <c r="K24" s="118">
        <f t="shared" si="2"/>
        <v>53.624186651109198</v>
      </c>
      <c r="L24" s="118">
        <f t="shared" si="2"/>
        <v>23.91160307104542</v>
      </c>
      <c r="M24" s="118">
        <f t="shared" si="2"/>
        <v>53.624186651109312</v>
      </c>
      <c r="N24" s="118">
        <f t="shared" si="2"/>
        <v>23.91160307104542</v>
      </c>
      <c r="O24" s="118">
        <f t="shared" si="2"/>
        <v>53.624186651109312</v>
      </c>
      <c r="P24" s="118">
        <f t="shared" si="2"/>
        <v>23.911603071045192</v>
      </c>
      <c r="Q24" s="118">
        <f t="shared" si="2"/>
        <v>0</v>
      </c>
    </row>
    <row r="25" spans="1:17" x14ac:dyDescent="0.25">
      <c r="A25" s="31" t="s">
        <v>138</v>
      </c>
      <c r="B25" s="70"/>
      <c r="C25" s="70"/>
      <c r="D25" s="70"/>
      <c r="E25" s="70"/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</row>
    <row r="26" spans="1:17" x14ac:dyDescent="0.25">
      <c r="A26" s="110" t="s">
        <v>202</v>
      </c>
      <c r="B26" s="120">
        <f>B14-B9</f>
        <v>668.44444444444434</v>
      </c>
      <c r="C26" s="120">
        <f t="shared" ref="C26:Q26" si="3">C14-C9</f>
        <v>257.02260990465902</v>
      </c>
      <c r="D26" s="120">
        <f t="shared" si="3"/>
        <v>526.44444444444434</v>
      </c>
      <c r="E26" s="120">
        <f t="shared" si="3"/>
        <v>558.44444444444434</v>
      </c>
      <c r="F26" s="120">
        <f t="shared" si="3"/>
        <v>474.16627898422939</v>
      </c>
      <c r="G26" s="120">
        <f t="shared" si="3"/>
        <v>270.16627898422939</v>
      </c>
      <c r="H26" s="120">
        <f t="shared" si="3"/>
        <v>363.08811352401517</v>
      </c>
      <c r="I26" s="120">
        <f t="shared" si="3"/>
        <v>398.20994806380077</v>
      </c>
      <c r="J26" s="120">
        <f t="shared" si="3"/>
        <v>291.70994806380077</v>
      </c>
      <c r="K26" s="120">
        <f t="shared" si="3"/>
        <v>954.70994806380077</v>
      </c>
      <c r="L26" s="120">
        <f t="shared" si="3"/>
        <v>961.28811352401499</v>
      </c>
      <c r="M26" s="120">
        <f t="shared" si="3"/>
        <v>788.28811352401499</v>
      </c>
      <c r="N26" s="120">
        <f t="shared" si="3"/>
        <v>374.86627898422921</v>
      </c>
      <c r="O26" s="120">
        <f t="shared" si="3"/>
        <v>444.86627898422921</v>
      </c>
      <c r="P26" s="120">
        <f t="shared" si="3"/>
        <v>429.86627898422921</v>
      </c>
      <c r="Q26" s="120">
        <f t="shared" si="3"/>
        <v>382.93380487947252</v>
      </c>
    </row>
    <row r="27" spans="1:17" x14ac:dyDescent="0.25">
      <c r="A27" s="180" t="s">
        <v>201</v>
      </c>
      <c r="B27" s="189">
        <f t="shared" ref="B27:Q27" si="4">B15-B10</f>
        <v>354.48037333333377</v>
      </c>
      <c r="C27" s="189">
        <f t="shared" si="4"/>
        <v>213.83223333333353</v>
      </c>
      <c r="D27" s="189">
        <f t="shared" si="4"/>
        <v>320.63049383327507</v>
      </c>
      <c r="E27" s="189">
        <f t="shared" si="4"/>
        <v>464.62389383327627</v>
      </c>
      <c r="F27" s="189">
        <f t="shared" si="4"/>
        <v>403.17172633321752</v>
      </c>
      <c r="G27" s="189">
        <f t="shared" si="4"/>
        <v>290.85116233321787</v>
      </c>
      <c r="H27" s="189">
        <f t="shared" si="4"/>
        <v>518.38997433321765</v>
      </c>
      <c r="I27" s="189">
        <f t="shared" si="4"/>
        <v>438.80847458318931</v>
      </c>
      <c r="J27" s="189">
        <f t="shared" si="4"/>
        <v>349.26820483315896</v>
      </c>
      <c r="K27" s="189">
        <f t="shared" si="4"/>
        <v>635.60491558307149</v>
      </c>
      <c r="L27" s="189">
        <f t="shared" si="4"/>
        <v>430.44891558307154</v>
      </c>
      <c r="M27" s="189">
        <f t="shared" si="4"/>
        <v>395.72225583304134</v>
      </c>
      <c r="N27" s="189">
        <f t="shared" si="4"/>
        <v>601.19564583304145</v>
      </c>
      <c r="O27" s="189">
        <f t="shared" si="4"/>
        <v>639.53923608301375</v>
      </c>
      <c r="P27" s="189">
        <f t="shared" si="4"/>
        <v>642.17262633298469</v>
      </c>
      <c r="Q27" s="189">
        <f t="shared" si="4"/>
        <v>658.8737768329247</v>
      </c>
    </row>
    <row r="28" spans="1:17" x14ac:dyDescent="0.25">
      <c r="A28" s="108" t="s">
        <v>200</v>
      </c>
      <c r="B28" s="118">
        <f t="shared" ref="B28:Q28" si="5">B16-B11</f>
        <v>108.45122790711798</v>
      </c>
      <c r="C28" s="118">
        <f t="shared" si="5"/>
        <v>76.790688127333624</v>
      </c>
      <c r="D28" s="118">
        <f t="shared" si="5"/>
        <v>113.45685031483379</v>
      </c>
      <c r="E28" s="118">
        <f t="shared" si="5"/>
        <v>82.312040777969855</v>
      </c>
      <c r="F28" s="118">
        <f t="shared" si="5"/>
        <v>162.30931270692463</v>
      </c>
      <c r="G28" s="118">
        <f t="shared" si="5"/>
        <v>78.377832197906173</v>
      </c>
      <c r="H28" s="118">
        <f t="shared" si="5"/>
        <v>83.461018849015318</v>
      </c>
      <c r="I28" s="118">
        <f t="shared" si="5"/>
        <v>63.751224991106255</v>
      </c>
      <c r="J28" s="118">
        <f t="shared" si="5"/>
        <v>89.871311642215232</v>
      </c>
      <c r="K28" s="118">
        <f t="shared" si="5"/>
        <v>151.56961164221536</v>
      </c>
      <c r="L28" s="118">
        <f t="shared" si="5"/>
        <v>129.26498187338836</v>
      </c>
      <c r="M28" s="118">
        <f t="shared" si="5"/>
        <v>119.57529522227901</v>
      </c>
      <c r="N28" s="118">
        <f t="shared" si="5"/>
        <v>221.75719522227905</v>
      </c>
      <c r="O28" s="118">
        <f t="shared" si="5"/>
        <v>259.54901778430576</v>
      </c>
      <c r="P28" s="118">
        <f t="shared" si="5"/>
        <v>221.21401471326067</v>
      </c>
      <c r="Q28" s="118">
        <f t="shared" si="5"/>
        <v>300.6284347132605</v>
      </c>
    </row>
    <row r="29" spans="1:17" x14ac:dyDescent="0.25">
      <c r="A29" s="123"/>
      <c r="B29" s="122"/>
      <c r="C29" s="122"/>
      <c r="D29" s="122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22"/>
    </row>
    <row r="30" spans="1:17" x14ac:dyDescent="0.25">
      <c r="A30" s="31" t="s">
        <v>77</v>
      </c>
      <c r="B30" s="217"/>
      <c r="C30" s="217"/>
      <c r="D30" s="217"/>
      <c r="E30" s="217"/>
      <c r="F30" s="217"/>
      <c r="G30" s="217"/>
      <c r="H30" s="217"/>
      <c r="I30" s="217"/>
      <c r="J30" s="217"/>
      <c r="K30" s="217"/>
      <c r="L30" s="217"/>
      <c r="M30" s="217"/>
      <c r="N30" s="217"/>
      <c r="O30" s="217"/>
      <c r="P30" s="217"/>
      <c r="Q30" s="217"/>
    </row>
    <row r="31" spans="1:17" x14ac:dyDescent="0.25">
      <c r="A31" s="50" t="s">
        <v>69</v>
      </c>
      <c r="B31" s="38">
        <v>742.84771860664523</v>
      </c>
      <c r="C31" s="38">
        <v>767.73239000000001</v>
      </c>
      <c r="D31" s="38">
        <v>809.10517000000004</v>
      </c>
      <c r="E31" s="38">
        <v>801.40943000000004</v>
      </c>
      <c r="F31" s="38">
        <v>854.27737999999999</v>
      </c>
      <c r="G31" s="38">
        <v>883.75501969876325</v>
      </c>
      <c r="H31" s="38">
        <v>897.83384000000024</v>
      </c>
      <c r="I31" s="38">
        <v>956.86879999999996</v>
      </c>
      <c r="J31" s="38">
        <v>994.09753999999998</v>
      </c>
      <c r="K31" s="38">
        <v>920.93398999999999</v>
      </c>
      <c r="L31" s="38">
        <v>893.40473222182675</v>
      </c>
      <c r="M31" s="38">
        <v>904.86978149814979</v>
      </c>
      <c r="N31" s="38">
        <v>854.3489133168099</v>
      </c>
      <c r="O31" s="38">
        <v>844.25655780211355</v>
      </c>
      <c r="P31" s="38">
        <v>864.38413658780951</v>
      </c>
      <c r="Q31" s="38">
        <v>875.97679115214271</v>
      </c>
    </row>
    <row r="32" spans="1:17" x14ac:dyDescent="0.25">
      <c r="A32" s="55" t="s">
        <v>33</v>
      </c>
      <c r="B32" s="54">
        <v>139.52407567026242</v>
      </c>
      <c r="C32" s="54">
        <v>131.08465000000001</v>
      </c>
      <c r="D32" s="54">
        <v>103.49038999999999</v>
      </c>
      <c r="E32" s="54">
        <v>92.307599999999994</v>
      </c>
      <c r="F32" s="54">
        <v>88.300749999999994</v>
      </c>
      <c r="G32" s="54">
        <v>106.52416571121343</v>
      </c>
      <c r="H32" s="54">
        <v>155.05792000000002</v>
      </c>
      <c r="I32" s="54">
        <v>164.13350000000003</v>
      </c>
      <c r="J32" s="54">
        <v>155.20863</v>
      </c>
      <c r="K32" s="54">
        <v>111.70446999999999</v>
      </c>
      <c r="L32" s="54">
        <v>78.432784551923248</v>
      </c>
      <c r="M32" s="54">
        <v>70.467729970570446</v>
      </c>
      <c r="N32" s="54">
        <v>69.481396812806594</v>
      </c>
      <c r="O32" s="54">
        <v>64.032292086514815</v>
      </c>
      <c r="P32" s="54">
        <v>67.288693801135423</v>
      </c>
      <c r="Q32" s="54">
        <v>69.116423288398934</v>
      </c>
    </row>
    <row r="33" spans="1:17" x14ac:dyDescent="0.25">
      <c r="A33" s="52" t="s">
        <v>32</v>
      </c>
      <c r="B33" s="51">
        <v>87.704575384177076</v>
      </c>
      <c r="C33" s="51">
        <v>73.049139999999994</v>
      </c>
      <c r="D33" s="51">
        <v>96.89430999999999</v>
      </c>
      <c r="E33" s="51">
        <v>104.3177</v>
      </c>
      <c r="F33" s="51">
        <v>122.51478</v>
      </c>
      <c r="G33" s="51">
        <v>103.29932042176165</v>
      </c>
      <c r="H33" s="51">
        <v>90.038170000000008</v>
      </c>
      <c r="I33" s="51">
        <v>89.008849999999995</v>
      </c>
      <c r="J33" s="51">
        <v>96.424409999999995</v>
      </c>
      <c r="K33" s="51">
        <v>86.154049999999998</v>
      </c>
      <c r="L33" s="51">
        <v>90.473858222499103</v>
      </c>
      <c r="M33" s="51">
        <v>94.393021693721778</v>
      </c>
      <c r="N33" s="51">
        <v>84.303221724092367</v>
      </c>
      <c r="O33" s="51">
        <v>78.142007088869917</v>
      </c>
      <c r="P33" s="51">
        <v>68.662707444966699</v>
      </c>
      <c r="Q33" s="51">
        <v>70.186558026768509</v>
      </c>
    </row>
    <row r="34" spans="1:17" x14ac:dyDescent="0.25">
      <c r="A34" s="53" t="s">
        <v>31</v>
      </c>
      <c r="B34" s="51">
        <v>0</v>
      </c>
      <c r="C34" s="51">
        <v>0</v>
      </c>
      <c r="D34" s="51">
        <v>0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51">
        <v>0</v>
      </c>
      <c r="N34" s="51">
        <v>0</v>
      </c>
      <c r="O34" s="51">
        <v>0</v>
      </c>
      <c r="P34" s="51">
        <v>0</v>
      </c>
      <c r="Q34" s="51">
        <v>0</v>
      </c>
    </row>
    <row r="35" spans="1:17" x14ac:dyDescent="0.25">
      <c r="A35" s="53" t="s">
        <v>30</v>
      </c>
      <c r="B35" s="51">
        <v>16.480894437612349</v>
      </c>
      <c r="C35" s="51">
        <v>15.38889</v>
      </c>
      <c r="D35" s="51">
        <v>10.9862</v>
      </c>
      <c r="E35" s="51">
        <v>12.061640000000001</v>
      </c>
      <c r="F35" s="51">
        <v>2.20194</v>
      </c>
      <c r="G35" s="51">
        <v>3.2960138377756332</v>
      </c>
      <c r="H35" s="51">
        <v>5.4894800000000004</v>
      </c>
      <c r="I35" s="51">
        <v>6.5968400000000003</v>
      </c>
      <c r="J35" s="51">
        <v>8.7967700000000004</v>
      </c>
      <c r="K35" s="51">
        <v>9.8770500000000006</v>
      </c>
      <c r="L35" s="51">
        <v>9.8877612322927746</v>
      </c>
      <c r="M35" s="51">
        <v>8.7896032633270025</v>
      </c>
      <c r="N35" s="51">
        <v>9.9189581030629537</v>
      </c>
      <c r="O35" s="51">
        <v>9.9183781406787777</v>
      </c>
      <c r="P35" s="51">
        <v>7.7119039492479846</v>
      </c>
      <c r="Q35" s="51">
        <v>8.8095430322447434</v>
      </c>
    </row>
    <row r="36" spans="1:17" x14ac:dyDescent="0.25">
      <c r="A36" s="53" t="s">
        <v>76</v>
      </c>
      <c r="B36" s="51">
        <v>3.0570048164799752</v>
      </c>
      <c r="C36" s="51">
        <v>6.1045199999999999</v>
      </c>
      <c r="D36" s="51">
        <v>3.1015100000000002</v>
      </c>
      <c r="E36" s="51">
        <v>4.09544</v>
      </c>
      <c r="F36" s="51">
        <v>6.1014299999999997</v>
      </c>
      <c r="G36" s="51">
        <v>7.1650262545566337</v>
      </c>
      <c r="H36" s="51">
        <v>7.1984899999999996</v>
      </c>
      <c r="I36" s="51">
        <v>7.2003500000000003</v>
      </c>
      <c r="J36" s="51">
        <v>8.2039100000000005</v>
      </c>
      <c r="K36" s="51">
        <v>7.2013499999999997</v>
      </c>
      <c r="L36" s="51">
        <v>7.1646989457587633</v>
      </c>
      <c r="M36" s="51">
        <v>6.0913733313410985</v>
      </c>
      <c r="N36" s="51">
        <v>6.0894493187014032</v>
      </c>
      <c r="O36" s="51">
        <v>6.0892633956008542</v>
      </c>
      <c r="P36" s="51">
        <v>5.064237690464406</v>
      </c>
      <c r="Q36" s="51">
        <v>5.0642085824869509</v>
      </c>
    </row>
    <row r="37" spans="1:17" x14ac:dyDescent="0.25">
      <c r="A37" s="53" t="s">
        <v>29</v>
      </c>
      <c r="B37" s="51">
        <v>48.724805406360545</v>
      </c>
      <c r="C37" s="51">
        <v>35.356099999999998</v>
      </c>
      <c r="D37" s="51">
        <v>33.406779999999998</v>
      </c>
      <c r="E37" s="51">
        <v>37.25967</v>
      </c>
      <c r="F37" s="51">
        <v>40.111499999999999</v>
      </c>
      <c r="G37" s="51">
        <v>42.991265719428817</v>
      </c>
      <c r="H37" s="51">
        <v>43.906590000000001</v>
      </c>
      <c r="I37" s="51">
        <v>46.812420000000003</v>
      </c>
      <c r="J37" s="51">
        <v>46.777859999999997</v>
      </c>
      <c r="K37" s="51">
        <v>44.875979999999998</v>
      </c>
      <c r="L37" s="51">
        <v>37.260057567999297</v>
      </c>
      <c r="M37" s="51">
        <v>30.572357978034475</v>
      </c>
      <c r="N37" s="51">
        <v>26.751368820693433</v>
      </c>
      <c r="O37" s="51">
        <v>23.886414675719603</v>
      </c>
      <c r="P37" s="51">
        <v>19.10408811726532</v>
      </c>
      <c r="Q37" s="51">
        <v>21.011309937759389</v>
      </c>
    </row>
    <row r="38" spans="1:17" x14ac:dyDescent="0.25">
      <c r="A38" s="53" t="s">
        <v>28</v>
      </c>
      <c r="B38" s="51">
        <v>19.441870723724215</v>
      </c>
      <c r="C38" s="51">
        <v>16.199629999999999</v>
      </c>
      <c r="D38" s="51">
        <v>49.399819999999998</v>
      </c>
      <c r="E38" s="51">
        <v>50.900950000000002</v>
      </c>
      <c r="F38" s="51">
        <v>74.099909999999994</v>
      </c>
      <c r="G38" s="51">
        <v>49.847014610000556</v>
      </c>
      <c r="H38" s="51">
        <v>33.44361</v>
      </c>
      <c r="I38" s="51">
        <v>28.399239999999999</v>
      </c>
      <c r="J38" s="51">
        <v>32.645870000000002</v>
      </c>
      <c r="K38" s="51">
        <v>24.199670000000001</v>
      </c>
      <c r="L38" s="51">
        <v>36.161340476448267</v>
      </c>
      <c r="M38" s="51">
        <v>48.939687121019205</v>
      </c>
      <c r="N38" s="51">
        <v>41.543445481634578</v>
      </c>
      <c r="O38" s="51">
        <v>38.247950876870682</v>
      </c>
      <c r="P38" s="51">
        <v>36.782477687988987</v>
      </c>
      <c r="Q38" s="51">
        <v>35.301496474277428</v>
      </c>
    </row>
    <row r="39" spans="1:17" x14ac:dyDescent="0.25">
      <c r="A39" s="52" t="s">
        <v>27</v>
      </c>
      <c r="B39" s="51">
        <v>276.55132253336825</v>
      </c>
      <c r="C39" s="51">
        <v>285.78361999999998</v>
      </c>
      <c r="D39" s="51">
        <v>324.63517000000002</v>
      </c>
      <c r="E39" s="51">
        <v>334.60138999999998</v>
      </c>
      <c r="F39" s="51">
        <v>353.12292000000002</v>
      </c>
      <c r="G39" s="51">
        <v>371.75334024858557</v>
      </c>
      <c r="H39" s="51">
        <v>323.32670999999999</v>
      </c>
      <c r="I39" s="51">
        <v>328.54246000000001</v>
      </c>
      <c r="J39" s="51">
        <v>324.13173</v>
      </c>
      <c r="K39" s="51">
        <v>303.97113000000002</v>
      </c>
      <c r="L39" s="51">
        <v>322.31417201579961</v>
      </c>
      <c r="M39" s="51">
        <v>333.99927686214068</v>
      </c>
      <c r="N39" s="51">
        <v>310.50284117522403</v>
      </c>
      <c r="O39" s="51">
        <v>303.62808866608987</v>
      </c>
      <c r="P39" s="51">
        <v>300.44093586180639</v>
      </c>
      <c r="Q39" s="51">
        <v>296.55421079491686</v>
      </c>
    </row>
    <row r="40" spans="1:17" x14ac:dyDescent="0.25">
      <c r="A40" s="53" t="s">
        <v>66</v>
      </c>
      <c r="B40" s="51">
        <v>276.55132253336825</v>
      </c>
      <c r="C40" s="51">
        <v>285.78361999999998</v>
      </c>
      <c r="D40" s="51">
        <v>324.63517000000002</v>
      </c>
      <c r="E40" s="51">
        <v>334.60138999999998</v>
      </c>
      <c r="F40" s="51">
        <v>353.12292000000002</v>
      </c>
      <c r="G40" s="51">
        <v>371.75334024858557</v>
      </c>
      <c r="H40" s="51">
        <v>323.32670999999999</v>
      </c>
      <c r="I40" s="51">
        <v>328.54246000000001</v>
      </c>
      <c r="J40" s="51">
        <v>324.13173</v>
      </c>
      <c r="K40" s="51">
        <v>303.97113000000002</v>
      </c>
      <c r="L40" s="51">
        <v>322.31417201579961</v>
      </c>
      <c r="M40" s="51">
        <v>333.99927686214068</v>
      </c>
      <c r="N40" s="51">
        <v>310.50284117522403</v>
      </c>
      <c r="O40" s="51">
        <v>303.62808866608987</v>
      </c>
      <c r="P40" s="51">
        <v>300.44093586180639</v>
      </c>
      <c r="Q40" s="51">
        <v>296.55421079491686</v>
      </c>
    </row>
    <row r="41" spans="1:17" x14ac:dyDescent="0.25">
      <c r="A41" s="53" t="s">
        <v>25</v>
      </c>
      <c r="B41" s="51">
        <v>0</v>
      </c>
      <c r="C41" s="51">
        <v>0</v>
      </c>
      <c r="D41" s="51">
        <v>0</v>
      </c>
      <c r="E41" s="51">
        <v>0</v>
      </c>
      <c r="F41" s="51">
        <v>0</v>
      </c>
      <c r="G41" s="51">
        <v>0</v>
      </c>
      <c r="H41" s="51">
        <v>0</v>
      </c>
      <c r="I41" s="51">
        <v>0</v>
      </c>
      <c r="J41" s="51">
        <v>0</v>
      </c>
      <c r="K41" s="51">
        <v>0</v>
      </c>
      <c r="L41" s="51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</row>
    <row r="42" spans="1:17" x14ac:dyDescent="0.25">
      <c r="A42" s="52" t="s">
        <v>24</v>
      </c>
      <c r="B42" s="51">
        <v>84.959212188317423</v>
      </c>
      <c r="C42" s="51">
        <v>108.64591</v>
      </c>
      <c r="D42" s="51">
        <v>109.0583</v>
      </c>
      <c r="E42" s="51">
        <v>101.0919</v>
      </c>
      <c r="F42" s="51">
        <v>129.40476999999998</v>
      </c>
      <c r="G42" s="51">
        <v>133.82276786667069</v>
      </c>
      <c r="H42" s="51">
        <v>158.73721</v>
      </c>
      <c r="I42" s="51">
        <v>202.45726999999999</v>
      </c>
      <c r="J42" s="51">
        <v>242.10748999999998</v>
      </c>
      <c r="K42" s="51">
        <v>263.32375999999999</v>
      </c>
      <c r="L42" s="51">
        <v>240.29862487218503</v>
      </c>
      <c r="M42" s="51">
        <v>246.75017173017636</v>
      </c>
      <c r="N42" s="51">
        <v>232.61418181933095</v>
      </c>
      <c r="O42" s="51">
        <v>240.97657901344627</v>
      </c>
      <c r="P42" s="51">
        <v>268.91852738962922</v>
      </c>
      <c r="Q42" s="51">
        <v>280.18891379645572</v>
      </c>
    </row>
    <row r="43" spans="1:17" x14ac:dyDescent="0.25">
      <c r="A43" s="53" t="s">
        <v>23</v>
      </c>
      <c r="B43" s="51">
        <v>84.959212188317423</v>
      </c>
      <c r="C43" s="51">
        <v>108.64591</v>
      </c>
      <c r="D43" s="51">
        <v>109.0583</v>
      </c>
      <c r="E43" s="51">
        <v>101.0919</v>
      </c>
      <c r="F43" s="51">
        <v>129.40476999999998</v>
      </c>
      <c r="G43" s="51">
        <v>133.82276786667069</v>
      </c>
      <c r="H43" s="51">
        <v>158.73721</v>
      </c>
      <c r="I43" s="51">
        <v>202.45726999999999</v>
      </c>
      <c r="J43" s="51">
        <v>242.10748999999998</v>
      </c>
      <c r="K43" s="51">
        <v>263.32375999999999</v>
      </c>
      <c r="L43" s="51">
        <v>240.27474095318564</v>
      </c>
      <c r="M43" s="51">
        <v>246.51132705639574</v>
      </c>
      <c r="N43" s="51">
        <v>232.32756624334124</v>
      </c>
      <c r="O43" s="51">
        <v>240.61829908548535</v>
      </c>
      <c r="P43" s="51">
        <v>268.34530001642008</v>
      </c>
      <c r="Q43" s="51">
        <v>279.56792001500673</v>
      </c>
    </row>
    <row r="44" spans="1:17" x14ac:dyDescent="0.25">
      <c r="A44" s="53" t="s">
        <v>74</v>
      </c>
      <c r="B44" s="51">
        <v>0</v>
      </c>
      <c r="C44" s="51">
        <v>0</v>
      </c>
      <c r="D44" s="51">
        <v>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1">
        <v>2.3883918999396386E-2</v>
      </c>
      <c r="M44" s="51">
        <v>0.23884467378062937</v>
      </c>
      <c r="N44" s="51">
        <v>0.28661557598971249</v>
      </c>
      <c r="O44" s="51">
        <v>0.35827992796092534</v>
      </c>
      <c r="P44" s="51">
        <v>0.5732273732091091</v>
      </c>
      <c r="Q44" s="51">
        <v>0.62099378144900197</v>
      </c>
    </row>
    <row r="45" spans="1:17" x14ac:dyDescent="0.25">
      <c r="A45" s="53" t="s">
        <v>73</v>
      </c>
      <c r="B45" s="51">
        <v>0</v>
      </c>
      <c r="C45" s="51">
        <v>0</v>
      </c>
      <c r="D45" s="51">
        <v>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</row>
    <row r="46" spans="1:17" x14ac:dyDescent="0.25">
      <c r="A46" s="53" t="s">
        <v>72</v>
      </c>
      <c r="B46" s="51">
        <v>0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</row>
    <row r="47" spans="1:17" x14ac:dyDescent="0.25">
      <c r="A47" s="53" t="s">
        <v>71</v>
      </c>
      <c r="B47" s="51">
        <v>0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</row>
    <row r="48" spans="1:17" x14ac:dyDescent="0.25">
      <c r="A48" s="52" t="s">
        <v>22</v>
      </c>
      <c r="B48" s="51">
        <v>0.45382121800954789</v>
      </c>
      <c r="C48" s="51">
        <v>0.39961999999999998</v>
      </c>
      <c r="D48" s="51">
        <v>0.30004999999999998</v>
      </c>
      <c r="E48" s="51">
        <v>0.29974000000000001</v>
      </c>
      <c r="F48" s="51">
        <v>0.49946000000000002</v>
      </c>
      <c r="G48" s="51">
        <v>0.59709987147738097</v>
      </c>
      <c r="H48" s="51">
        <v>0.60019</v>
      </c>
      <c r="I48" s="51">
        <v>0.59945999999999999</v>
      </c>
      <c r="J48" s="51">
        <v>0.39985999999999999</v>
      </c>
      <c r="K48" s="51">
        <v>0.60018000000000005</v>
      </c>
      <c r="L48" s="51">
        <v>0.5732104341298635</v>
      </c>
      <c r="M48" s="51">
        <v>0.52545922902721731</v>
      </c>
      <c r="N48" s="51">
        <v>0.52546864011530514</v>
      </c>
      <c r="O48" s="51">
        <v>0.64491341236561761</v>
      </c>
      <c r="P48" s="51">
        <v>0.52546343377441662</v>
      </c>
      <c r="Q48" s="51">
        <v>0.52545796127730515</v>
      </c>
    </row>
    <row r="49" spans="1:17" x14ac:dyDescent="0.25">
      <c r="A49" s="63" t="s">
        <v>21</v>
      </c>
      <c r="B49" s="62">
        <v>153.65471161251054</v>
      </c>
      <c r="C49" s="62">
        <v>168.76945000000001</v>
      </c>
      <c r="D49" s="62">
        <v>174.72694999999999</v>
      </c>
      <c r="E49" s="62">
        <v>168.7911</v>
      </c>
      <c r="F49" s="62">
        <v>160.43469999999999</v>
      </c>
      <c r="G49" s="62">
        <v>167.7583255790546</v>
      </c>
      <c r="H49" s="62">
        <v>170.07364000000001</v>
      </c>
      <c r="I49" s="62">
        <v>172.12726000000001</v>
      </c>
      <c r="J49" s="62">
        <v>175.82542000000001</v>
      </c>
      <c r="K49" s="62">
        <v>155.18039999999999</v>
      </c>
      <c r="L49" s="62">
        <v>161.31208212528983</v>
      </c>
      <c r="M49" s="62">
        <v>158.73412201251338</v>
      </c>
      <c r="N49" s="62">
        <v>156.92180314524063</v>
      </c>
      <c r="O49" s="62">
        <v>156.83267753482716</v>
      </c>
      <c r="P49" s="62">
        <v>158.5478086564973</v>
      </c>
      <c r="Q49" s="62">
        <v>159.40522728432535</v>
      </c>
    </row>
    <row r="50" spans="1:17" x14ac:dyDescent="0.25">
      <c r="A50" s="191" t="s">
        <v>105</v>
      </c>
      <c r="B50" s="190">
        <f t="shared" ref="B50:Q50" si="6">SUM(B51:B53)</f>
        <v>742.84771860664534</v>
      </c>
      <c r="C50" s="190">
        <f t="shared" si="6"/>
        <v>767.73239000000001</v>
      </c>
      <c r="D50" s="190">
        <f t="shared" si="6"/>
        <v>809.10517000000016</v>
      </c>
      <c r="E50" s="190">
        <f t="shared" si="6"/>
        <v>801.40943000000004</v>
      </c>
      <c r="F50" s="190">
        <f t="shared" si="6"/>
        <v>854.27738000000022</v>
      </c>
      <c r="G50" s="190">
        <f t="shared" si="6"/>
        <v>883.75501969876314</v>
      </c>
      <c r="H50" s="190">
        <f t="shared" si="6"/>
        <v>897.83384000000024</v>
      </c>
      <c r="I50" s="190">
        <f t="shared" si="6"/>
        <v>956.86879999999996</v>
      </c>
      <c r="J50" s="190">
        <f t="shared" si="6"/>
        <v>994.09753999999975</v>
      </c>
      <c r="K50" s="190">
        <f t="shared" si="6"/>
        <v>920.93398999999999</v>
      </c>
      <c r="L50" s="190">
        <f t="shared" si="6"/>
        <v>893.40473222182675</v>
      </c>
      <c r="M50" s="190">
        <f t="shared" si="6"/>
        <v>904.86978149814979</v>
      </c>
      <c r="N50" s="190">
        <f t="shared" si="6"/>
        <v>854.34891331681001</v>
      </c>
      <c r="O50" s="190">
        <f t="shared" si="6"/>
        <v>844.25655780211366</v>
      </c>
      <c r="P50" s="190">
        <f t="shared" si="6"/>
        <v>864.38413658780951</v>
      </c>
      <c r="Q50" s="190">
        <f t="shared" si="6"/>
        <v>875.97679115214282</v>
      </c>
    </row>
    <row r="51" spans="1:17" x14ac:dyDescent="0.25">
      <c r="A51" s="216" t="s">
        <v>38</v>
      </c>
      <c r="B51" s="215">
        <v>289.05615904944352</v>
      </c>
      <c r="C51" s="215">
        <v>287.54576171834236</v>
      </c>
      <c r="D51" s="215">
        <v>301.38243918227209</v>
      </c>
      <c r="E51" s="215">
        <v>288.25689078706318</v>
      </c>
      <c r="F51" s="215">
        <v>326.33396222607576</v>
      </c>
      <c r="G51" s="215">
        <v>332.3144570035019</v>
      </c>
      <c r="H51" s="215">
        <v>344.73581903003156</v>
      </c>
      <c r="I51" s="215">
        <v>366.91674530374752</v>
      </c>
      <c r="J51" s="215">
        <v>373.83091246701173</v>
      </c>
      <c r="K51" s="215">
        <v>315.20571333934885</v>
      </c>
      <c r="L51" s="215">
        <v>277.00502998317</v>
      </c>
      <c r="M51" s="215">
        <v>288.02995786266484</v>
      </c>
      <c r="N51" s="215">
        <v>289.49866343064917</v>
      </c>
      <c r="O51" s="215">
        <v>281.16616669449638</v>
      </c>
      <c r="P51" s="215">
        <v>280.26484774540472</v>
      </c>
      <c r="Q51" s="215">
        <v>279.27651694335901</v>
      </c>
    </row>
    <row r="52" spans="1:17" x14ac:dyDescent="0.25">
      <c r="A52" s="179" t="s">
        <v>37</v>
      </c>
      <c r="B52" s="214">
        <v>233.21114565340548</v>
      </c>
      <c r="C52" s="214">
        <v>240.56372042957523</v>
      </c>
      <c r="D52" s="214">
        <v>275.69247773054747</v>
      </c>
      <c r="E52" s="214">
        <v>262.19512472054259</v>
      </c>
      <c r="F52" s="214">
        <v>306.71323122193002</v>
      </c>
      <c r="G52" s="214">
        <v>312.42190125622813</v>
      </c>
      <c r="H52" s="214">
        <v>295.78246529734167</v>
      </c>
      <c r="I52" s="214">
        <v>321.60952060518019</v>
      </c>
      <c r="J52" s="214">
        <v>344.44834719146468</v>
      </c>
      <c r="K52" s="214">
        <v>360.89434271530718</v>
      </c>
      <c r="L52" s="214">
        <v>354.37575458733517</v>
      </c>
      <c r="M52" s="214">
        <v>371.73541756080124</v>
      </c>
      <c r="N52" s="214">
        <v>355.77846308066302</v>
      </c>
      <c r="O52" s="214">
        <v>368.50100329348265</v>
      </c>
      <c r="P52" s="214">
        <v>380.57572326824123</v>
      </c>
      <c r="Q52" s="214">
        <v>408.80453304710551</v>
      </c>
    </row>
    <row r="53" spans="1:17" x14ac:dyDescent="0.25">
      <c r="A53" s="119" t="s">
        <v>36</v>
      </c>
      <c r="B53" s="213">
        <v>220.58041390379626</v>
      </c>
      <c r="C53" s="213">
        <v>239.62290785208248</v>
      </c>
      <c r="D53" s="213">
        <v>232.03025308718054</v>
      </c>
      <c r="E53" s="213">
        <v>250.95741449239429</v>
      </c>
      <c r="F53" s="213">
        <v>221.23018655199439</v>
      </c>
      <c r="G53" s="213">
        <v>239.0186614390332</v>
      </c>
      <c r="H53" s="213">
        <v>257.315555672627</v>
      </c>
      <c r="I53" s="213">
        <v>268.3425340910722</v>
      </c>
      <c r="J53" s="213">
        <v>275.81828034152346</v>
      </c>
      <c r="K53" s="213">
        <v>244.83393394534392</v>
      </c>
      <c r="L53" s="213">
        <v>262.02394765132158</v>
      </c>
      <c r="M53" s="213">
        <v>245.10440607468362</v>
      </c>
      <c r="N53" s="213">
        <v>209.07178680549777</v>
      </c>
      <c r="O53" s="213">
        <v>194.5893878141346</v>
      </c>
      <c r="P53" s="213">
        <v>203.54356557416347</v>
      </c>
      <c r="Q53" s="213">
        <v>187.89574116167825</v>
      </c>
    </row>
    <row r="54" spans="1:17" x14ac:dyDescent="0.25"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</row>
    <row r="55" spans="1:17" x14ac:dyDescent="0.25">
      <c r="A55" s="31" t="s">
        <v>63</v>
      </c>
      <c r="B55" s="70">
        <f t="shared" ref="B55:Q55" si="7">SUM(B56:B57)</f>
        <v>4739.3987706053131</v>
      </c>
      <c r="C55" s="70">
        <f t="shared" si="7"/>
        <v>4842.1685749656517</v>
      </c>
      <c r="D55" s="70">
        <f t="shared" si="7"/>
        <v>5019.6963253334879</v>
      </c>
      <c r="E55" s="70">
        <f t="shared" si="7"/>
        <v>4951.8514422001208</v>
      </c>
      <c r="F55" s="70">
        <f t="shared" si="7"/>
        <v>5319.487927816097</v>
      </c>
      <c r="G55" s="70">
        <f t="shared" si="7"/>
        <v>5061.4726990596791</v>
      </c>
      <c r="H55" s="70">
        <f t="shared" si="7"/>
        <v>5343.1585669021842</v>
      </c>
      <c r="I55" s="70">
        <f t="shared" si="7"/>
        <v>5829.3402881286638</v>
      </c>
      <c r="J55" s="70">
        <f t="shared" si="7"/>
        <v>5917.4350310175323</v>
      </c>
      <c r="K55" s="70">
        <f t="shared" si="7"/>
        <v>5288.0265299250959</v>
      </c>
      <c r="L55" s="70">
        <f t="shared" si="7"/>
        <v>5001.407801957117</v>
      </c>
      <c r="M55" s="70">
        <f t="shared" si="7"/>
        <v>5149.5407018172118</v>
      </c>
      <c r="N55" s="70">
        <f t="shared" si="7"/>
        <v>4853.4442408504465</v>
      </c>
      <c r="O55" s="70">
        <f t="shared" si="7"/>
        <v>4858.1321965640036</v>
      </c>
      <c r="P55" s="70">
        <f t="shared" si="7"/>
        <v>4923.422310398777</v>
      </c>
      <c r="Q55" s="70">
        <f t="shared" si="7"/>
        <v>4995.1728650557361</v>
      </c>
    </row>
    <row r="56" spans="1:17" x14ac:dyDescent="0.25">
      <c r="A56" s="55" t="s">
        <v>343</v>
      </c>
      <c r="B56" s="54">
        <v>2006.1973106053129</v>
      </c>
      <c r="C56" s="54">
        <v>2083.5007149656522</v>
      </c>
      <c r="D56" s="54">
        <v>2177.0404453334882</v>
      </c>
      <c r="E56" s="54">
        <v>2122.5076422001202</v>
      </c>
      <c r="F56" s="54">
        <v>2403.8688578160964</v>
      </c>
      <c r="G56" s="54">
        <v>2172.6844090596787</v>
      </c>
      <c r="H56" s="54">
        <v>2289.8330769021841</v>
      </c>
      <c r="I56" s="54">
        <v>2563.6672081286642</v>
      </c>
      <c r="J56" s="54">
        <v>2641.3442910175322</v>
      </c>
      <c r="K56" s="54">
        <v>2573.1048299250961</v>
      </c>
      <c r="L56" s="54">
        <v>2340.7269219571176</v>
      </c>
      <c r="M56" s="54">
        <v>2370.1778818172124</v>
      </c>
      <c r="N56" s="54">
        <v>2149.8884108504467</v>
      </c>
      <c r="O56" s="54">
        <v>2138.4372165640034</v>
      </c>
      <c r="P56" s="54">
        <v>2201.4821103987774</v>
      </c>
      <c r="Q56" s="54">
        <v>2255.5455050557366</v>
      </c>
    </row>
    <row r="57" spans="1:17" x14ac:dyDescent="0.25">
      <c r="A57" s="52" t="s">
        <v>106</v>
      </c>
      <c r="B57" s="51">
        <v>2733.2014600000002</v>
      </c>
      <c r="C57" s="51">
        <v>2758.66786</v>
      </c>
      <c r="D57" s="51">
        <v>2842.6558799999998</v>
      </c>
      <c r="E57" s="51">
        <v>2829.3438000000001</v>
      </c>
      <c r="F57" s="51">
        <v>2915.6190700000002</v>
      </c>
      <c r="G57" s="51">
        <v>2888.78829</v>
      </c>
      <c r="H57" s="51">
        <v>3053.3254900000002</v>
      </c>
      <c r="I57" s="51">
        <v>3265.67308</v>
      </c>
      <c r="J57" s="51">
        <v>3276.0907400000001</v>
      </c>
      <c r="K57" s="51">
        <v>2714.9216999999999</v>
      </c>
      <c r="L57" s="51">
        <v>2660.6808799999999</v>
      </c>
      <c r="M57" s="51">
        <v>2779.3628199999998</v>
      </c>
      <c r="N57" s="51">
        <v>2703.5558299999998</v>
      </c>
      <c r="O57" s="51">
        <v>2719.6949800000002</v>
      </c>
      <c r="P57" s="51">
        <v>2721.9402</v>
      </c>
      <c r="Q57" s="51">
        <v>2739.62736</v>
      </c>
    </row>
    <row r="58" spans="1:17" x14ac:dyDescent="0.25">
      <c r="A58" s="50" t="s">
        <v>105</v>
      </c>
      <c r="B58" s="38">
        <f t="shared" ref="B58:Q58" si="8">SUM(B59:B61)</f>
        <v>4739.398770605314</v>
      </c>
      <c r="C58" s="38">
        <f t="shared" si="8"/>
        <v>4842.1685749656517</v>
      </c>
      <c r="D58" s="38">
        <f t="shared" si="8"/>
        <v>5019.6963253334879</v>
      </c>
      <c r="E58" s="38">
        <f t="shared" si="8"/>
        <v>4951.8514422001208</v>
      </c>
      <c r="F58" s="38">
        <f t="shared" si="8"/>
        <v>5319.4879278160961</v>
      </c>
      <c r="G58" s="38">
        <f t="shared" si="8"/>
        <v>5061.4726990596791</v>
      </c>
      <c r="H58" s="38">
        <f t="shared" si="8"/>
        <v>5343.1585669021842</v>
      </c>
      <c r="I58" s="38">
        <f t="shared" si="8"/>
        <v>5829.3402881286638</v>
      </c>
      <c r="J58" s="38">
        <f t="shared" si="8"/>
        <v>5917.4350310175323</v>
      </c>
      <c r="K58" s="38">
        <f t="shared" si="8"/>
        <v>5288.0265299250959</v>
      </c>
      <c r="L58" s="38">
        <f t="shared" si="8"/>
        <v>5001.407801957117</v>
      </c>
      <c r="M58" s="38">
        <f t="shared" si="8"/>
        <v>5149.5407018172118</v>
      </c>
      <c r="N58" s="38">
        <f t="shared" si="8"/>
        <v>4853.4442408504465</v>
      </c>
      <c r="O58" s="38">
        <f t="shared" si="8"/>
        <v>4858.1321965640036</v>
      </c>
      <c r="P58" s="38">
        <f t="shared" si="8"/>
        <v>4923.422310398777</v>
      </c>
      <c r="Q58" s="38">
        <f t="shared" si="8"/>
        <v>4995.1728650557361</v>
      </c>
    </row>
    <row r="59" spans="1:17" x14ac:dyDescent="0.25">
      <c r="A59" s="121" t="s">
        <v>38</v>
      </c>
      <c r="B59" s="120">
        <f>NMM_emi!B$5</f>
        <v>3424.8281405314729</v>
      </c>
      <c r="C59" s="120">
        <f>NMM_emi!C$5</f>
        <v>3490.8267545766435</v>
      </c>
      <c r="D59" s="120">
        <f>NMM_emi!D$5</f>
        <v>3593.8167990773454</v>
      </c>
      <c r="E59" s="120">
        <f>NMM_emi!E$5</f>
        <v>3563.7789611831472</v>
      </c>
      <c r="F59" s="120">
        <f>NMM_emi!F$5</f>
        <v>3830.5417850726531</v>
      </c>
      <c r="G59" s="120">
        <f>NMM_emi!G$5</f>
        <v>3553.9917411573024</v>
      </c>
      <c r="H59" s="120">
        <f>NMM_emi!H$5</f>
        <v>3753.801914317045</v>
      </c>
      <c r="I59" s="120">
        <f>NMM_emi!I$5</f>
        <v>4095.2359293264767</v>
      </c>
      <c r="J59" s="120">
        <f>NMM_emi!J$5</f>
        <v>4088.2898123130567</v>
      </c>
      <c r="K59" s="120">
        <f>NMM_emi!K$5</f>
        <v>3532.6084041720546</v>
      </c>
      <c r="L59" s="120">
        <f>NMM_emi!L$5</f>
        <v>3210.919466233433</v>
      </c>
      <c r="M59" s="120">
        <f>NMM_emi!M$5</f>
        <v>3313.0861403673234</v>
      </c>
      <c r="N59" s="120">
        <f>NMM_emi!N$5</f>
        <v>3225.7112509899298</v>
      </c>
      <c r="O59" s="120">
        <f>NMM_emi!O$5</f>
        <v>3216.6979567863937</v>
      </c>
      <c r="P59" s="120">
        <f>NMM_emi!P$5</f>
        <v>3185.3140668724918</v>
      </c>
      <c r="Q59" s="120">
        <f>NMM_emi!Q$5</f>
        <v>3240.834351927213</v>
      </c>
    </row>
    <row r="60" spans="1:17" x14ac:dyDescent="0.25">
      <c r="A60" s="179" t="s">
        <v>37</v>
      </c>
      <c r="B60" s="189">
        <f>NMM_emi!B$47</f>
        <v>967.39720473627722</v>
      </c>
      <c r="C60" s="189">
        <f>NMM_emi!C$47</f>
        <v>982.44040742863217</v>
      </c>
      <c r="D60" s="189">
        <f>NMM_emi!D$47</f>
        <v>1074.8621173719516</v>
      </c>
      <c r="E60" s="189">
        <f>NMM_emi!E$47</f>
        <v>987.89130454274641</v>
      </c>
      <c r="F60" s="189">
        <f>NMM_emi!F$47</f>
        <v>1133.0157048540746</v>
      </c>
      <c r="G60" s="189">
        <f>NMM_emi!G$47</f>
        <v>1116.3502538303235</v>
      </c>
      <c r="H60" s="189">
        <f>NMM_emi!H$47</f>
        <v>1164.6874233382698</v>
      </c>
      <c r="I60" s="189">
        <f>NMM_emi!I$47</f>
        <v>1275.8536282250752</v>
      </c>
      <c r="J60" s="189">
        <f>NMM_emi!J$47</f>
        <v>1349.8770722903971</v>
      </c>
      <c r="K60" s="189">
        <f>NMM_emi!K$47</f>
        <v>1314.5884929388437</v>
      </c>
      <c r="L60" s="189">
        <f>NMM_emi!L$47</f>
        <v>1330.4845247145247</v>
      </c>
      <c r="M60" s="189">
        <f>NMM_emi!M$47</f>
        <v>1406.1068189645869</v>
      </c>
      <c r="N60" s="189">
        <f>NMM_emi!N$47</f>
        <v>1273.8583123477201</v>
      </c>
      <c r="O60" s="189">
        <f>NMM_emi!O$47</f>
        <v>1312.7827119206895</v>
      </c>
      <c r="P60" s="189">
        <f>NMM_emi!P$47</f>
        <v>1392.8645620873613</v>
      </c>
      <c r="Q60" s="189">
        <f>NMM_emi!Q$47</f>
        <v>1432.4464515972597</v>
      </c>
    </row>
    <row r="61" spans="1:17" x14ac:dyDescent="0.25">
      <c r="A61" s="119" t="s">
        <v>36</v>
      </c>
      <c r="B61" s="118">
        <f>NMM_emi!B$97</f>
        <v>347.17342533756312</v>
      </c>
      <c r="C61" s="118">
        <f>NMM_emi!C$97</f>
        <v>368.90141296037649</v>
      </c>
      <c r="D61" s="118">
        <f>NMM_emi!D$97</f>
        <v>351.01740888419118</v>
      </c>
      <c r="E61" s="118">
        <f>NMM_emi!E$97</f>
        <v>400.1811764742265</v>
      </c>
      <c r="F61" s="118">
        <f>NMM_emi!F$97</f>
        <v>355.9304378893687</v>
      </c>
      <c r="G61" s="118">
        <f>NMM_emi!G$97</f>
        <v>391.13070407205299</v>
      </c>
      <c r="H61" s="118">
        <f>NMM_emi!H$97</f>
        <v>424.6692292468698</v>
      </c>
      <c r="I61" s="118">
        <f>NMM_emi!I$97</f>
        <v>458.25073057711239</v>
      </c>
      <c r="J61" s="118">
        <f>NMM_emi!J$97</f>
        <v>479.2681464140785</v>
      </c>
      <c r="K61" s="118">
        <f>NMM_emi!K$97</f>
        <v>440.82963281419768</v>
      </c>
      <c r="L61" s="118">
        <f>NMM_emi!L$97</f>
        <v>460.00381100915916</v>
      </c>
      <c r="M61" s="118">
        <f>NMM_emi!M$97</f>
        <v>430.34774248530169</v>
      </c>
      <c r="N61" s="118">
        <f>NMM_emi!N$97</f>
        <v>353.87467751279661</v>
      </c>
      <c r="O61" s="118">
        <f>NMM_emi!O$97</f>
        <v>328.65152785691998</v>
      </c>
      <c r="P61" s="118">
        <f>NMM_emi!P$97</f>
        <v>345.24368143892428</v>
      </c>
      <c r="Q61" s="118">
        <f>NMM_emi!Q$97</f>
        <v>321.89206153126378</v>
      </c>
    </row>
    <row r="62" spans="1:17" x14ac:dyDescent="0.25">
      <c r="A62" s="117"/>
      <c r="B62" s="116"/>
      <c r="C62" s="116"/>
      <c r="D62" s="116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</row>
    <row r="63" spans="1:17" x14ac:dyDescent="0.25">
      <c r="A63" s="184" t="s">
        <v>104</v>
      </c>
      <c r="B63" s="212"/>
      <c r="C63" s="212"/>
      <c r="D63" s="212"/>
      <c r="E63" s="212"/>
      <c r="F63" s="212"/>
      <c r="G63" s="212"/>
      <c r="H63" s="212"/>
      <c r="I63" s="212"/>
      <c r="J63" s="212"/>
      <c r="K63" s="212"/>
      <c r="L63" s="212"/>
      <c r="M63" s="212"/>
      <c r="N63" s="212"/>
      <c r="O63" s="212"/>
      <c r="P63" s="212"/>
      <c r="Q63" s="212"/>
    </row>
    <row r="64" spans="1:17" x14ac:dyDescent="0.25">
      <c r="A64" s="110" t="s">
        <v>38</v>
      </c>
      <c r="B64" s="187">
        <f t="shared" ref="B64:Q64" si="9">IF(B$9=0,"",B$4/B$9*1000)</f>
        <v>323.28169941795511</v>
      </c>
      <c r="C64" s="187">
        <f t="shared" si="9"/>
        <v>303.25853366917494</v>
      </c>
      <c r="D64" s="187">
        <f t="shared" si="9"/>
        <v>286.98508321975783</v>
      </c>
      <c r="E64" s="187">
        <f t="shared" si="9"/>
        <v>289.06169860268767</v>
      </c>
      <c r="F64" s="187">
        <f t="shared" si="9"/>
        <v>274.44238242356391</v>
      </c>
      <c r="G64" s="187">
        <f t="shared" si="9"/>
        <v>267.64459748073199</v>
      </c>
      <c r="H64" s="187">
        <f t="shared" si="9"/>
        <v>268.94454030739087</v>
      </c>
      <c r="I64" s="187">
        <f t="shared" si="9"/>
        <v>256.83257667716032</v>
      </c>
      <c r="J64" s="187">
        <f t="shared" si="9"/>
        <v>220.41533869500935</v>
      </c>
      <c r="K64" s="187">
        <f t="shared" si="9"/>
        <v>230.28372965921071</v>
      </c>
      <c r="L64" s="187">
        <f t="shared" si="9"/>
        <v>231.97935756828537</v>
      </c>
      <c r="M64" s="187">
        <f t="shared" si="9"/>
        <v>221.36649623144297</v>
      </c>
      <c r="N64" s="187">
        <f t="shared" si="9"/>
        <v>219.35242635206629</v>
      </c>
      <c r="O64" s="187">
        <f t="shared" si="9"/>
        <v>234.64689585203325</v>
      </c>
      <c r="P64" s="187">
        <f t="shared" si="9"/>
        <v>228.34061663966227</v>
      </c>
      <c r="Q64" s="187">
        <f t="shared" si="9"/>
        <v>228.04686850046713</v>
      </c>
    </row>
    <row r="65" spans="1:17" x14ac:dyDescent="0.25">
      <c r="A65" s="180" t="s">
        <v>37</v>
      </c>
      <c r="B65" s="186">
        <f t="shared" ref="B65:Q65" si="10">IF(B$10=0,"",B$5/B$10*1000)</f>
        <v>234.10936836705963</v>
      </c>
      <c r="C65" s="186">
        <f t="shared" si="10"/>
        <v>219.60928780389881</v>
      </c>
      <c r="D65" s="186">
        <f t="shared" si="10"/>
        <v>207.82462070791144</v>
      </c>
      <c r="E65" s="186">
        <f t="shared" si="10"/>
        <v>209.3284333781439</v>
      </c>
      <c r="F65" s="186">
        <f t="shared" si="10"/>
        <v>198.74163281747187</v>
      </c>
      <c r="G65" s="186">
        <f t="shared" si="10"/>
        <v>193.81891327557787</v>
      </c>
      <c r="H65" s="186">
        <f t="shared" si="10"/>
        <v>194.76028668029051</v>
      </c>
      <c r="I65" s="186">
        <f t="shared" si="10"/>
        <v>185.98922367157945</v>
      </c>
      <c r="J65" s="186">
        <f t="shared" si="10"/>
        <v>159.61712590970797</v>
      </c>
      <c r="K65" s="186">
        <f t="shared" si="10"/>
        <v>103.96677947273365</v>
      </c>
      <c r="L65" s="186">
        <f t="shared" si="10"/>
        <v>115.59835765910637</v>
      </c>
      <c r="M65" s="186">
        <f t="shared" si="10"/>
        <v>105.47156001634259</v>
      </c>
      <c r="N65" s="186">
        <f t="shared" si="10"/>
        <v>111.41665104958152</v>
      </c>
      <c r="O65" s="186">
        <f t="shared" si="10"/>
        <v>102.4381676638956</v>
      </c>
      <c r="P65" s="186">
        <f t="shared" si="10"/>
        <v>108.97159770763692</v>
      </c>
      <c r="Q65" s="186">
        <f t="shared" si="10"/>
        <v>93.885333914930399</v>
      </c>
    </row>
    <row r="66" spans="1:17" x14ac:dyDescent="0.25">
      <c r="A66" s="108" t="s">
        <v>57</v>
      </c>
      <c r="B66" s="185">
        <f t="shared" ref="B66:Q66" si="11">IF(B$11=0,"",B$6/B$11*1000)</f>
        <v>1205.9861582192489</v>
      </c>
      <c r="C66" s="185">
        <f t="shared" si="11"/>
        <v>1131.2907431053256</v>
      </c>
      <c r="D66" s="185">
        <f t="shared" si="11"/>
        <v>1070.5834527644306</v>
      </c>
      <c r="E66" s="185">
        <f t="shared" si="11"/>
        <v>1078.3301622511337</v>
      </c>
      <c r="F66" s="185">
        <f t="shared" si="11"/>
        <v>1023.7935368052862</v>
      </c>
      <c r="G66" s="185">
        <f t="shared" si="11"/>
        <v>998.43474117173685</v>
      </c>
      <c r="H66" s="185">
        <f t="shared" si="11"/>
        <v>1003.2841126587389</v>
      </c>
      <c r="I66" s="185">
        <f t="shared" si="11"/>
        <v>958.10104008391772</v>
      </c>
      <c r="J66" s="185">
        <f t="shared" si="11"/>
        <v>822.24836111655657</v>
      </c>
      <c r="K66" s="185">
        <f t="shared" si="11"/>
        <v>785.76064793785292</v>
      </c>
      <c r="L66" s="185">
        <f t="shared" si="11"/>
        <v>789.71649001745243</v>
      </c>
      <c r="M66" s="185">
        <f t="shared" si="11"/>
        <v>833.05473582490401</v>
      </c>
      <c r="N66" s="185">
        <f t="shared" si="11"/>
        <v>831.75981289516426</v>
      </c>
      <c r="O66" s="185">
        <f t="shared" si="11"/>
        <v>838.89175713876546</v>
      </c>
      <c r="P66" s="185">
        <f t="shared" si="11"/>
        <v>822.04290432395499</v>
      </c>
      <c r="Q66" s="185">
        <f t="shared" si="11"/>
        <v>817.1111284095233</v>
      </c>
    </row>
    <row r="67" spans="1:17" x14ac:dyDescent="0.25">
      <c r="A67" s="184" t="s">
        <v>103</v>
      </c>
      <c r="B67" s="188"/>
      <c r="C67" s="188"/>
      <c r="D67" s="188"/>
      <c r="E67" s="188"/>
      <c r="F67" s="188"/>
      <c r="G67" s="188"/>
      <c r="H67" s="188"/>
      <c r="I67" s="188"/>
      <c r="J67" s="188"/>
      <c r="K67" s="188"/>
      <c r="L67" s="188"/>
      <c r="M67" s="188"/>
      <c r="N67" s="188"/>
      <c r="O67" s="188"/>
      <c r="P67" s="188"/>
      <c r="Q67" s="188"/>
    </row>
    <row r="68" spans="1:17" x14ac:dyDescent="0.25">
      <c r="A68" s="110" t="s">
        <v>38</v>
      </c>
      <c r="B68" s="113">
        <f t="shared" ref="B68:Q68" si="12">IF(B$51=0,"",B$51/B$9)</f>
        <v>7.6550889578772124E-2</v>
      </c>
      <c r="C68" s="113">
        <f t="shared" si="12"/>
        <v>7.5630131961689204E-2</v>
      </c>
      <c r="D68" s="113">
        <f t="shared" si="12"/>
        <v>7.6922521486031667E-2</v>
      </c>
      <c r="E68" s="113">
        <f t="shared" si="12"/>
        <v>7.4178304371349243E-2</v>
      </c>
      <c r="F68" s="113">
        <f t="shared" si="12"/>
        <v>7.4921129147112006E-2</v>
      </c>
      <c r="G68" s="113">
        <f t="shared" si="12"/>
        <v>7.2880772200693444E-2</v>
      </c>
      <c r="H68" s="113">
        <f t="shared" si="12"/>
        <v>7.1047322663952764E-2</v>
      </c>
      <c r="I68" s="113">
        <f t="shared" si="12"/>
        <v>7.0527005344305144E-2</v>
      </c>
      <c r="J68" s="113">
        <f t="shared" si="12"/>
        <v>7.0414562529103733E-2</v>
      </c>
      <c r="K68" s="113">
        <f t="shared" si="12"/>
        <v>6.7844535802701E-2</v>
      </c>
      <c r="L68" s="113">
        <f t="shared" si="12"/>
        <v>6.5116368120162207E-2</v>
      </c>
      <c r="M68" s="113">
        <f t="shared" si="12"/>
        <v>6.5062109298094611E-2</v>
      </c>
      <c r="N68" s="113">
        <f t="shared" si="12"/>
        <v>6.4982864967598017E-2</v>
      </c>
      <c r="O68" s="113">
        <f t="shared" si="12"/>
        <v>6.4119992404674198E-2</v>
      </c>
      <c r="P68" s="113">
        <f t="shared" si="12"/>
        <v>6.3696556305773797E-2</v>
      </c>
      <c r="Q68" s="113">
        <f t="shared" si="12"/>
        <v>6.2802059300345492E-2</v>
      </c>
    </row>
    <row r="69" spans="1:17" x14ac:dyDescent="0.25">
      <c r="A69" s="180" t="s">
        <v>37</v>
      </c>
      <c r="B69" s="182">
        <f t="shared" ref="B69:Q69" si="13">IF(B$52=0,"",B$52/B$10)</f>
        <v>7.3099532347531526E-2</v>
      </c>
      <c r="C69" s="182">
        <f t="shared" si="13"/>
        <v>7.2220287813803033E-2</v>
      </c>
      <c r="D69" s="182">
        <f t="shared" si="13"/>
        <v>7.0973368286893962E-2</v>
      </c>
      <c r="E69" s="182">
        <f t="shared" si="13"/>
        <v>7.0097096475230727E-2</v>
      </c>
      <c r="F69" s="182">
        <f t="shared" si="13"/>
        <v>6.873610998207702E-2</v>
      </c>
      <c r="G69" s="182">
        <f t="shared" si="13"/>
        <v>6.8296322855979003E-2</v>
      </c>
      <c r="H69" s="182">
        <f t="shared" si="13"/>
        <v>6.804341735121798E-2</v>
      </c>
      <c r="I69" s="182">
        <f t="shared" si="13"/>
        <v>6.761209301283011E-2</v>
      </c>
      <c r="J69" s="182">
        <f t="shared" si="13"/>
        <v>6.6542517224508366E-2</v>
      </c>
      <c r="K69" s="182">
        <f t="shared" si="13"/>
        <v>6.137196721228326E-2</v>
      </c>
      <c r="L69" s="182">
        <f t="shared" si="13"/>
        <v>5.8231862834489709E-2</v>
      </c>
      <c r="M69" s="182">
        <f t="shared" si="13"/>
        <v>5.7629255198100922E-2</v>
      </c>
      <c r="N69" s="182">
        <f t="shared" si="13"/>
        <v>5.6970218776859455E-2</v>
      </c>
      <c r="O69" s="182">
        <f t="shared" si="13"/>
        <v>5.6373432475346416E-2</v>
      </c>
      <c r="P69" s="182">
        <f t="shared" si="13"/>
        <v>5.5442840720446175E-2</v>
      </c>
      <c r="Q69" s="182">
        <f t="shared" si="13"/>
        <v>5.4450170703535382E-2</v>
      </c>
    </row>
    <row r="70" spans="1:17" x14ac:dyDescent="0.25">
      <c r="A70" s="108" t="s">
        <v>36</v>
      </c>
      <c r="B70" s="112">
        <f t="shared" ref="B70:Q70" si="14">IF(B$53=0,"",B$53/B$11)</f>
        <v>0.34427165001585308</v>
      </c>
      <c r="C70" s="112">
        <f t="shared" si="14"/>
        <v>0.33271721048226865</v>
      </c>
      <c r="D70" s="112">
        <f t="shared" si="14"/>
        <v>0.33945690460138195</v>
      </c>
      <c r="E70" s="112">
        <f t="shared" si="14"/>
        <v>0.31911641189011347</v>
      </c>
      <c r="F70" s="112">
        <f t="shared" si="14"/>
        <v>0.32414465626526184</v>
      </c>
      <c r="G70" s="112">
        <f t="shared" si="14"/>
        <v>0.3142356865500972</v>
      </c>
      <c r="H70" s="112">
        <f t="shared" si="14"/>
        <v>0.31799701878531622</v>
      </c>
      <c r="I70" s="112">
        <f t="shared" si="14"/>
        <v>0.3060793650927186</v>
      </c>
      <c r="J70" s="112">
        <f t="shared" si="14"/>
        <v>0.30503681083753759</v>
      </c>
      <c r="K70" s="112">
        <f t="shared" si="14"/>
        <v>0.29059897101551679</v>
      </c>
      <c r="L70" s="112">
        <f t="shared" si="14"/>
        <v>0.27635103546369427</v>
      </c>
      <c r="M70" s="112">
        <f t="shared" si="14"/>
        <v>0.2710667152476916</v>
      </c>
      <c r="N70" s="112">
        <f t="shared" si="14"/>
        <v>0.26067507722870831</v>
      </c>
      <c r="O70" s="112">
        <f t="shared" si="14"/>
        <v>0.2487214786341386</v>
      </c>
      <c r="P70" s="112">
        <f t="shared" si="14"/>
        <v>0.25545703288247412</v>
      </c>
      <c r="Q70" s="112">
        <f t="shared" si="14"/>
        <v>0.26192393746268577</v>
      </c>
    </row>
    <row r="71" spans="1:17" x14ac:dyDescent="0.25">
      <c r="A71" s="184" t="s">
        <v>102</v>
      </c>
      <c r="B71" s="188"/>
      <c r="C71" s="188"/>
      <c r="D71" s="188"/>
      <c r="E71" s="188"/>
      <c r="F71" s="188"/>
      <c r="G71" s="188"/>
      <c r="H71" s="188"/>
      <c r="I71" s="188"/>
      <c r="J71" s="188"/>
      <c r="K71" s="188"/>
      <c r="L71" s="188"/>
      <c r="M71" s="188"/>
      <c r="N71" s="188"/>
      <c r="O71" s="188"/>
      <c r="P71" s="188"/>
      <c r="Q71" s="188"/>
    </row>
    <row r="72" spans="1:17" x14ac:dyDescent="0.25">
      <c r="A72" s="110" t="s">
        <v>38</v>
      </c>
      <c r="B72" s="113">
        <f>IF(NMM_ued!B$5=0,"",NMM_ued!B$5/B$9)</f>
        <v>4.4829541537943843E-2</v>
      </c>
      <c r="C72" s="113">
        <f>IF(NMM_ued!C$5=0,"",NMM_ued!C$5/C$9)</f>
        <v>4.4371399859702822E-2</v>
      </c>
      <c r="D72" s="113">
        <f>IF(NMM_ued!D$5=0,"",NMM_ued!D$5/D$9)</f>
        <v>4.5484233991231866E-2</v>
      </c>
      <c r="E72" s="113">
        <f>IF(NMM_ued!E$5=0,"",NMM_ued!E$5/E$9)</f>
        <v>4.3865189387058863E-2</v>
      </c>
      <c r="F72" s="113">
        <f>IF(NMM_ued!F$5=0,"",NMM_ued!F$5/F$9)</f>
        <v>4.5330347565624228E-2</v>
      </c>
      <c r="G72" s="113">
        <f>IF(NMM_ued!G$5=0,"",NMM_ued!G$5/G$9)</f>
        <v>4.4122785456074509E-2</v>
      </c>
      <c r="H72" s="113">
        <f>IF(NMM_ued!H$5=0,"",NMM_ued!H$5/H$9)</f>
        <v>4.3593559159619877E-2</v>
      </c>
      <c r="I72" s="113">
        <f>IF(NMM_ued!I$5=0,"",NMM_ued!I$5/I$9)</f>
        <v>4.3755497665525382E-2</v>
      </c>
      <c r="J72" s="113">
        <f>IF(NMM_ued!J$5=0,"",NMM_ued!J$5/J$9)</f>
        <v>4.3929791124548305E-2</v>
      </c>
      <c r="K72" s="113">
        <f>IF(NMM_ued!K$5=0,"",NMM_ued!K$5/K$9)</f>
        <v>4.2045682187292176E-2</v>
      </c>
      <c r="L72" s="113">
        <f>IF(NMM_ued!L$5=0,"",NMM_ued!L$5/L$9)</f>
        <v>4.0582948536342436E-2</v>
      </c>
      <c r="M72" s="113">
        <f>IF(NMM_ued!M$5=0,"",NMM_ued!M$5/M$9)</f>
        <v>4.071593147363841E-2</v>
      </c>
      <c r="N72" s="113">
        <f>IF(NMM_ued!N$5=0,"",NMM_ued!N$5/N$9)</f>
        <v>4.0554577056839569E-2</v>
      </c>
      <c r="O72" s="113">
        <f>IF(NMM_ued!O$5=0,"",NMM_ued!O$5/O$9)</f>
        <v>3.9984891000889457E-2</v>
      </c>
      <c r="P72" s="113">
        <f>IF(NMM_ued!P$5=0,"",NMM_ued!P$5/P$9)</f>
        <v>3.9700963636636992E-2</v>
      </c>
      <c r="Q72" s="113">
        <f>IF(NMM_ued!Q$5=0,"",NMM_ued!Q$5/Q$9)</f>
        <v>3.9123650909192044E-2</v>
      </c>
    </row>
    <row r="73" spans="1:17" x14ac:dyDescent="0.25">
      <c r="A73" s="180" t="s">
        <v>37</v>
      </c>
      <c r="B73" s="182">
        <f>IF(NMM_ued!B$47=0,"",NMM_ued!B$47/B$10)</f>
        <v>3.5319009487250926E-2</v>
      </c>
      <c r="C73" s="182">
        <f>IF(NMM_ued!C$47=0,"",NMM_ued!C$47/C$10)</f>
        <v>3.4944779577624867E-2</v>
      </c>
      <c r="D73" s="182">
        <f>IF(NMM_ued!D$47=0,"",NMM_ued!D$47/D$10)</f>
        <v>3.4833961424684111E-2</v>
      </c>
      <c r="E73" s="182">
        <f>IF(NMM_ued!E$47=0,"",NMM_ued!E$47/E$10)</f>
        <v>3.4301866280160138E-2</v>
      </c>
      <c r="F73" s="182">
        <f>IF(NMM_ued!F$47=0,"",NMM_ued!F$47/F$10)</f>
        <v>3.4172704371707219E-2</v>
      </c>
      <c r="G73" s="182">
        <f>IF(NMM_ued!G$47=0,"",NMM_ued!G$47/G$10)</f>
        <v>3.4161607842145197E-2</v>
      </c>
      <c r="H73" s="182">
        <f>IF(NMM_ued!H$47=0,"",NMM_ued!H$47/H$10)</f>
        <v>3.4018579876695536E-2</v>
      </c>
      <c r="I73" s="182">
        <f>IF(NMM_ued!I$47=0,"",NMM_ued!I$47/I$10)</f>
        <v>3.4379758055797377E-2</v>
      </c>
      <c r="J73" s="182">
        <f>IF(NMM_ued!J$47=0,"",NMM_ued!J$47/J$10)</f>
        <v>3.4610570853447716E-2</v>
      </c>
      <c r="K73" s="182">
        <f>IF(NMM_ued!K$47=0,"",NMM_ued!K$47/K$10)</f>
        <v>3.2878925669661288E-2</v>
      </c>
      <c r="L73" s="182">
        <f>IF(NMM_ued!L$47=0,"",NMM_ued!L$47/L$10)</f>
        <v>3.1529024573543916E-2</v>
      </c>
      <c r="M73" s="182">
        <f>IF(NMM_ued!M$47=0,"",NMM_ued!M$47/M$10)</f>
        <v>3.1760504609499009E-2</v>
      </c>
      <c r="N73" s="182">
        <f>IF(NMM_ued!N$47=0,"",NMM_ued!N$47/N$10)</f>
        <v>3.1466278466910413E-2</v>
      </c>
      <c r="O73" s="182">
        <f>IF(NMM_ued!O$47=0,"",NMM_ued!O$47/O$10)</f>
        <v>3.1678714346064188E-2</v>
      </c>
      <c r="P73" s="182">
        <f>IF(NMM_ued!P$47=0,"",NMM_ued!P$47/P$10)</f>
        <v>3.1838950250281391E-2</v>
      </c>
      <c r="Q73" s="182">
        <f>IF(NMM_ued!Q$47=0,"",NMM_ued!Q$47/Q$10)</f>
        <v>3.2137460841321443E-2</v>
      </c>
    </row>
    <row r="74" spans="1:17" x14ac:dyDescent="0.25">
      <c r="A74" s="108" t="s">
        <v>36</v>
      </c>
      <c r="B74" s="112">
        <f>IF(NMM_ued!B$97=0,"",NMM_ued!B$97/B$11)</f>
        <v>0.12581913017657906</v>
      </c>
      <c r="C74" s="112">
        <f>IF(NMM_ued!C$97=0,"",NMM_ued!C$97/C$11)</f>
        <v>0.12228584945817055</v>
      </c>
      <c r="D74" s="112">
        <f>IF(NMM_ued!D$97=0,"",NMM_ued!D$97/D$11)</f>
        <v>0.12489199844893839</v>
      </c>
      <c r="E74" s="112">
        <f>IF(NMM_ued!E$97=0,"",NMM_ued!E$97/E$11)</f>
        <v>0.11762070523953759</v>
      </c>
      <c r="F74" s="112">
        <f>IF(NMM_ued!F$97=0,"",NMM_ued!F$97/F$11)</f>
        <v>0.1188226553951453</v>
      </c>
      <c r="G74" s="112">
        <f>IF(NMM_ued!G$97=0,"",NMM_ued!G$97/G$11)</f>
        <v>0.11537631941863459</v>
      </c>
      <c r="H74" s="112">
        <f>IF(NMM_ued!H$97=0,"",NMM_ued!H$97/H$11)</f>
        <v>0.1178251410369434</v>
      </c>
      <c r="I74" s="112">
        <f>IF(NMM_ued!I$97=0,"",NMM_ued!I$97/I$11)</f>
        <v>0.11445186955154447</v>
      </c>
      <c r="J74" s="112">
        <f>IF(NMM_ued!J$97=0,"",NMM_ued!J$97/J$11)</f>
        <v>0.11480278934441826</v>
      </c>
      <c r="K74" s="112">
        <f>IF(NMM_ued!K$97=0,"",NMM_ued!K$97/K$11)</f>
        <v>0.10877989582800525</v>
      </c>
      <c r="L74" s="112">
        <f>IF(NMM_ued!L$97=0,"",NMM_ued!L$97/L$11)</f>
        <v>0.10566168434666616</v>
      </c>
      <c r="M74" s="112">
        <f>IF(NMM_ued!M$97=0,"",NMM_ued!M$97/M$11)</f>
        <v>0.10358785666251173</v>
      </c>
      <c r="N74" s="112">
        <f>IF(NMM_ued!N$97=0,"",NMM_ued!N$97/N$11)</f>
        <v>0.1004715964867062</v>
      </c>
      <c r="O74" s="112">
        <f>IF(NMM_ued!O$97=0,"",NMM_ued!O$97/O$11)</f>
        <v>9.6116585976327912E-2</v>
      </c>
      <c r="P74" s="112">
        <f>IF(NMM_ued!P$97=0,"",NMM_ued!P$97/P$11)</f>
        <v>9.8471248831725741E-2</v>
      </c>
      <c r="Q74" s="112">
        <f>IF(NMM_ued!Q$97=0,"",NMM_ued!Q$97/Q$11)</f>
        <v>0.10109153435621906</v>
      </c>
    </row>
    <row r="75" spans="1:17" x14ac:dyDescent="0.25">
      <c r="A75" s="39" t="s">
        <v>60</v>
      </c>
      <c r="B75" s="111">
        <f t="shared" ref="B75:Q75" si="15">IF(B$50=0,"",B$58/B$50)</f>
        <v>6.3800408238379918</v>
      </c>
      <c r="C75" s="111">
        <f t="shared" si="15"/>
        <v>6.3071047125752395</v>
      </c>
      <c r="D75" s="111">
        <f t="shared" si="15"/>
        <v>6.2040097028838499</v>
      </c>
      <c r="E75" s="111">
        <f t="shared" si="15"/>
        <v>6.1789283440302425</v>
      </c>
      <c r="F75" s="111">
        <f t="shared" si="15"/>
        <v>6.226886082148277</v>
      </c>
      <c r="G75" s="111">
        <f t="shared" si="15"/>
        <v>5.7272350212901006</v>
      </c>
      <c r="H75" s="111">
        <f t="shared" si="15"/>
        <v>5.9511663838625006</v>
      </c>
      <c r="I75" s="111">
        <f t="shared" si="15"/>
        <v>6.0920998658631822</v>
      </c>
      <c r="J75" s="111">
        <f t="shared" si="15"/>
        <v>5.9525698363739377</v>
      </c>
      <c r="K75" s="111">
        <f t="shared" si="15"/>
        <v>5.7420255820127739</v>
      </c>
      <c r="L75" s="111">
        <f t="shared" si="15"/>
        <v>5.5981433963518556</v>
      </c>
      <c r="M75" s="111">
        <f t="shared" si="15"/>
        <v>5.690919077097881</v>
      </c>
      <c r="N75" s="111">
        <f t="shared" si="15"/>
        <v>5.6808689812784845</v>
      </c>
      <c r="O75" s="111">
        <f t="shared" si="15"/>
        <v>5.754331608878906</v>
      </c>
      <c r="P75" s="111">
        <f t="shared" si="15"/>
        <v>5.6958730522683823</v>
      </c>
      <c r="Q75" s="111">
        <f t="shared" si="15"/>
        <v>5.7024032092057517</v>
      </c>
    </row>
    <row r="76" spans="1:17" x14ac:dyDescent="0.25">
      <c r="A76" s="110" t="s">
        <v>199</v>
      </c>
      <c r="B76" s="109">
        <f t="shared" ref="B76:Q76" si="16">IF(B$51=0,"",B$59/B$51)</f>
        <v>11.848314015497765</v>
      </c>
      <c r="C76" s="109">
        <f t="shared" si="16"/>
        <v>12.140073752837949</v>
      </c>
      <c r="D76" s="109">
        <f t="shared" si="16"/>
        <v>11.924439953529783</v>
      </c>
      <c r="E76" s="109">
        <f t="shared" si="16"/>
        <v>12.363204749251697</v>
      </c>
      <c r="F76" s="109">
        <f t="shared" si="16"/>
        <v>11.738103380177613</v>
      </c>
      <c r="G76" s="109">
        <f t="shared" si="16"/>
        <v>10.694664846073341</v>
      </c>
      <c r="H76" s="109">
        <f t="shared" si="16"/>
        <v>10.888923364212506</v>
      </c>
      <c r="I76" s="109">
        <f t="shared" si="16"/>
        <v>11.161212950191974</v>
      </c>
      <c r="J76" s="109">
        <f t="shared" si="16"/>
        <v>10.936200501272946</v>
      </c>
      <c r="K76" s="109">
        <f t="shared" si="16"/>
        <v>11.207310828052366</v>
      </c>
      <c r="L76" s="109">
        <f t="shared" si="16"/>
        <v>11.591556537542004</v>
      </c>
      <c r="M76" s="109">
        <f t="shared" si="16"/>
        <v>11.50257481878684</v>
      </c>
      <c r="N76" s="109">
        <f t="shared" si="16"/>
        <v>11.14240464105861</v>
      </c>
      <c r="O76" s="109">
        <f t="shared" si="16"/>
        <v>11.440558423523004</v>
      </c>
      <c r="P76" s="109">
        <f t="shared" si="16"/>
        <v>11.365371335352272</v>
      </c>
      <c r="Q76" s="109">
        <f t="shared" si="16"/>
        <v>11.604392619177849</v>
      </c>
    </row>
    <row r="77" spans="1:17" x14ac:dyDescent="0.25">
      <c r="A77" s="180" t="s">
        <v>198</v>
      </c>
      <c r="B77" s="178">
        <f t="shared" ref="B77:Q77" si="17">IF(B$52=0,"",B$60/B$52)</f>
        <v>4.1481602520576217</v>
      </c>
      <c r="C77" s="178">
        <f t="shared" si="17"/>
        <v>4.0839092680903253</v>
      </c>
      <c r="D77" s="178">
        <f t="shared" si="17"/>
        <v>3.8987720166325524</v>
      </c>
      <c r="E77" s="178">
        <f t="shared" si="17"/>
        <v>3.7677714472978017</v>
      </c>
      <c r="F77" s="178">
        <f t="shared" si="17"/>
        <v>3.694055520005437</v>
      </c>
      <c r="G77" s="178">
        <f t="shared" si="17"/>
        <v>3.573213815489733</v>
      </c>
      <c r="H77" s="178">
        <f t="shared" si="17"/>
        <v>3.937648643801257</v>
      </c>
      <c r="I77" s="178">
        <f t="shared" si="17"/>
        <v>3.9670891142285574</v>
      </c>
      <c r="J77" s="178">
        <f t="shared" si="17"/>
        <v>3.918953547888723</v>
      </c>
      <c r="K77" s="178">
        <f t="shared" si="17"/>
        <v>3.642585480969597</v>
      </c>
      <c r="L77" s="178">
        <f t="shared" si="17"/>
        <v>3.7544456907438613</v>
      </c>
      <c r="M77" s="178">
        <f t="shared" si="17"/>
        <v>3.7825473509921967</v>
      </c>
      <c r="N77" s="178">
        <f t="shared" si="17"/>
        <v>3.5804818012801065</v>
      </c>
      <c r="O77" s="178">
        <f t="shared" si="17"/>
        <v>3.562494267824718</v>
      </c>
      <c r="P77" s="178">
        <f t="shared" si="17"/>
        <v>3.6598881035447137</v>
      </c>
      <c r="Q77" s="178">
        <f t="shared" si="17"/>
        <v>3.5039886689128337</v>
      </c>
    </row>
    <row r="78" spans="1:17" x14ac:dyDescent="0.25">
      <c r="A78" s="108" t="s">
        <v>197</v>
      </c>
      <c r="B78" s="107">
        <f t="shared" ref="B78:Q78" si="18">IF(B$53=0,"",B$61/B$53)</f>
        <v>1.5739086675618399</v>
      </c>
      <c r="C78" s="107">
        <f t="shared" si="18"/>
        <v>1.5395081224375122</v>
      </c>
      <c r="D78" s="107">
        <f t="shared" si="18"/>
        <v>1.5128088006364571</v>
      </c>
      <c r="E78" s="107">
        <f t="shared" si="18"/>
        <v>1.5946178648822296</v>
      </c>
      <c r="F78" s="107">
        <f t="shared" si="18"/>
        <v>1.6088692209537894</v>
      </c>
      <c r="G78" s="107">
        <f t="shared" si="18"/>
        <v>1.6364023700794559</v>
      </c>
      <c r="H78" s="107">
        <f t="shared" si="18"/>
        <v>1.6503830409194564</v>
      </c>
      <c r="I78" s="107">
        <f t="shared" si="18"/>
        <v>1.7077081429870811</v>
      </c>
      <c r="J78" s="107">
        <f t="shared" si="18"/>
        <v>1.7376228501629389</v>
      </c>
      <c r="K78" s="107">
        <f t="shared" si="18"/>
        <v>1.8005250567619737</v>
      </c>
      <c r="L78" s="107">
        <f t="shared" si="18"/>
        <v>1.7555792710263711</v>
      </c>
      <c r="M78" s="107">
        <f t="shared" si="18"/>
        <v>1.755773179998136</v>
      </c>
      <c r="N78" s="107">
        <f t="shared" si="18"/>
        <v>1.6925989054755193</v>
      </c>
      <c r="O78" s="107">
        <f t="shared" si="18"/>
        <v>1.6889488761372595</v>
      </c>
      <c r="P78" s="107">
        <f t="shared" si="18"/>
        <v>1.6961660294445944</v>
      </c>
      <c r="Q78" s="107">
        <f t="shared" si="18"/>
        <v>1.7131418708116752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4" tint="0.79998168889431442"/>
    <pageSetUpPr fitToPage="1"/>
  </sheetPr>
  <dimension ref="A1:Q21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368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127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38</v>
      </c>
      <c r="B5" s="96">
        <v>289.05615904944347</v>
      </c>
      <c r="C5" s="96">
        <v>287.54576171834236</v>
      </c>
      <c r="D5" s="96">
        <v>301.38243918227209</v>
      </c>
      <c r="E5" s="96">
        <v>288.25689078706313</v>
      </c>
      <c r="F5" s="96">
        <v>326.33396222607576</v>
      </c>
      <c r="G5" s="96">
        <v>332.31445700350184</v>
      </c>
      <c r="H5" s="96">
        <v>344.73581903003156</v>
      </c>
      <c r="I5" s="96">
        <v>366.91674530374752</v>
      </c>
      <c r="J5" s="96">
        <v>373.83091246701167</v>
      </c>
      <c r="K5" s="96">
        <v>315.20571333934885</v>
      </c>
      <c r="L5" s="96">
        <v>277.00502998317</v>
      </c>
      <c r="M5" s="96">
        <v>288.02995786266484</v>
      </c>
      <c r="N5" s="96">
        <v>289.49866343064917</v>
      </c>
      <c r="O5" s="96">
        <v>281.16616669449638</v>
      </c>
      <c r="P5" s="96">
        <v>280.26484774540472</v>
      </c>
      <c r="Q5" s="96">
        <v>279.27651694335896</v>
      </c>
    </row>
    <row r="6" spans="1:17" x14ac:dyDescent="0.25">
      <c r="A6" s="132" t="s">
        <v>83</v>
      </c>
      <c r="B6" s="160">
        <v>1.5743333427024171</v>
      </c>
      <c r="C6" s="160">
        <v>1.5661070212605877</v>
      </c>
      <c r="D6" s="160">
        <v>1.641467957195385</v>
      </c>
      <c r="E6" s="160">
        <v>1.5699801586036346</v>
      </c>
      <c r="F6" s="160">
        <v>1.7773654755469954</v>
      </c>
      <c r="G6" s="160">
        <v>1.8099380121949662</v>
      </c>
      <c r="H6" s="160">
        <v>1.8775904865945805</v>
      </c>
      <c r="I6" s="160">
        <v>1.9983980553368261</v>
      </c>
      <c r="J6" s="160">
        <v>2.0360558030144431</v>
      </c>
      <c r="K6" s="160">
        <v>1.7167558925307469</v>
      </c>
      <c r="L6" s="160">
        <v>1.5086973279963636</v>
      </c>
      <c r="M6" s="160">
        <v>1.5687441770884434</v>
      </c>
      <c r="N6" s="160">
        <v>1.5767434259330075</v>
      </c>
      <c r="O6" s="160">
        <v>1.5313608003462595</v>
      </c>
      <c r="P6" s="160">
        <v>1.5264518010755614</v>
      </c>
      <c r="Q6" s="160">
        <v>1.5210688950672717</v>
      </c>
    </row>
    <row r="7" spans="1:17" x14ac:dyDescent="0.25">
      <c r="A7" s="76" t="s">
        <v>82</v>
      </c>
      <c r="B7" s="159">
        <v>0.62973333708096668</v>
      </c>
      <c r="C7" s="159">
        <v>0.62644280850423495</v>
      </c>
      <c r="D7" s="159">
        <v>0.65658718287815387</v>
      </c>
      <c r="E7" s="159">
        <v>0.62799206344145375</v>
      </c>
      <c r="F7" s="159">
        <v>0.71094619021879801</v>
      </c>
      <c r="G7" s="159">
        <v>0.72397520487798639</v>
      </c>
      <c r="H7" s="159">
        <v>0.751036194637832</v>
      </c>
      <c r="I7" s="159">
        <v>0.79935922213473021</v>
      </c>
      <c r="J7" s="159">
        <v>0.81442232120577696</v>
      </c>
      <c r="K7" s="159">
        <v>0.68670235701229865</v>
      </c>
      <c r="L7" s="159">
        <v>0.60347893119854523</v>
      </c>
      <c r="M7" s="159">
        <v>0.62749767083537722</v>
      </c>
      <c r="N7" s="159">
        <v>0.63069737037320295</v>
      </c>
      <c r="O7" s="159">
        <v>0.61254432013850368</v>
      </c>
      <c r="P7" s="159">
        <v>0.61058072043022449</v>
      </c>
      <c r="Q7" s="159">
        <v>0.60842755802690862</v>
      </c>
    </row>
    <row r="8" spans="1:17" x14ac:dyDescent="0.25">
      <c r="A8" s="76" t="s">
        <v>81</v>
      </c>
      <c r="B8" s="159">
        <v>2.6763666825941095</v>
      </c>
      <c r="C8" s="159">
        <v>2.6623819361429995</v>
      </c>
      <c r="D8" s="159">
        <v>2.7904955272321548</v>
      </c>
      <c r="E8" s="159">
        <v>2.6689662696261789</v>
      </c>
      <c r="F8" s="159">
        <v>3.0215213084298926</v>
      </c>
      <c r="G8" s="159">
        <v>3.0768946207314429</v>
      </c>
      <c r="H8" s="159">
        <v>3.1919038272107874</v>
      </c>
      <c r="I8" s="159">
        <v>3.3972766940726045</v>
      </c>
      <c r="J8" s="159">
        <v>3.4612948651245534</v>
      </c>
      <c r="K8" s="159">
        <v>2.9184850173022698</v>
      </c>
      <c r="L8" s="159">
        <v>2.564785457593818</v>
      </c>
      <c r="M8" s="159">
        <v>2.6668651010503539</v>
      </c>
      <c r="N8" s="159">
        <v>2.6804638240861132</v>
      </c>
      <c r="O8" s="159">
        <v>2.6033133605886412</v>
      </c>
      <c r="P8" s="159">
        <v>2.5949680618284545</v>
      </c>
      <c r="Q8" s="159">
        <v>2.5858171216143622</v>
      </c>
    </row>
    <row r="9" spans="1:17" x14ac:dyDescent="0.25">
      <c r="A9" s="76" t="s">
        <v>80</v>
      </c>
      <c r="B9" s="159">
        <v>0.31486666854048334</v>
      </c>
      <c r="C9" s="159">
        <v>0.31322140425211747</v>
      </c>
      <c r="D9" s="159">
        <v>0.32829359143907694</v>
      </c>
      <c r="E9" s="159">
        <v>0.31399603172072688</v>
      </c>
      <c r="F9" s="159">
        <v>0.35547309510939901</v>
      </c>
      <c r="G9" s="159">
        <v>0.36198760243899319</v>
      </c>
      <c r="H9" s="159">
        <v>0.375518097318916</v>
      </c>
      <c r="I9" s="159">
        <v>0.3996796110673651</v>
      </c>
      <c r="J9" s="159">
        <v>0.40721116060288848</v>
      </c>
      <c r="K9" s="159">
        <v>0.34335117850614932</v>
      </c>
      <c r="L9" s="159">
        <v>0.30173946559927262</v>
      </c>
      <c r="M9" s="159">
        <v>0.31374883541768861</v>
      </c>
      <c r="N9" s="159">
        <v>0.31534868518660147</v>
      </c>
      <c r="O9" s="159">
        <v>0.30627216006925184</v>
      </c>
      <c r="P9" s="159">
        <v>0.30529036021511224</v>
      </c>
      <c r="Q9" s="159">
        <v>0.30421377901345431</v>
      </c>
    </row>
    <row r="10" spans="1:17" x14ac:dyDescent="0.25">
      <c r="A10" s="129" t="s">
        <v>79</v>
      </c>
      <c r="B10" s="158">
        <v>0.9446000056214503</v>
      </c>
      <c r="C10" s="158">
        <v>0.93966421275635259</v>
      </c>
      <c r="D10" s="158">
        <v>0.98488077431723098</v>
      </c>
      <c r="E10" s="158">
        <v>0.94198809516218063</v>
      </c>
      <c r="F10" s="158">
        <v>1.0664192853281973</v>
      </c>
      <c r="G10" s="158">
        <v>1.0859628073169798</v>
      </c>
      <c r="H10" s="158">
        <v>1.1265542919567482</v>
      </c>
      <c r="I10" s="158">
        <v>1.1990388332020956</v>
      </c>
      <c r="J10" s="158">
        <v>1.2216334818086658</v>
      </c>
      <c r="K10" s="158">
        <v>1.0300535355184481</v>
      </c>
      <c r="L10" s="158">
        <v>0.90521839679781801</v>
      </c>
      <c r="M10" s="158">
        <v>0.94124650625306594</v>
      </c>
      <c r="N10" s="158">
        <v>0.94604605555980448</v>
      </c>
      <c r="O10" s="158">
        <v>0.91881648020775564</v>
      </c>
      <c r="P10" s="158">
        <v>0.91587108064533684</v>
      </c>
      <c r="Q10" s="158">
        <v>0.91264133704036299</v>
      </c>
    </row>
    <row r="11" spans="1:17" x14ac:dyDescent="0.25">
      <c r="A11" s="92" t="s">
        <v>125</v>
      </c>
      <c r="B11" s="91">
        <v>0.18892000112429005</v>
      </c>
      <c r="C11" s="91">
        <v>0.18793284255127055</v>
      </c>
      <c r="D11" s="91">
        <v>0.19697615486344622</v>
      </c>
      <c r="E11" s="91">
        <v>0.18839761903243615</v>
      </c>
      <c r="F11" s="91">
        <v>0.21328385706563946</v>
      </c>
      <c r="G11" s="91">
        <v>0.21719256146339597</v>
      </c>
      <c r="H11" s="91">
        <v>0.22531085839134968</v>
      </c>
      <c r="I11" s="91">
        <v>0.23980776664041917</v>
      </c>
      <c r="J11" s="91">
        <v>0.24432669636173321</v>
      </c>
      <c r="K11" s="91">
        <v>0.20601070710368966</v>
      </c>
      <c r="L11" s="91">
        <v>0.18104367935956364</v>
      </c>
      <c r="M11" s="91">
        <v>0.1882493012506132</v>
      </c>
      <c r="N11" s="91">
        <v>0.1892092111119609</v>
      </c>
      <c r="O11" s="91">
        <v>0.18376329604155114</v>
      </c>
      <c r="P11" s="91">
        <v>0.18317421612906737</v>
      </c>
      <c r="Q11" s="91">
        <v>0.1825282674080726</v>
      </c>
    </row>
    <row r="12" spans="1:17" x14ac:dyDescent="0.25">
      <c r="A12" s="92" t="s">
        <v>26</v>
      </c>
      <c r="B12" s="91">
        <v>0.28338000168643507</v>
      </c>
      <c r="C12" s="91">
        <v>0.28189926382690583</v>
      </c>
      <c r="D12" s="91">
        <v>0.29546423229516927</v>
      </c>
      <c r="E12" s="91">
        <v>0.28259642854865419</v>
      </c>
      <c r="F12" s="91">
        <v>0.31992578559845913</v>
      </c>
      <c r="G12" s="91">
        <v>0.32578884219509391</v>
      </c>
      <c r="H12" s="91">
        <v>0.33796628758702446</v>
      </c>
      <c r="I12" s="91">
        <v>0.35971164996062865</v>
      </c>
      <c r="J12" s="91">
        <v>0.3664900445425997</v>
      </c>
      <c r="K12" s="91">
        <v>0.30901606065553439</v>
      </c>
      <c r="L12" s="91">
        <v>0.27156551903934539</v>
      </c>
      <c r="M12" s="91">
        <v>0.28237395187591979</v>
      </c>
      <c r="N12" s="91">
        <v>0.28381381666794131</v>
      </c>
      <c r="O12" s="91">
        <v>0.27564494406232665</v>
      </c>
      <c r="P12" s="91">
        <v>0.274761324193601</v>
      </c>
      <c r="Q12" s="91">
        <v>0.2737924011121089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0.47230000281072521</v>
      </c>
      <c r="C14" s="157">
        <v>0.46983210637817624</v>
      </c>
      <c r="D14" s="157">
        <v>0.49244038715861554</v>
      </c>
      <c r="E14" s="157">
        <v>0.47099404758109037</v>
      </c>
      <c r="F14" s="157">
        <v>0.53320964266409865</v>
      </c>
      <c r="G14" s="157">
        <v>0.54298140365849001</v>
      </c>
      <c r="H14" s="157">
        <v>0.56327714597837419</v>
      </c>
      <c r="I14" s="157">
        <v>0.59951941660104791</v>
      </c>
      <c r="J14" s="157">
        <v>0.61081674090433291</v>
      </c>
      <c r="K14" s="157">
        <v>0.51502676775922407</v>
      </c>
      <c r="L14" s="157">
        <v>0.45260919839890906</v>
      </c>
      <c r="M14" s="157">
        <v>0.47062325312653303</v>
      </c>
      <c r="N14" s="157">
        <v>0.47302302777990229</v>
      </c>
      <c r="O14" s="157">
        <v>0.45940824010387787</v>
      </c>
      <c r="P14" s="157">
        <v>0.45793554032266848</v>
      </c>
      <c r="Q14" s="157">
        <v>0.45632066852018155</v>
      </c>
    </row>
    <row r="15" spans="1:17" x14ac:dyDescent="0.25">
      <c r="A15" s="156" t="s">
        <v>214</v>
      </c>
      <c r="B15" s="155">
        <v>8.9906755811379053</v>
      </c>
      <c r="C15" s="155">
        <v>8.9436968471534684</v>
      </c>
      <c r="D15" s="155">
        <v>9.3740667746032926</v>
      </c>
      <c r="E15" s="155">
        <v>8.9658154927973133</v>
      </c>
      <c r="F15" s="155">
        <v>10.15014796823651</v>
      </c>
      <c r="G15" s="155">
        <v>10.336162646267747</v>
      </c>
      <c r="H15" s="155">
        <v>10.722511225117062</v>
      </c>
      <c r="I15" s="155">
        <v>11.41241699592614</v>
      </c>
      <c r="J15" s="155">
        <v>11.627472209013755</v>
      </c>
      <c r="K15" s="155">
        <v>9.8040198114944612</v>
      </c>
      <c r="L15" s="155">
        <v>8.6158425653752015</v>
      </c>
      <c r="M15" s="155">
        <v>8.9587570709714175</v>
      </c>
      <c r="N15" s="155">
        <v>9.0044390427009979</v>
      </c>
      <c r="O15" s="155">
        <v>8.7452687306689132</v>
      </c>
      <c r="P15" s="155">
        <v>8.7172345026729996</v>
      </c>
      <c r="Q15" s="155">
        <v>8.6864938962895906</v>
      </c>
    </row>
    <row r="16" spans="1:17" x14ac:dyDescent="0.25">
      <c r="A16" s="156" t="s">
        <v>213</v>
      </c>
      <c r="B16" s="204">
        <v>100.20252946074663</v>
      </c>
      <c r="C16" s="204">
        <v>99.678943893274919</v>
      </c>
      <c r="D16" s="204">
        <v>104.47548614920765</v>
      </c>
      <c r="E16" s="204">
        <v>99.925459766499074</v>
      </c>
      <c r="F16" s="204">
        <v>113.12503622663594</v>
      </c>
      <c r="G16" s="204">
        <v>115.1981998156615</v>
      </c>
      <c r="H16" s="204">
        <v>119.50411704122401</v>
      </c>
      <c r="I16" s="204">
        <v>127.19322813201551</v>
      </c>
      <c r="J16" s="204">
        <v>129.59005316820165</v>
      </c>
      <c r="K16" s="204">
        <v>109.26738209262373</v>
      </c>
      <c r="L16" s="204">
        <v>96.024955043133289</v>
      </c>
      <c r="M16" s="204">
        <v>99.846792516794324</v>
      </c>
      <c r="N16" s="204">
        <v>100.35592545978047</v>
      </c>
      <c r="O16" s="204">
        <v>97.46743053051965</v>
      </c>
      <c r="P16" s="204">
        <v>97.154984537855512</v>
      </c>
      <c r="Q16" s="204">
        <v>96.812375521550095</v>
      </c>
    </row>
    <row r="17" spans="1:17" x14ac:dyDescent="0.25">
      <c r="A17" s="152" t="s">
        <v>227</v>
      </c>
      <c r="B17" s="151">
        <v>95.272158980767784</v>
      </c>
      <c r="C17" s="151">
        <v>94.774335944835926</v>
      </c>
      <c r="D17" s="151">
        <v>99.334868885715522</v>
      </c>
      <c r="E17" s="151">
        <v>95.00872223819087</v>
      </c>
      <c r="F17" s="151">
        <v>107.55882605050624</v>
      </c>
      <c r="G17" s="151">
        <v>109.52998159028886</v>
      </c>
      <c r="H17" s="151">
        <v>113.62403024035336</v>
      </c>
      <c r="I17" s="151">
        <v>120.93480590844311</v>
      </c>
      <c r="J17" s="151">
        <v>123.21369744067799</v>
      </c>
      <c r="K17" s="151">
        <v>103.89098413148162</v>
      </c>
      <c r="L17" s="151">
        <v>91.300138152443665</v>
      </c>
      <c r="M17" s="151">
        <v>94.933925735939027</v>
      </c>
      <c r="N17" s="151">
        <v>95.418007275073464</v>
      </c>
      <c r="O17" s="151">
        <v>92.671638000797984</v>
      </c>
      <c r="P17" s="151">
        <v>92.374565617034833</v>
      </c>
      <c r="Q17" s="151">
        <v>92.0488143526171</v>
      </c>
    </row>
    <row r="18" spans="1:17" x14ac:dyDescent="0.25">
      <c r="A18" s="154" t="s">
        <v>33</v>
      </c>
      <c r="B18" s="83">
        <v>0</v>
      </c>
      <c r="C18" s="83">
        <v>0</v>
      </c>
      <c r="D18" s="83">
        <v>0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30</v>
      </c>
      <c r="B19" s="208">
        <v>0</v>
      </c>
      <c r="C19" s="208">
        <v>0</v>
      </c>
      <c r="D19" s="208">
        <v>0</v>
      </c>
      <c r="E19" s="208">
        <v>0</v>
      </c>
      <c r="F19" s="208">
        <v>0</v>
      </c>
      <c r="G19" s="208">
        <v>0</v>
      </c>
      <c r="H19" s="208">
        <v>0</v>
      </c>
      <c r="I19" s="208">
        <v>0</v>
      </c>
      <c r="J19" s="208">
        <v>0</v>
      </c>
      <c r="K19" s="208">
        <v>0</v>
      </c>
      <c r="L19" s="208">
        <v>0</v>
      </c>
      <c r="M19" s="208">
        <v>0</v>
      </c>
      <c r="N19" s="208">
        <v>0</v>
      </c>
      <c r="O19" s="208">
        <v>0</v>
      </c>
      <c r="P19" s="208">
        <v>0</v>
      </c>
      <c r="Q19" s="208">
        <v>0</v>
      </c>
    </row>
    <row r="20" spans="1:17" x14ac:dyDescent="0.25">
      <c r="A20" s="154" t="s">
        <v>125</v>
      </c>
      <c r="B20" s="208">
        <v>0</v>
      </c>
      <c r="C20" s="208">
        <v>0</v>
      </c>
      <c r="D20" s="208">
        <v>0</v>
      </c>
      <c r="E20" s="208">
        <v>0</v>
      </c>
      <c r="F20" s="208">
        <v>0</v>
      </c>
      <c r="G20" s="208">
        <v>0</v>
      </c>
      <c r="H20" s="208">
        <v>0</v>
      </c>
      <c r="I20" s="208">
        <v>0</v>
      </c>
      <c r="J20" s="208">
        <v>0</v>
      </c>
      <c r="K20" s="208">
        <v>0</v>
      </c>
      <c r="L20" s="208">
        <v>0</v>
      </c>
      <c r="M20" s="208">
        <v>0</v>
      </c>
      <c r="N20" s="208">
        <v>0</v>
      </c>
      <c r="O20" s="208">
        <v>0</v>
      </c>
      <c r="P20" s="208">
        <v>0</v>
      </c>
      <c r="Q20" s="208">
        <v>0</v>
      </c>
    </row>
    <row r="21" spans="1:17" x14ac:dyDescent="0.25">
      <c r="A21" s="154" t="s">
        <v>29</v>
      </c>
      <c r="B21" s="208">
        <v>0</v>
      </c>
      <c r="C21" s="208">
        <v>0</v>
      </c>
      <c r="D21" s="208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</row>
    <row r="22" spans="1:17" x14ac:dyDescent="0.25">
      <c r="A22" s="154" t="s">
        <v>28</v>
      </c>
      <c r="B22" s="208">
        <v>19.441870723724215</v>
      </c>
      <c r="C22" s="208">
        <v>16.199629999999999</v>
      </c>
      <c r="D22" s="208">
        <v>49.399819999999998</v>
      </c>
      <c r="E22" s="208">
        <v>50.900950000000002</v>
      </c>
      <c r="F22" s="208">
        <v>74.099909999999994</v>
      </c>
      <c r="G22" s="208">
        <v>49.847014610000556</v>
      </c>
      <c r="H22" s="208">
        <v>33.44361</v>
      </c>
      <c r="I22" s="208">
        <v>28.399239999999999</v>
      </c>
      <c r="J22" s="208">
        <v>32.645870000000002</v>
      </c>
      <c r="K22" s="208">
        <v>24.199670000000001</v>
      </c>
      <c r="L22" s="208">
        <v>36.161340476448267</v>
      </c>
      <c r="M22" s="208">
        <v>48.939687121019205</v>
      </c>
      <c r="N22" s="208">
        <v>41.543445481634578</v>
      </c>
      <c r="O22" s="208">
        <v>38.247950876870682</v>
      </c>
      <c r="P22" s="208">
        <v>36.782477687988987</v>
      </c>
      <c r="Q22" s="208">
        <v>35.301496474277428</v>
      </c>
    </row>
    <row r="23" spans="1:17" x14ac:dyDescent="0.25">
      <c r="A23" s="154" t="s">
        <v>26</v>
      </c>
      <c r="B23" s="208">
        <v>0</v>
      </c>
      <c r="C23" s="208">
        <v>0</v>
      </c>
      <c r="D23" s="208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</row>
    <row r="24" spans="1:17" x14ac:dyDescent="0.25">
      <c r="A24" s="154" t="s">
        <v>86</v>
      </c>
      <c r="B24" s="208">
        <v>75.830288257043577</v>
      </c>
      <c r="C24" s="208">
        <v>78.574705944835927</v>
      </c>
      <c r="D24" s="208">
        <v>49.935048885715524</v>
      </c>
      <c r="E24" s="208">
        <v>44.107772238190869</v>
      </c>
      <c r="F24" s="208">
        <v>33.458916050506247</v>
      </c>
      <c r="G24" s="208">
        <v>59.682966980288299</v>
      </c>
      <c r="H24" s="208">
        <v>80.180420240353357</v>
      </c>
      <c r="I24" s="208">
        <v>92.535565908443118</v>
      </c>
      <c r="J24" s="208">
        <v>90.567827440677988</v>
      </c>
      <c r="K24" s="208">
        <v>79.691314131481619</v>
      </c>
      <c r="L24" s="208">
        <v>55.138797675995399</v>
      </c>
      <c r="M24" s="208">
        <v>45.994238614919823</v>
      </c>
      <c r="N24" s="208">
        <v>53.874561793438886</v>
      </c>
      <c r="O24" s="208">
        <v>54.423687123927301</v>
      </c>
      <c r="P24" s="208">
        <v>55.592087929045846</v>
      </c>
      <c r="Q24" s="208">
        <v>56.747317878339672</v>
      </c>
    </row>
    <row r="25" spans="1:17" x14ac:dyDescent="0.25">
      <c r="A25" s="152" t="s">
        <v>226</v>
      </c>
      <c r="B25" s="264">
        <v>4.9303704799788513</v>
      </c>
      <c r="C25" s="264">
        <v>4.9046079484389979</v>
      </c>
      <c r="D25" s="264">
        <v>5.1406172634921283</v>
      </c>
      <c r="E25" s="264">
        <v>4.9167375283082038</v>
      </c>
      <c r="F25" s="264">
        <v>5.5662101761296991</v>
      </c>
      <c r="G25" s="264">
        <v>5.6682182253726348</v>
      </c>
      <c r="H25" s="264">
        <v>5.8800868008706457</v>
      </c>
      <c r="I25" s="264">
        <v>6.2584222235723992</v>
      </c>
      <c r="J25" s="264">
        <v>6.3763557275236709</v>
      </c>
      <c r="K25" s="264">
        <v>5.3763979611421231</v>
      </c>
      <c r="L25" s="264">
        <v>4.7248168906896266</v>
      </c>
      <c r="M25" s="264">
        <v>4.9128667808552926</v>
      </c>
      <c r="N25" s="264">
        <v>4.9379181847069988</v>
      </c>
      <c r="O25" s="264">
        <v>4.7957925297216617</v>
      </c>
      <c r="P25" s="264">
        <v>4.7804189208206767</v>
      </c>
      <c r="Q25" s="264">
        <v>4.7635611689330011</v>
      </c>
    </row>
    <row r="26" spans="1:17" x14ac:dyDescent="0.25">
      <c r="A26" s="150" t="s">
        <v>33</v>
      </c>
      <c r="B26" s="87">
        <v>4.9303704799788513</v>
      </c>
      <c r="C26" s="87">
        <v>4.9046079484389979</v>
      </c>
      <c r="D26" s="87">
        <v>5.1406172634921283</v>
      </c>
      <c r="E26" s="87">
        <v>4.9167375283082038</v>
      </c>
      <c r="F26" s="87">
        <v>5.5662101761296991</v>
      </c>
      <c r="G26" s="87">
        <v>5.6682182253726348</v>
      </c>
      <c r="H26" s="87">
        <v>5.8800868008706457</v>
      </c>
      <c r="I26" s="87">
        <v>6.2584222235723992</v>
      </c>
      <c r="J26" s="87">
        <v>6.3763557275236709</v>
      </c>
      <c r="K26" s="87">
        <v>5.3763979611421231</v>
      </c>
      <c r="L26" s="87">
        <v>4.7248168906896266</v>
      </c>
      <c r="M26" s="87">
        <v>4.9128667808552926</v>
      </c>
      <c r="N26" s="87">
        <v>4.9379181847069988</v>
      </c>
      <c r="O26" s="87">
        <v>4.7957925297216617</v>
      </c>
      <c r="P26" s="87">
        <v>4.7804189208206767</v>
      </c>
      <c r="Q26" s="87">
        <v>4.7635611689330011</v>
      </c>
    </row>
    <row r="27" spans="1:17" x14ac:dyDescent="0.25">
      <c r="A27" s="150" t="s">
        <v>31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0" t="s">
        <v>30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150" t="s">
        <v>125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150" t="s">
        <v>29</v>
      </c>
      <c r="B30" s="87">
        <v>0</v>
      </c>
      <c r="C30" s="87">
        <v>0</v>
      </c>
      <c r="D30" s="87">
        <v>0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150" t="s">
        <v>28</v>
      </c>
      <c r="B31" s="87">
        <v>0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150" t="s">
        <v>26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150" t="s">
        <v>25</v>
      </c>
      <c r="B33" s="87">
        <v>0</v>
      </c>
      <c r="C33" s="87">
        <v>0</v>
      </c>
      <c r="D33" s="87">
        <v>0</v>
      </c>
      <c r="E33" s="87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</row>
    <row r="34" spans="1:17" x14ac:dyDescent="0.25">
      <c r="A34" s="150" t="s">
        <v>86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0" t="s">
        <v>22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6" t="s">
        <v>212</v>
      </c>
      <c r="B36" s="204">
        <v>165.31242197576148</v>
      </c>
      <c r="C36" s="204">
        <v>164.44861944766052</v>
      </c>
      <c r="D36" s="204">
        <v>172.36187295238312</v>
      </c>
      <c r="E36" s="204">
        <v>164.85531712562801</v>
      </c>
      <c r="F36" s="204">
        <v>186.63175296434875</v>
      </c>
      <c r="G36" s="204">
        <v>190.05202285072954</v>
      </c>
      <c r="H36" s="204">
        <v>197.15585155860404</v>
      </c>
      <c r="I36" s="204">
        <v>209.84121573154516</v>
      </c>
      <c r="J36" s="204">
        <v>213.79545674638192</v>
      </c>
      <c r="K36" s="204">
        <v>180.26746105005944</v>
      </c>
      <c r="L36" s="204">
        <v>158.42033104076984</v>
      </c>
      <c r="M36" s="204">
        <v>164.72553324044219</v>
      </c>
      <c r="N36" s="204">
        <v>165.56549207546996</v>
      </c>
      <c r="O36" s="204">
        <v>160.80010246713809</v>
      </c>
      <c r="P36" s="204">
        <v>160.28463440398741</v>
      </c>
      <c r="Q36" s="204">
        <v>159.71940389951828</v>
      </c>
    </row>
    <row r="37" spans="1:17" x14ac:dyDescent="0.25">
      <c r="A37" s="84" t="s">
        <v>33</v>
      </c>
      <c r="B37" s="83">
        <v>132.87409078467343</v>
      </c>
      <c r="C37" s="83">
        <v>123.8745285314323</v>
      </c>
      <c r="D37" s="83">
        <v>95.807804417099902</v>
      </c>
      <c r="E37" s="83">
        <v>85.420637173908574</v>
      </c>
      <c r="F37" s="83">
        <v>80.757909228209826</v>
      </c>
      <c r="G37" s="83">
        <v>98.621726615259689</v>
      </c>
      <c r="H37" s="83">
        <v>118.59906179895739</v>
      </c>
      <c r="I37" s="83">
        <v>99.919511639988286</v>
      </c>
      <c r="J37" s="83">
        <v>62.255794187059934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8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</v>
      </c>
      <c r="I38" s="208">
        <v>0</v>
      </c>
      <c r="J38" s="208">
        <v>0</v>
      </c>
      <c r="K38" s="208">
        <v>0</v>
      </c>
      <c r="L38" s="208">
        <v>0</v>
      </c>
      <c r="M38" s="208">
        <v>0</v>
      </c>
      <c r="N38" s="208">
        <v>0</v>
      </c>
      <c r="O38" s="208">
        <v>0</v>
      </c>
      <c r="P38" s="208">
        <v>0</v>
      </c>
      <c r="Q38" s="208">
        <v>0</v>
      </c>
    </row>
    <row r="39" spans="1:17" x14ac:dyDescent="0.25">
      <c r="A39" s="84" t="s">
        <v>125</v>
      </c>
      <c r="B39" s="208">
        <v>0</v>
      </c>
      <c r="C39" s="208">
        <v>0</v>
      </c>
      <c r="D39" s="208">
        <v>0</v>
      </c>
      <c r="E39" s="208">
        <v>0</v>
      </c>
      <c r="F39" s="208">
        <v>0</v>
      </c>
      <c r="G39" s="208">
        <v>0</v>
      </c>
      <c r="H39" s="208">
        <v>0</v>
      </c>
      <c r="I39" s="208">
        <v>0</v>
      </c>
      <c r="J39" s="208">
        <v>0</v>
      </c>
      <c r="K39" s="208">
        <v>0</v>
      </c>
      <c r="L39" s="208">
        <v>0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84" t="s">
        <v>29</v>
      </c>
      <c r="B40" s="208">
        <v>23.309407259814208</v>
      </c>
      <c r="C40" s="208">
        <v>10.502886861064155</v>
      </c>
      <c r="D40" s="208">
        <v>17.43081742099875</v>
      </c>
      <c r="E40" s="208">
        <v>22.450552189910297</v>
      </c>
      <c r="F40" s="208">
        <v>9.9279897866451847</v>
      </c>
      <c r="G40" s="208">
        <v>17.290495349087465</v>
      </c>
      <c r="H40" s="208">
        <v>0</v>
      </c>
      <c r="I40" s="208">
        <v>0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84" t="s">
        <v>28</v>
      </c>
      <c r="B41" s="208">
        <v>0</v>
      </c>
      <c r="C41" s="208">
        <v>0</v>
      </c>
      <c r="D41" s="208">
        <v>0</v>
      </c>
      <c r="E41" s="208">
        <v>0</v>
      </c>
      <c r="F41" s="208">
        <v>0</v>
      </c>
      <c r="G41" s="208">
        <v>0</v>
      </c>
      <c r="H41" s="208">
        <v>0</v>
      </c>
      <c r="I41" s="208">
        <v>0</v>
      </c>
      <c r="J41" s="208">
        <v>0</v>
      </c>
      <c r="K41" s="208">
        <v>0</v>
      </c>
      <c r="L41" s="208">
        <v>0</v>
      </c>
      <c r="M41" s="208">
        <v>0</v>
      </c>
      <c r="N41" s="208">
        <v>0</v>
      </c>
      <c r="O41" s="208">
        <v>0</v>
      </c>
      <c r="P41" s="208">
        <v>0</v>
      </c>
      <c r="Q41" s="208">
        <v>0</v>
      </c>
    </row>
    <row r="42" spans="1:17" x14ac:dyDescent="0.25">
      <c r="A42" s="84" t="s">
        <v>26</v>
      </c>
      <c r="B42" s="208">
        <v>0</v>
      </c>
      <c r="C42" s="208">
        <v>0</v>
      </c>
      <c r="D42" s="208">
        <v>0</v>
      </c>
      <c r="E42" s="208">
        <v>0</v>
      </c>
      <c r="F42" s="208">
        <v>0</v>
      </c>
      <c r="G42" s="208">
        <v>0</v>
      </c>
      <c r="H42" s="208">
        <v>0</v>
      </c>
      <c r="I42" s="208">
        <v>0</v>
      </c>
      <c r="J42" s="208">
        <v>0</v>
      </c>
      <c r="K42" s="208">
        <v>0</v>
      </c>
      <c r="L42" s="208">
        <v>0</v>
      </c>
      <c r="M42" s="208">
        <v>0</v>
      </c>
      <c r="N42" s="208">
        <v>0</v>
      </c>
      <c r="O42" s="208">
        <v>0</v>
      </c>
      <c r="P42" s="208">
        <v>0</v>
      </c>
      <c r="Q42" s="208">
        <v>0</v>
      </c>
    </row>
    <row r="43" spans="1:17" x14ac:dyDescent="0.25">
      <c r="A43" s="84" t="s">
        <v>86</v>
      </c>
      <c r="B43" s="208">
        <v>9.1289239312738459</v>
      </c>
      <c r="C43" s="208">
        <v>30.071204055164074</v>
      </c>
      <c r="D43" s="208">
        <v>59.123251114284479</v>
      </c>
      <c r="E43" s="208">
        <v>56.984127761809127</v>
      </c>
      <c r="F43" s="208">
        <v>95.945853949493738</v>
      </c>
      <c r="G43" s="208">
        <v>74.139800886382389</v>
      </c>
      <c r="H43" s="208">
        <v>78.556789759646648</v>
      </c>
      <c r="I43" s="208">
        <v>109.92170409155688</v>
      </c>
      <c r="J43" s="208">
        <v>151.53966255932198</v>
      </c>
      <c r="K43" s="208">
        <v>180.26746105005944</v>
      </c>
      <c r="L43" s="208">
        <v>158.42033104076984</v>
      </c>
      <c r="M43" s="208">
        <v>164.72553324044219</v>
      </c>
      <c r="N43" s="208">
        <v>165.56549207546996</v>
      </c>
      <c r="O43" s="208">
        <v>160.80010246713809</v>
      </c>
      <c r="P43" s="208">
        <v>160.28463440398741</v>
      </c>
      <c r="Q43" s="208">
        <v>159.71940389951828</v>
      </c>
    </row>
    <row r="44" spans="1:17" x14ac:dyDescent="0.25">
      <c r="A44" s="243" t="s">
        <v>211</v>
      </c>
      <c r="B44" s="242">
        <v>8.4106319952580417</v>
      </c>
      <c r="C44" s="242">
        <v>8.3666841473371161</v>
      </c>
      <c r="D44" s="242">
        <v>8.7692882730159845</v>
      </c>
      <c r="E44" s="242">
        <v>8.3873757835845844</v>
      </c>
      <c r="F44" s="242">
        <v>9.4952997122212519</v>
      </c>
      <c r="G44" s="242">
        <v>9.6693134432827321</v>
      </c>
      <c r="H44" s="242">
        <v>10.030736307367574</v>
      </c>
      <c r="I44" s="242">
        <v>10.676132028447036</v>
      </c>
      <c r="J44" s="242">
        <v>10.877312711658028</v>
      </c>
      <c r="K44" s="242">
        <v>9.1715024043012701</v>
      </c>
      <c r="L44" s="242">
        <v>8.0599817547058343</v>
      </c>
      <c r="M44" s="242">
        <v>8.3807727438119706</v>
      </c>
      <c r="N44" s="242">
        <v>8.4235074915589987</v>
      </c>
      <c r="O44" s="242">
        <v>8.181057844819307</v>
      </c>
      <c r="P44" s="242">
        <v>8.1548322766940959</v>
      </c>
      <c r="Q44" s="242">
        <v>8.1260749352386501</v>
      </c>
    </row>
    <row r="45" spans="1:17" hidden="1" x14ac:dyDescent="0.25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</row>
    <row r="46" spans="1:17" x14ac:dyDescent="0.25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</row>
    <row r="47" spans="1:17" ht="12.75" x14ac:dyDescent="0.25">
      <c r="A47" s="97" t="s">
        <v>37</v>
      </c>
      <c r="B47" s="96">
        <v>233.21114565340542</v>
      </c>
      <c r="C47" s="96">
        <v>240.56372042957517</v>
      </c>
      <c r="D47" s="96">
        <v>275.69247773054741</v>
      </c>
      <c r="E47" s="96">
        <v>262.19512472054259</v>
      </c>
      <c r="F47" s="96">
        <v>306.71323122192985</v>
      </c>
      <c r="G47" s="96">
        <v>312.42190125622824</v>
      </c>
      <c r="H47" s="96">
        <v>295.78246529734167</v>
      </c>
      <c r="I47" s="96">
        <v>321.60952060518019</v>
      </c>
      <c r="J47" s="96">
        <v>344.44834719146468</v>
      </c>
      <c r="K47" s="96">
        <v>360.89434271530718</v>
      </c>
      <c r="L47" s="96">
        <v>354.37575458733522</v>
      </c>
      <c r="M47" s="96">
        <v>371.73541756080118</v>
      </c>
      <c r="N47" s="96">
        <v>355.7784630806629</v>
      </c>
      <c r="O47" s="96">
        <v>368.50100329348254</v>
      </c>
      <c r="P47" s="96">
        <v>380.57572326824129</v>
      </c>
      <c r="Q47" s="96">
        <v>408.80453304710539</v>
      </c>
    </row>
    <row r="48" spans="1:17" x14ac:dyDescent="0.25">
      <c r="A48" s="132" t="s">
        <v>83</v>
      </c>
      <c r="B48" s="160">
        <v>1.300730707829681</v>
      </c>
      <c r="C48" s="160">
        <v>1.3417395531238563</v>
      </c>
      <c r="D48" s="160">
        <v>1.5376695256011537</v>
      </c>
      <c r="E48" s="160">
        <v>1.4623882971446771</v>
      </c>
      <c r="F48" s="160">
        <v>1.7106871853412369</v>
      </c>
      <c r="G48" s="160">
        <v>1.7425271833553739</v>
      </c>
      <c r="H48" s="160">
        <v>1.6497210473019317</v>
      </c>
      <c r="I48" s="160">
        <v>1.7937709546834937</v>
      </c>
      <c r="J48" s="160">
        <v>1.921154073480601</v>
      </c>
      <c r="K48" s="160">
        <v>2.0128812992045528</v>
      </c>
      <c r="L48" s="160">
        <v>1.976523998501831</v>
      </c>
      <c r="M48" s="160">
        <v>2.0733471869643565</v>
      </c>
      <c r="N48" s="160">
        <v>1.9843475783152786</v>
      </c>
      <c r="O48" s="160">
        <v>2.055307303203413</v>
      </c>
      <c r="P48" s="160">
        <v>2.1226538230946841</v>
      </c>
      <c r="Q48" s="160">
        <v>2.280099470136876</v>
      </c>
    </row>
    <row r="49" spans="1:17" x14ac:dyDescent="0.25">
      <c r="A49" s="76" t="s">
        <v>82</v>
      </c>
      <c r="B49" s="159">
        <v>1.3367134918790684</v>
      </c>
      <c r="C49" s="159">
        <v>1.3788567859991634</v>
      </c>
      <c r="D49" s="159">
        <v>1.5802068702997729</v>
      </c>
      <c r="E49" s="159">
        <v>1.5028430984158088</v>
      </c>
      <c r="F49" s="159">
        <v>1.7580108067454669</v>
      </c>
      <c r="G49" s="159">
        <v>1.7907316110370135</v>
      </c>
      <c r="H49" s="159">
        <v>1.6953581310037853</v>
      </c>
      <c r="I49" s="159">
        <v>1.8433929652256567</v>
      </c>
      <c r="J49" s="159">
        <v>1.9742999488993469</v>
      </c>
      <c r="K49" s="159">
        <v>2.0685646721505013</v>
      </c>
      <c r="L49" s="159">
        <v>2.0312016006975928</v>
      </c>
      <c r="M49" s="159">
        <v>2.1307032589313391</v>
      </c>
      <c r="N49" s="159">
        <v>2.0392416082321865</v>
      </c>
      <c r="O49" s="159">
        <v>2.112164328567022</v>
      </c>
      <c r="P49" s="159">
        <v>2.1813738899526918</v>
      </c>
      <c r="Q49" s="159">
        <v>2.3431750370864348</v>
      </c>
    </row>
    <row r="50" spans="1:17" x14ac:dyDescent="0.25">
      <c r="A50" s="76" t="s">
        <v>81</v>
      </c>
      <c r="B50" s="159">
        <v>1.8526804215413541</v>
      </c>
      <c r="C50" s="159">
        <v>1.9110908860050604</v>
      </c>
      <c r="D50" s="159">
        <v>2.190161428290863</v>
      </c>
      <c r="E50" s="159">
        <v>2.0829354996406426</v>
      </c>
      <c r="F50" s="159">
        <v>2.4365970885330972</v>
      </c>
      <c r="G50" s="159">
        <v>2.4819480136612766</v>
      </c>
      <c r="H50" s="159">
        <v>2.3497606898515659</v>
      </c>
      <c r="I50" s="159">
        <v>2.5549364741428144</v>
      </c>
      <c r="J50" s="159">
        <v>2.7363731149553101</v>
      </c>
      <c r="K50" s="159">
        <v>2.8670237055795784</v>
      </c>
      <c r="L50" s="159">
        <v>2.8152386137180856</v>
      </c>
      <c r="M50" s="159">
        <v>2.9531475786836596</v>
      </c>
      <c r="N50" s="159">
        <v>2.8263820372257271</v>
      </c>
      <c r="O50" s="159">
        <v>2.9274526833070849</v>
      </c>
      <c r="P50" s="159">
        <v>3.0233769035245723</v>
      </c>
      <c r="Q50" s="159">
        <v>3.2476327513923349</v>
      </c>
    </row>
    <row r="51" spans="1:17" x14ac:dyDescent="0.25">
      <c r="A51" s="76" t="s">
        <v>80</v>
      </c>
      <c r="B51" s="159">
        <v>0.952094247095985</v>
      </c>
      <c r="C51" s="159">
        <v>0.98211144085454583</v>
      </c>
      <c r="D51" s="159">
        <v>1.1255260604267745</v>
      </c>
      <c r="E51" s="159">
        <v>1.0704225527627462</v>
      </c>
      <c r="F51" s="159">
        <v>1.2521695827892172</v>
      </c>
      <c r="G51" s="159">
        <v>1.2754754667468493</v>
      </c>
      <c r="H51" s="159">
        <v>1.2075442741488658</v>
      </c>
      <c r="I51" s="159">
        <v>1.3129843066530058</v>
      </c>
      <c r="J51" s="159">
        <v>1.4062247705352122</v>
      </c>
      <c r="K51" s="159">
        <v>1.4733662344740224</v>
      </c>
      <c r="L51" s="159">
        <v>1.4467538260557129</v>
      </c>
      <c r="M51" s="159">
        <v>1.5176253755361389</v>
      </c>
      <c r="N51" s="159">
        <v>1.4524804420933308</v>
      </c>
      <c r="O51" s="159">
        <v>1.5044207441365061</v>
      </c>
      <c r="P51" s="159">
        <v>1.5537162929879678</v>
      </c>
      <c r="Q51" s="159">
        <v>1.6689615884798341</v>
      </c>
    </row>
    <row r="52" spans="1:17" x14ac:dyDescent="0.25">
      <c r="A52" s="129" t="s">
        <v>79</v>
      </c>
      <c r="B52" s="158">
        <v>0.98806696733528288</v>
      </c>
      <c r="C52" s="158">
        <v>1.019218292632543</v>
      </c>
      <c r="D52" s="158">
        <v>1.1680515081093605</v>
      </c>
      <c r="E52" s="158">
        <v>1.1108660394719851</v>
      </c>
      <c r="F52" s="158">
        <v>1.2994799685322513</v>
      </c>
      <c r="G52" s="158">
        <v>1.3236664124198432</v>
      </c>
      <c r="H52" s="158">
        <v>1.2531685938871866</v>
      </c>
      <c r="I52" s="158">
        <v>1.3625924387112343</v>
      </c>
      <c r="J52" s="158">
        <v>1.4593557819012901</v>
      </c>
      <c r="K52" s="158">
        <v>1.5290340336697656</v>
      </c>
      <c r="L52" s="158">
        <v>1.5014161357992872</v>
      </c>
      <c r="M52" s="158">
        <v>1.5749654059257114</v>
      </c>
      <c r="N52" s="158">
        <v>1.507359119026674</v>
      </c>
      <c r="O52" s="158">
        <v>1.5612618674980707</v>
      </c>
      <c r="P52" s="158">
        <v>1.6124199367809759</v>
      </c>
      <c r="Q52" s="158">
        <v>1.7320195142005708</v>
      </c>
    </row>
    <row r="53" spans="1:17" x14ac:dyDescent="0.25">
      <c r="A53" s="92" t="s">
        <v>125</v>
      </c>
      <c r="B53" s="91">
        <v>0.19761339346705656</v>
      </c>
      <c r="C53" s="91">
        <v>0.2038436585265086</v>
      </c>
      <c r="D53" s="91">
        <v>0.2336103016218721</v>
      </c>
      <c r="E53" s="91">
        <v>0.22217320789439704</v>
      </c>
      <c r="F53" s="91">
        <v>0.25989599370645028</v>
      </c>
      <c r="G53" s="91">
        <v>0.26473328248396855</v>
      </c>
      <c r="H53" s="91">
        <v>0.25063371877743734</v>
      </c>
      <c r="I53" s="91">
        <v>0.27251848774224685</v>
      </c>
      <c r="J53" s="91">
        <v>0.29187115638025807</v>
      </c>
      <c r="K53" s="91">
        <v>0.30580680673395316</v>
      </c>
      <c r="L53" s="91">
        <v>0.3002832271598575</v>
      </c>
      <c r="M53" s="91">
        <v>0.3149930811851423</v>
      </c>
      <c r="N53" s="91">
        <v>0.30147182380533483</v>
      </c>
      <c r="O53" s="91">
        <v>0.31225237349961416</v>
      </c>
      <c r="P53" s="91">
        <v>0.32248398735619521</v>
      </c>
      <c r="Q53" s="91">
        <v>0.34640390284011419</v>
      </c>
    </row>
    <row r="54" spans="1:17" x14ac:dyDescent="0.25">
      <c r="A54" s="92" t="s">
        <v>26</v>
      </c>
      <c r="B54" s="91">
        <v>0.29642009020058485</v>
      </c>
      <c r="C54" s="91">
        <v>0.30576548778976287</v>
      </c>
      <c r="D54" s="91">
        <v>0.35041545243280808</v>
      </c>
      <c r="E54" s="91">
        <v>0.33325981184159553</v>
      </c>
      <c r="F54" s="91">
        <v>0.38984399055967534</v>
      </c>
      <c r="G54" s="91">
        <v>0.39709992372595287</v>
      </c>
      <c r="H54" s="91">
        <v>0.37595057816615596</v>
      </c>
      <c r="I54" s="91">
        <v>0.40877773161337017</v>
      </c>
      <c r="J54" s="91">
        <v>0.43780673457038699</v>
      </c>
      <c r="K54" s="91">
        <v>0.45871021010092966</v>
      </c>
      <c r="L54" s="91">
        <v>0.45042484073978611</v>
      </c>
      <c r="M54" s="91">
        <v>0.47248962177771342</v>
      </c>
      <c r="N54" s="91">
        <v>0.45220773570800216</v>
      </c>
      <c r="O54" s="91">
        <v>0.46837856024942115</v>
      </c>
      <c r="P54" s="91">
        <v>0.48372598103429271</v>
      </c>
      <c r="Q54" s="91">
        <v>0.51960585426017114</v>
      </c>
    </row>
    <row r="55" spans="1:17" x14ac:dyDescent="0.25">
      <c r="A55" s="92" t="s">
        <v>126</v>
      </c>
      <c r="B55" s="91">
        <v>0</v>
      </c>
      <c r="C55" s="91">
        <v>0</v>
      </c>
      <c r="D55" s="91">
        <v>0</v>
      </c>
      <c r="E55" s="91">
        <v>0</v>
      </c>
      <c r="F55" s="91">
        <v>0</v>
      </c>
      <c r="G55" s="91">
        <v>0</v>
      </c>
      <c r="H55" s="91">
        <v>0</v>
      </c>
      <c r="I55" s="91">
        <v>0</v>
      </c>
      <c r="J55" s="91">
        <v>0</v>
      </c>
      <c r="K55" s="91">
        <v>0</v>
      </c>
      <c r="L55" s="91">
        <v>0</v>
      </c>
      <c r="M55" s="91">
        <v>0</v>
      </c>
      <c r="N55" s="91">
        <v>0</v>
      </c>
      <c r="O55" s="91">
        <v>0</v>
      </c>
      <c r="P55" s="91">
        <v>0</v>
      </c>
      <c r="Q55" s="91">
        <v>0</v>
      </c>
    </row>
    <row r="56" spans="1:17" x14ac:dyDescent="0.25">
      <c r="A56" s="92" t="s">
        <v>21</v>
      </c>
      <c r="B56" s="157">
        <v>0.49403348366764144</v>
      </c>
      <c r="C56" s="157">
        <v>0.50960914631627141</v>
      </c>
      <c r="D56" s="157">
        <v>0.58402575405468038</v>
      </c>
      <c r="E56" s="157">
        <v>0.55543301973599257</v>
      </c>
      <c r="F56" s="157">
        <v>0.64973998426612578</v>
      </c>
      <c r="G56" s="157">
        <v>0.6618332062099217</v>
      </c>
      <c r="H56" s="157">
        <v>0.6265842969435933</v>
      </c>
      <c r="I56" s="157">
        <v>0.68129621935561713</v>
      </c>
      <c r="J56" s="157">
        <v>0.72967789095064506</v>
      </c>
      <c r="K56" s="157">
        <v>0.76451701683488282</v>
      </c>
      <c r="L56" s="157">
        <v>0.75070806789964362</v>
      </c>
      <c r="M56" s="157">
        <v>0.78748270296285572</v>
      </c>
      <c r="N56" s="157">
        <v>0.75367955951333709</v>
      </c>
      <c r="O56" s="157">
        <v>0.78063093374903547</v>
      </c>
      <c r="P56" s="157">
        <v>0.80620996839048809</v>
      </c>
      <c r="Q56" s="157">
        <v>0.86600975710028538</v>
      </c>
    </row>
    <row r="57" spans="1:17" x14ac:dyDescent="0.25">
      <c r="A57" s="156" t="s">
        <v>210</v>
      </c>
      <c r="B57" s="204">
        <v>12.206901659896745</v>
      </c>
      <c r="C57" s="204">
        <v>13.064309830419658</v>
      </c>
      <c r="D57" s="204">
        <v>15.098198768514884</v>
      </c>
      <c r="E57" s="204">
        <v>13.552034060489898</v>
      </c>
      <c r="F57" s="204">
        <v>15.117754530419722</v>
      </c>
      <c r="G57" s="204">
        <v>15.335220962550295</v>
      </c>
      <c r="H57" s="204">
        <v>14.307327799200918</v>
      </c>
      <c r="I57" s="204">
        <v>14.863028073848504</v>
      </c>
      <c r="J57" s="204">
        <v>15.643692992706731</v>
      </c>
      <c r="K57" s="204">
        <v>15.548041528927881</v>
      </c>
      <c r="L57" s="204">
        <v>15.732668694608481</v>
      </c>
      <c r="M57" s="204">
        <v>16.420553092735069</v>
      </c>
      <c r="N57" s="204">
        <v>17.035276890532465</v>
      </c>
      <c r="O57" s="204">
        <v>18.067118817978265</v>
      </c>
      <c r="P57" s="204">
        <v>18.240867811445948</v>
      </c>
      <c r="Q57" s="204">
        <v>19.482955041642523</v>
      </c>
    </row>
    <row r="58" spans="1:17" x14ac:dyDescent="0.25">
      <c r="A58" s="156" t="s">
        <v>209</v>
      </c>
      <c r="B58" s="204">
        <v>31.00875343657534</v>
      </c>
      <c r="C58" s="204">
        <v>31.055882693194469</v>
      </c>
      <c r="D58" s="204">
        <v>35.34247612719404</v>
      </c>
      <c r="E58" s="204">
        <v>35.201206139797193</v>
      </c>
      <c r="F58" s="204">
        <v>42.625846532533537</v>
      </c>
      <c r="G58" s="204">
        <v>43.545062783723836</v>
      </c>
      <c r="H58" s="204">
        <v>41.641640671919454</v>
      </c>
      <c r="I58" s="204">
        <v>46.643419558171701</v>
      </c>
      <c r="J58" s="204">
        <v>50.496907336178339</v>
      </c>
      <c r="K58" s="204">
        <v>54.567027579331253</v>
      </c>
      <c r="L58" s="204">
        <v>52.664888141771883</v>
      </c>
      <c r="M58" s="204">
        <v>55.407813128066351</v>
      </c>
      <c r="N58" s="204">
        <v>50.431023861797726</v>
      </c>
      <c r="O58" s="204">
        <v>51.402159434523405</v>
      </c>
      <c r="P58" s="204">
        <v>53.910047900070893</v>
      </c>
      <c r="Q58" s="204">
        <v>58.465671740369842</v>
      </c>
    </row>
    <row r="59" spans="1:17" x14ac:dyDescent="0.25">
      <c r="A59" s="152" t="s">
        <v>225</v>
      </c>
      <c r="B59" s="151">
        <v>26.449375051486598</v>
      </c>
      <c r="C59" s="151">
        <v>26.352758303105439</v>
      </c>
      <c r="D59" s="151">
        <v>29.952569395359149</v>
      </c>
      <c r="E59" s="151">
        <v>30.075178475136852</v>
      </c>
      <c r="F59" s="151">
        <v>36.62947070351418</v>
      </c>
      <c r="G59" s="151">
        <v>37.437079995744355</v>
      </c>
      <c r="H59" s="151">
        <v>35.858966026646691</v>
      </c>
      <c r="I59" s="151">
        <v>40.355814853097868</v>
      </c>
      <c r="J59" s="151">
        <v>43.762793730397618</v>
      </c>
      <c r="K59" s="151">
        <v>47.511387674699819</v>
      </c>
      <c r="L59" s="151">
        <v>45.736689443814775</v>
      </c>
      <c r="M59" s="151">
        <v>48.140225538931304</v>
      </c>
      <c r="N59" s="151">
        <v>43.475401608387727</v>
      </c>
      <c r="O59" s="151">
        <v>44.1978060379803</v>
      </c>
      <c r="P59" s="151">
        <v>46.469628525185854</v>
      </c>
      <c r="Q59" s="151">
        <v>49.473366970891291</v>
      </c>
    </row>
    <row r="60" spans="1:17" x14ac:dyDescent="0.25">
      <c r="A60" s="154" t="s">
        <v>33</v>
      </c>
      <c r="B60" s="83">
        <v>0</v>
      </c>
      <c r="C60" s="83">
        <v>0</v>
      </c>
      <c r="D60" s="83">
        <v>0</v>
      </c>
      <c r="E60" s="83">
        <v>0</v>
      </c>
      <c r="F60" s="83">
        <v>0</v>
      </c>
      <c r="G60" s="83">
        <v>0</v>
      </c>
      <c r="H60" s="83">
        <v>0</v>
      </c>
      <c r="I60" s="83">
        <v>0</v>
      </c>
      <c r="J60" s="83">
        <v>0</v>
      </c>
      <c r="K60" s="83">
        <v>0</v>
      </c>
      <c r="L60" s="83">
        <v>0</v>
      </c>
      <c r="M60" s="83">
        <v>0</v>
      </c>
      <c r="N60" s="83">
        <v>0</v>
      </c>
      <c r="O60" s="83">
        <v>0</v>
      </c>
      <c r="P60" s="83">
        <v>0</v>
      </c>
      <c r="Q60" s="83">
        <v>0</v>
      </c>
    </row>
    <row r="61" spans="1:17" x14ac:dyDescent="0.25">
      <c r="A61" s="154" t="s">
        <v>30</v>
      </c>
      <c r="B61" s="208">
        <v>16.480894437612349</v>
      </c>
      <c r="C61" s="208">
        <v>15.38889</v>
      </c>
      <c r="D61" s="208">
        <v>10.9862</v>
      </c>
      <c r="E61" s="208">
        <v>12.061640000000001</v>
      </c>
      <c r="F61" s="208">
        <v>2.20194</v>
      </c>
      <c r="G61" s="208">
        <v>3.2960138377756332</v>
      </c>
      <c r="H61" s="208">
        <v>5.4894800000000004</v>
      </c>
      <c r="I61" s="208">
        <v>6.5968400000000003</v>
      </c>
      <c r="J61" s="208">
        <v>8.7967700000000004</v>
      </c>
      <c r="K61" s="208">
        <v>9.8770500000000006</v>
      </c>
      <c r="L61" s="208">
        <v>9.8877612322927746</v>
      </c>
      <c r="M61" s="208">
        <v>8.7896032633270025</v>
      </c>
      <c r="N61" s="208">
        <v>9.9189581030629537</v>
      </c>
      <c r="O61" s="208">
        <v>9.9183781406787777</v>
      </c>
      <c r="P61" s="208">
        <v>7.7119039492479846</v>
      </c>
      <c r="Q61" s="208">
        <v>8.8095430322447434</v>
      </c>
    </row>
    <row r="62" spans="1:17" x14ac:dyDescent="0.25">
      <c r="A62" s="154" t="s">
        <v>125</v>
      </c>
      <c r="B62" s="208">
        <v>2.3621442926378311</v>
      </c>
      <c r="C62" s="208">
        <v>5.3777987865916694</v>
      </c>
      <c r="D62" s="208">
        <v>2.3465918380491719</v>
      </c>
      <c r="E62" s="208">
        <v>3.3340810962659959</v>
      </c>
      <c r="F62" s="208">
        <v>5.3190147682799696</v>
      </c>
      <c r="G62" s="208">
        <v>6.349000313440138</v>
      </c>
      <c r="H62" s="208">
        <v>6.3628699412777276</v>
      </c>
      <c r="I62" s="208">
        <v>6.3129347622941392</v>
      </c>
      <c r="J62" s="208">
        <v>7.2821735716994205</v>
      </c>
      <c r="K62" s="208">
        <v>6.3473038056528033</v>
      </c>
      <c r="L62" s="208">
        <v>6.3171151710772921</v>
      </c>
      <c r="M62" s="208">
        <v>5.2455242026659015</v>
      </c>
      <c r="N62" s="208">
        <v>5.3065279044493012</v>
      </c>
      <c r="O62" s="208">
        <v>5.3212508326565899</v>
      </c>
      <c r="P62" s="208">
        <v>4.2740664509381263</v>
      </c>
      <c r="Q62" s="208">
        <v>4.2726358928674557</v>
      </c>
    </row>
    <row r="63" spans="1:17" x14ac:dyDescent="0.25">
      <c r="A63" s="154" t="s">
        <v>29</v>
      </c>
      <c r="B63" s="208">
        <v>0</v>
      </c>
      <c r="C63" s="208">
        <v>0</v>
      </c>
      <c r="D63" s="208">
        <v>0</v>
      </c>
      <c r="E63" s="208">
        <v>0</v>
      </c>
      <c r="F63" s="208">
        <v>0</v>
      </c>
      <c r="G63" s="208">
        <v>0</v>
      </c>
      <c r="H63" s="208">
        <v>0</v>
      </c>
      <c r="I63" s="208">
        <v>0</v>
      </c>
      <c r="J63" s="208">
        <v>0</v>
      </c>
      <c r="K63" s="208">
        <v>0</v>
      </c>
      <c r="L63" s="208">
        <v>0</v>
      </c>
      <c r="M63" s="208">
        <v>0</v>
      </c>
      <c r="N63" s="208">
        <v>0</v>
      </c>
      <c r="O63" s="208">
        <v>0</v>
      </c>
      <c r="P63" s="208">
        <v>0</v>
      </c>
      <c r="Q63" s="208">
        <v>0</v>
      </c>
    </row>
    <row r="64" spans="1:17" x14ac:dyDescent="0.25">
      <c r="A64" s="154" t="s">
        <v>26</v>
      </c>
      <c r="B64" s="208">
        <v>7.6063363212364195</v>
      </c>
      <c r="C64" s="208">
        <v>5.5860695165137706</v>
      </c>
      <c r="D64" s="208">
        <v>16.619777557309977</v>
      </c>
      <c r="E64" s="208">
        <v>14.679457378870858</v>
      </c>
      <c r="F64" s="208">
        <v>29.108515935234209</v>
      </c>
      <c r="G64" s="208">
        <v>27.79206584452858</v>
      </c>
      <c r="H64" s="208">
        <v>24.006616085368961</v>
      </c>
      <c r="I64" s="208">
        <v>27.446040090803727</v>
      </c>
      <c r="J64" s="208">
        <v>27.683850158698199</v>
      </c>
      <c r="K64" s="208">
        <v>31.287033869047018</v>
      </c>
      <c r="L64" s="208">
        <v>29.53181304044471</v>
      </c>
      <c r="M64" s="208">
        <v>34.105098072938397</v>
      </c>
      <c r="N64" s="208">
        <v>28.249915600875475</v>
      </c>
      <c r="O64" s="208">
        <v>28.958177064644929</v>
      </c>
      <c r="P64" s="208">
        <v>34.483658124999742</v>
      </c>
      <c r="Q64" s="208">
        <v>36.391188045779089</v>
      </c>
    </row>
    <row r="65" spans="1:17" x14ac:dyDescent="0.25">
      <c r="A65" s="152" t="s">
        <v>224</v>
      </c>
      <c r="B65" s="151">
        <v>4.5593783850887437</v>
      </c>
      <c r="C65" s="151">
        <v>4.7031243900890294</v>
      </c>
      <c r="D65" s="151">
        <v>5.3899067318348912</v>
      </c>
      <c r="E65" s="151">
        <v>5.1260276646603433</v>
      </c>
      <c r="F65" s="151">
        <v>5.9963758290193558</v>
      </c>
      <c r="G65" s="151">
        <v>6.1079827879794832</v>
      </c>
      <c r="H65" s="151">
        <v>5.7826746452727633</v>
      </c>
      <c r="I65" s="151">
        <v>6.2876047050738348</v>
      </c>
      <c r="J65" s="151">
        <v>6.7341136057807223</v>
      </c>
      <c r="K65" s="151">
        <v>7.0556399046314322</v>
      </c>
      <c r="L65" s="151">
        <v>6.9281986979571082</v>
      </c>
      <c r="M65" s="151">
        <v>7.2675875891350481</v>
      </c>
      <c r="N65" s="151">
        <v>6.9556222534100023</v>
      </c>
      <c r="O65" s="151">
        <v>7.2043533965431052</v>
      </c>
      <c r="P65" s="151">
        <v>7.440419374885038</v>
      </c>
      <c r="Q65" s="151">
        <v>7.9923047694785501</v>
      </c>
    </row>
    <row r="66" spans="1:17" x14ac:dyDescent="0.25">
      <c r="A66" s="263" t="s">
        <v>33</v>
      </c>
      <c r="B66" s="87">
        <v>1.7196144056101277</v>
      </c>
      <c r="C66" s="87">
        <v>2.3055135201287023</v>
      </c>
      <c r="D66" s="87">
        <v>2.5419683194079665</v>
      </c>
      <c r="E66" s="87">
        <v>1.9702252977832178</v>
      </c>
      <c r="F66" s="87">
        <v>1.9766305956604668</v>
      </c>
      <c r="G66" s="87">
        <v>2.2342208705811029</v>
      </c>
      <c r="H66" s="87">
        <v>2.6894358029944039</v>
      </c>
      <c r="I66" s="87">
        <v>2.9808283293020885</v>
      </c>
      <c r="J66" s="87">
        <v>3.3290358303642558</v>
      </c>
      <c r="K66" s="87">
        <v>2.9986860477649238</v>
      </c>
      <c r="L66" s="87">
        <v>2.7209262104532712</v>
      </c>
      <c r="M66" s="87">
        <v>3.14877140725598</v>
      </c>
      <c r="N66" s="87">
        <v>3.2079485676688178</v>
      </c>
      <c r="O66" s="87">
        <v>3.4132610802752952</v>
      </c>
      <c r="P66" s="87">
        <v>4.2738962084436176</v>
      </c>
      <c r="Q66" s="87">
        <v>4.556069510579273</v>
      </c>
    </row>
    <row r="67" spans="1:17" x14ac:dyDescent="0.25">
      <c r="A67" s="263" t="s">
        <v>31</v>
      </c>
      <c r="B67" s="87">
        <v>0</v>
      </c>
      <c r="C67" s="87">
        <v>0</v>
      </c>
      <c r="D67" s="87">
        <v>0</v>
      </c>
      <c r="E67" s="87">
        <v>0</v>
      </c>
      <c r="F67" s="87">
        <v>0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N67" s="87">
        <v>0</v>
      </c>
      <c r="O67" s="87">
        <v>0</v>
      </c>
      <c r="P67" s="87">
        <v>0</v>
      </c>
      <c r="Q67" s="87">
        <v>0</v>
      </c>
    </row>
    <row r="68" spans="1:17" x14ac:dyDescent="0.25">
      <c r="A68" s="263" t="s">
        <v>30</v>
      </c>
      <c r="B68" s="87">
        <v>0</v>
      </c>
      <c r="C68" s="87">
        <v>0</v>
      </c>
      <c r="D68" s="87">
        <v>0</v>
      </c>
      <c r="E68" s="87">
        <v>0</v>
      </c>
      <c r="F68" s="87">
        <v>0</v>
      </c>
      <c r="G68" s="87">
        <v>0</v>
      </c>
      <c r="H68" s="87">
        <v>0</v>
      </c>
      <c r="I68" s="87">
        <v>0</v>
      </c>
      <c r="J68" s="87">
        <v>0</v>
      </c>
      <c r="K68" s="87">
        <v>0</v>
      </c>
      <c r="L68" s="87">
        <v>0</v>
      </c>
      <c r="M68" s="87">
        <v>0</v>
      </c>
      <c r="N68" s="87">
        <v>0</v>
      </c>
      <c r="O68" s="87">
        <v>0</v>
      </c>
      <c r="P68" s="87">
        <v>0</v>
      </c>
      <c r="Q68" s="87">
        <v>0</v>
      </c>
    </row>
    <row r="69" spans="1:17" x14ac:dyDescent="0.25">
      <c r="A69" s="263" t="s">
        <v>125</v>
      </c>
      <c r="B69" s="87">
        <v>0</v>
      </c>
      <c r="C69" s="87">
        <v>0</v>
      </c>
      <c r="D69" s="87">
        <v>2.4591044911294846E-17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2.4974078778831918E-17</v>
      </c>
      <c r="O69" s="87">
        <v>0</v>
      </c>
      <c r="P69" s="87">
        <v>0</v>
      </c>
      <c r="Q69" s="87">
        <v>0</v>
      </c>
    </row>
    <row r="70" spans="1:17" x14ac:dyDescent="0.25">
      <c r="A70" s="263" t="s">
        <v>29</v>
      </c>
      <c r="B70" s="87">
        <v>2.3859427614690678</v>
      </c>
      <c r="C70" s="87">
        <v>1.997990869960327</v>
      </c>
      <c r="D70" s="87">
        <v>2.5478884124269228</v>
      </c>
      <c r="E70" s="87">
        <v>2.8560623668771257</v>
      </c>
      <c r="F70" s="87">
        <v>3.520285233358889</v>
      </c>
      <c r="G70" s="87">
        <v>3.2766620459209994</v>
      </c>
      <c r="H70" s="87">
        <v>2.4930488422783603</v>
      </c>
      <c r="I70" s="87">
        <v>2.7073163757717462</v>
      </c>
      <c r="J70" s="87">
        <v>3.0052177754164666</v>
      </c>
      <c r="K70" s="87">
        <v>3.4567738568665085</v>
      </c>
      <c r="L70" s="87">
        <v>3.6340620533739738</v>
      </c>
      <c r="M70" s="87">
        <v>3.5933569528518503</v>
      </c>
      <c r="N70" s="87">
        <v>3.2222050456258788</v>
      </c>
      <c r="O70" s="87">
        <v>3.1461789039021917</v>
      </c>
      <c r="P70" s="87">
        <v>2.6410597326670038</v>
      </c>
      <c r="Q70" s="87">
        <v>2.9107772976219719</v>
      </c>
    </row>
    <row r="71" spans="1:17" x14ac:dyDescent="0.25">
      <c r="A71" s="263" t="s">
        <v>28</v>
      </c>
      <c r="B71" s="87">
        <v>0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263" t="s">
        <v>26</v>
      </c>
      <c r="B72" s="87">
        <v>0</v>
      </c>
      <c r="C72" s="87">
        <v>0</v>
      </c>
      <c r="D72" s="87">
        <v>2.6399442141890811E-15</v>
      </c>
      <c r="E72" s="87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1.3072935507713558E-15</v>
      </c>
      <c r="O72" s="87">
        <v>0</v>
      </c>
      <c r="P72" s="87">
        <v>0</v>
      </c>
      <c r="Q72" s="87">
        <v>0</v>
      </c>
    </row>
    <row r="73" spans="1:17" x14ac:dyDescent="0.25">
      <c r="A73" s="263" t="s">
        <v>25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263" t="s">
        <v>86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263" t="s">
        <v>22</v>
      </c>
      <c r="B75" s="87">
        <v>0.45382121800954789</v>
      </c>
      <c r="C75" s="87">
        <v>0.39961999999999998</v>
      </c>
      <c r="D75" s="87">
        <v>0.30004999999999998</v>
      </c>
      <c r="E75" s="87">
        <v>0.29974000000000001</v>
      </c>
      <c r="F75" s="87">
        <v>0.49946000000000002</v>
      </c>
      <c r="G75" s="87">
        <v>0.59709987147738097</v>
      </c>
      <c r="H75" s="87">
        <v>0.60019</v>
      </c>
      <c r="I75" s="87">
        <v>0.59945999999999999</v>
      </c>
      <c r="J75" s="87">
        <v>0.39985999999999999</v>
      </c>
      <c r="K75" s="87">
        <v>0.60018000000000005</v>
      </c>
      <c r="L75" s="87">
        <v>0.5732104341298635</v>
      </c>
      <c r="M75" s="87">
        <v>0.52545922902721731</v>
      </c>
      <c r="N75" s="87">
        <v>0.52546864011530514</v>
      </c>
      <c r="O75" s="87">
        <v>0.64491341236561761</v>
      </c>
      <c r="P75" s="87">
        <v>0.52546343377441662</v>
      </c>
      <c r="Q75" s="87">
        <v>0.52545796127730515</v>
      </c>
    </row>
    <row r="76" spans="1:17" x14ac:dyDescent="0.25">
      <c r="A76" s="152" t="s">
        <v>223</v>
      </c>
      <c r="B76" s="261">
        <v>0</v>
      </c>
      <c r="C76" s="261">
        <v>0</v>
      </c>
      <c r="D76" s="261">
        <v>0</v>
      </c>
      <c r="E76" s="261">
        <v>0</v>
      </c>
      <c r="F76" s="261">
        <v>0</v>
      </c>
      <c r="G76" s="261">
        <v>0</v>
      </c>
      <c r="H76" s="261">
        <v>0</v>
      </c>
      <c r="I76" s="261">
        <v>0</v>
      </c>
      <c r="J76" s="261">
        <v>0</v>
      </c>
      <c r="K76" s="261">
        <v>0</v>
      </c>
      <c r="L76" s="261">
        <v>0</v>
      </c>
      <c r="M76" s="261">
        <v>0</v>
      </c>
      <c r="N76" s="261">
        <v>0</v>
      </c>
      <c r="O76" s="261">
        <v>0</v>
      </c>
      <c r="P76" s="261">
        <v>0</v>
      </c>
      <c r="Q76" s="261">
        <v>1</v>
      </c>
    </row>
    <row r="77" spans="1:17" x14ac:dyDescent="0.25">
      <c r="A77" s="156" t="s">
        <v>208</v>
      </c>
      <c r="B77" s="204">
        <v>157.25536568088327</v>
      </c>
      <c r="C77" s="204">
        <v>162.65282683672768</v>
      </c>
      <c r="D77" s="204">
        <v>186.52185148245132</v>
      </c>
      <c r="E77" s="204">
        <v>176.63942858121462</v>
      </c>
      <c r="F77" s="204">
        <v>205.94705399877728</v>
      </c>
      <c r="G77" s="204">
        <v>209.72077104097164</v>
      </c>
      <c r="H77" s="204">
        <v>198.35473078751997</v>
      </c>
      <c r="I77" s="204">
        <v>215.02942318919852</v>
      </c>
      <c r="J77" s="204">
        <v>230.04390793633814</v>
      </c>
      <c r="K77" s="204">
        <v>240.24377139372012</v>
      </c>
      <c r="L77" s="204">
        <v>236.33739898077488</v>
      </c>
      <c r="M77" s="204">
        <v>247.8377359618425</v>
      </c>
      <c r="N77" s="204">
        <v>238.42668130961539</v>
      </c>
      <c r="O77" s="204">
        <v>247.34593084563812</v>
      </c>
      <c r="P77" s="204">
        <v>255.06166912324767</v>
      </c>
      <c r="Q77" s="204">
        <v>273.87743173181826</v>
      </c>
    </row>
    <row r="78" spans="1:17" x14ac:dyDescent="0.25">
      <c r="A78" s="152" t="s">
        <v>222</v>
      </c>
      <c r="B78" s="261">
        <v>145.9001083228398</v>
      </c>
      <c r="C78" s="261">
        <v>150.49998048284894</v>
      </c>
      <c r="D78" s="261">
        <v>172.47701541871655</v>
      </c>
      <c r="E78" s="261">
        <v>164.03288526913099</v>
      </c>
      <c r="F78" s="261">
        <v>191.88402652861939</v>
      </c>
      <c r="G78" s="261">
        <v>195.45544921534346</v>
      </c>
      <c r="H78" s="261">
        <v>185.04558864872843</v>
      </c>
      <c r="I78" s="261">
        <v>201.20335056236271</v>
      </c>
      <c r="J78" s="261">
        <v>215.49163538498306</v>
      </c>
      <c r="K78" s="261">
        <v>225.78047694820583</v>
      </c>
      <c r="L78" s="261">
        <v>221.70235833462746</v>
      </c>
      <c r="M78" s="261">
        <v>232.56280285232151</v>
      </c>
      <c r="N78" s="261">
        <v>222.57991210912007</v>
      </c>
      <c r="O78" s="261">
        <v>230.53930868937928</v>
      </c>
      <c r="P78" s="261">
        <v>238.09341999632122</v>
      </c>
      <c r="Q78" s="261">
        <v>255.7537526233136</v>
      </c>
    </row>
    <row r="79" spans="1:17" x14ac:dyDescent="0.25">
      <c r="A79" s="154" t="s">
        <v>33</v>
      </c>
      <c r="B79" s="83">
        <v>0</v>
      </c>
      <c r="C79" s="83">
        <v>0</v>
      </c>
      <c r="D79" s="83">
        <v>0</v>
      </c>
      <c r="E79" s="83">
        <v>0</v>
      </c>
      <c r="F79" s="83">
        <v>0</v>
      </c>
      <c r="G79" s="83">
        <v>0</v>
      </c>
      <c r="H79" s="83">
        <v>27.889335597177592</v>
      </c>
      <c r="I79" s="83">
        <v>54.974737807137245</v>
      </c>
      <c r="J79" s="83">
        <v>83.24744425505213</v>
      </c>
      <c r="K79" s="83">
        <v>103.32938599109293</v>
      </c>
      <c r="L79" s="83">
        <v>70.987041450780353</v>
      </c>
      <c r="M79" s="83">
        <v>62.406091782459171</v>
      </c>
      <c r="N79" s="83">
        <v>61.335530060430777</v>
      </c>
      <c r="O79" s="83">
        <v>55.823238476517858</v>
      </c>
      <c r="P79" s="83">
        <v>58.234378671871127</v>
      </c>
      <c r="Q79" s="83">
        <v>59.796792608886662</v>
      </c>
    </row>
    <row r="80" spans="1:17" x14ac:dyDescent="0.25">
      <c r="A80" s="154" t="s">
        <v>30</v>
      </c>
      <c r="B80" s="208">
        <v>0</v>
      </c>
      <c r="C80" s="208">
        <v>0</v>
      </c>
      <c r="D80" s="208">
        <v>0</v>
      </c>
      <c r="E80" s="208">
        <v>0</v>
      </c>
      <c r="F80" s="208">
        <v>0</v>
      </c>
      <c r="G80" s="208">
        <v>0</v>
      </c>
      <c r="H80" s="208">
        <v>0</v>
      </c>
      <c r="I80" s="208">
        <v>0</v>
      </c>
      <c r="J80" s="208">
        <v>0</v>
      </c>
      <c r="K80" s="208">
        <v>0</v>
      </c>
      <c r="L80" s="208">
        <v>0</v>
      </c>
      <c r="M80" s="208">
        <v>0</v>
      </c>
      <c r="N80" s="208">
        <v>0</v>
      </c>
      <c r="O80" s="208">
        <v>0</v>
      </c>
      <c r="P80" s="208">
        <v>0</v>
      </c>
      <c r="Q80" s="208">
        <v>0</v>
      </c>
    </row>
    <row r="81" spans="1:17" x14ac:dyDescent="0.25">
      <c r="A81" s="154" t="s">
        <v>125</v>
      </c>
      <c r="B81" s="208">
        <v>0</v>
      </c>
      <c r="C81" s="208">
        <v>0</v>
      </c>
      <c r="D81" s="208">
        <v>0</v>
      </c>
      <c r="E81" s="208">
        <v>0</v>
      </c>
      <c r="F81" s="208">
        <v>0</v>
      </c>
      <c r="G81" s="208">
        <v>0</v>
      </c>
      <c r="H81" s="208">
        <v>0</v>
      </c>
      <c r="I81" s="208">
        <v>0</v>
      </c>
      <c r="J81" s="208">
        <v>0</v>
      </c>
      <c r="K81" s="208">
        <v>0</v>
      </c>
      <c r="L81" s="208">
        <v>0</v>
      </c>
      <c r="M81" s="208">
        <v>0</v>
      </c>
      <c r="N81" s="208">
        <v>0</v>
      </c>
      <c r="O81" s="208">
        <v>0</v>
      </c>
      <c r="P81" s="208">
        <v>0</v>
      </c>
      <c r="Q81" s="208">
        <v>0</v>
      </c>
    </row>
    <row r="82" spans="1:17" x14ac:dyDescent="0.25">
      <c r="A82" s="154" t="s">
        <v>29</v>
      </c>
      <c r="B82" s="208">
        <v>23.02945538507727</v>
      </c>
      <c r="C82" s="208">
        <v>22.855222268975517</v>
      </c>
      <c r="D82" s="208">
        <v>13.428074166574326</v>
      </c>
      <c r="E82" s="208">
        <v>11.953055443212577</v>
      </c>
      <c r="F82" s="208">
        <v>26.663224979995924</v>
      </c>
      <c r="G82" s="208">
        <v>22.424108324420352</v>
      </c>
      <c r="H82" s="208">
        <v>41.413541157721639</v>
      </c>
      <c r="I82" s="208">
        <v>44.105103624228256</v>
      </c>
      <c r="J82" s="208">
        <v>43.772642224583528</v>
      </c>
      <c r="K82" s="208">
        <v>41.419206143133486</v>
      </c>
      <c r="L82" s="208">
        <v>33.625995514625323</v>
      </c>
      <c r="M82" s="208">
        <v>26.979001025182626</v>
      </c>
      <c r="N82" s="208">
        <v>23.529163775067552</v>
      </c>
      <c r="O82" s="208">
        <v>20.74023577181741</v>
      </c>
      <c r="P82" s="208">
        <v>16.463028384598317</v>
      </c>
      <c r="Q82" s="208">
        <v>18.100532640137416</v>
      </c>
    </row>
    <row r="83" spans="1:17" x14ac:dyDescent="0.25">
      <c r="A83" s="154" t="s">
        <v>28</v>
      </c>
      <c r="B83" s="208">
        <v>0</v>
      </c>
      <c r="C83" s="208">
        <v>0</v>
      </c>
      <c r="D83" s="208">
        <v>0</v>
      </c>
      <c r="E83" s="208">
        <v>0</v>
      </c>
      <c r="F83" s="208">
        <v>0</v>
      </c>
      <c r="G83" s="208">
        <v>0</v>
      </c>
      <c r="H83" s="208">
        <v>0</v>
      </c>
      <c r="I83" s="208">
        <v>0</v>
      </c>
      <c r="J83" s="208">
        <v>0</v>
      </c>
      <c r="K83" s="208">
        <v>0</v>
      </c>
      <c r="L83" s="208">
        <v>0</v>
      </c>
      <c r="M83" s="208">
        <v>0</v>
      </c>
      <c r="N83" s="208">
        <v>0</v>
      </c>
      <c r="O83" s="208">
        <v>0</v>
      </c>
      <c r="P83" s="208">
        <v>0</v>
      </c>
      <c r="Q83" s="208">
        <v>0</v>
      </c>
    </row>
    <row r="84" spans="1:17" x14ac:dyDescent="0.25">
      <c r="A84" s="154" t="s">
        <v>26</v>
      </c>
      <c r="B84" s="208">
        <v>122.87065293776251</v>
      </c>
      <c r="C84" s="208">
        <v>127.64475821387342</v>
      </c>
      <c r="D84" s="208">
        <v>159.04894125214221</v>
      </c>
      <c r="E84" s="208">
        <v>152.07982982591841</v>
      </c>
      <c r="F84" s="208">
        <v>165.22080154862346</v>
      </c>
      <c r="G84" s="208">
        <v>173.0313408909231</v>
      </c>
      <c r="H84" s="208">
        <v>115.74271189382921</v>
      </c>
      <c r="I84" s="208">
        <v>102.12350913099721</v>
      </c>
      <c r="J84" s="208">
        <v>88.47154890534739</v>
      </c>
      <c r="K84" s="208">
        <v>77.666899995520481</v>
      </c>
      <c r="L84" s="208">
        <v>90.373709132801366</v>
      </c>
      <c r="M84" s="208">
        <v>107.38615484364598</v>
      </c>
      <c r="N84" s="208">
        <v>124.82770589918934</v>
      </c>
      <c r="O84" s="208">
        <v>128.58132494662405</v>
      </c>
      <c r="P84" s="208">
        <v>110.92743525646495</v>
      </c>
      <c r="Q84" s="208">
        <v>114.75522913714076</v>
      </c>
    </row>
    <row r="85" spans="1:17" x14ac:dyDescent="0.25">
      <c r="A85" s="154" t="s">
        <v>86</v>
      </c>
      <c r="B85" s="208">
        <v>0</v>
      </c>
      <c r="C85" s="208">
        <v>0</v>
      </c>
      <c r="D85" s="208">
        <v>0</v>
      </c>
      <c r="E85" s="208">
        <v>0</v>
      </c>
      <c r="F85" s="208">
        <v>0</v>
      </c>
      <c r="G85" s="208">
        <v>0</v>
      </c>
      <c r="H85" s="208">
        <v>0</v>
      </c>
      <c r="I85" s="208">
        <v>0</v>
      </c>
      <c r="J85" s="208">
        <v>0</v>
      </c>
      <c r="K85" s="208">
        <v>3.3649848184589359</v>
      </c>
      <c r="L85" s="208">
        <v>26.715612236420412</v>
      </c>
      <c r="M85" s="208">
        <v>35.791555201033731</v>
      </c>
      <c r="N85" s="208">
        <v>12.88751237443239</v>
      </c>
      <c r="O85" s="208">
        <v>25.394509494419964</v>
      </c>
      <c r="P85" s="208">
        <v>52.468577683386826</v>
      </c>
      <c r="Q85" s="208">
        <v>63.101198237148765</v>
      </c>
    </row>
    <row r="86" spans="1:17" x14ac:dyDescent="0.25">
      <c r="A86" s="152" t="s">
        <v>221</v>
      </c>
      <c r="B86" s="261">
        <v>11.355257358043485</v>
      </c>
      <c r="C86" s="261">
        <v>12.152846353878752</v>
      </c>
      <c r="D86" s="261">
        <v>14.044836063734776</v>
      </c>
      <c r="E86" s="261">
        <v>12.606543312083627</v>
      </c>
      <c r="F86" s="261">
        <v>14.063027470157881</v>
      </c>
      <c r="G86" s="261">
        <v>14.265321825628181</v>
      </c>
      <c r="H86" s="261">
        <v>13.309142138791552</v>
      </c>
      <c r="I86" s="261">
        <v>13.826072626835817</v>
      </c>
      <c r="J86" s="261">
        <v>14.552272551355099</v>
      </c>
      <c r="K86" s="261">
        <v>14.463294445514308</v>
      </c>
      <c r="L86" s="261">
        <v>14.635040646147424</v>
      </c>
      <c r="M86" s="261">
        <v>15.274933109520994</v>
      </c>
      <c r="N86" s="261">
        <v>15.846769200495316</v>
      </c>
      <c r="O86" s="261">
        <v>16.80662215625885</v>
      </c>
      <c r="P86" s="261">
        <v>16.968249126926462</v>
      </c>
      <c r="Q86" s="261">
        <v>18.123679108504671</v>
      </c>
    </row>
    <row r="87" spans="1:17" x14ac:dyDescent="0.25">
      <c r="A87" s="156" t="s">
        <v>207</v>
      </c>
      <c r="B87" s="204">
        <v>26.309839040368708</v>
      </c>
      <c r="C87" s="204">
        <v>27.157684110618192</v>
      </c>
      <c r="D87" s="204">
        <v>31.128335959659246</v>
      </c>
      <c r="E87" s="204">
        <v>29.573000451605012</v>
      </c>
      <c r="F87" s="204">
        <v>34.565631528258038</v>
      </c>
      <c r="G87" s="204">
        <v>35.20649778176211</v>
      </c>
      <c r="H87" s="204">
        <v>33.323213302508002</v>
      </c>
      <c r="I87" s="204">
        <v>36.205972644545298</v>
      </c>
      <c r="J87" s="204">
        <v>38.766431236469685</v>
      </c>
      <c r="K87" s="204">
        <v>40.5846322682495</v>
      </c>
      <c r="L87" s="204">
        <v>39.869664595407443</v>
      </c>
      <c r="M87" s="204">
        <v>41.819526572116033</v>
      </c>
      <c r="N87" s="204">
        <v>40.075670233824169</v>
      </c>
      <c r="O87" s="204">
        <v>41.525187268630631</v>
      </c>
      <c r="P87" s="204">
        <v>42.869597587135871</v>
      </c>
      <c r="Q87" s="204">
        <v>45.706586171978699</v>
      </c>
    </row>
    <row r="88" spans="1:17" x14ac:dyDescent="0.25">
      <c r="A88" s="152" t="s">
        <v>220</v>
      </c>
      <c r="B88" s="261">
        <v>13.535174512569784</v>
      </c>
      <c r="C88" s="261">
        <v>13.485731962504595</v>
      </c>
      <c r="D88" s="261">
        <v>15.32789538795762</v>
      </c>
      <c r="E88" s="261">
        <v>15.390639225510927</v>
      </c>
      <c r="F88" s="261">
        <v>18.744725624330421</v>
      </c>
      <c r="G88" s="261">
        <v>19.158010727930399</v>
      </c>
      <c r="H88" s="261">
        <v>18.350428396367505</v>
      </c>
      <c r="I88" s="261">
        <v>20.651640939354998</v>
      </c>
      <c r="J88" s="261">
        <v>22.395124616195197</v>
      </c>
      <c r="K88" s="261">
        <v>24.313426017045902</v>
      </c>
      <c r="L88" s="261">
        <v>23.405243868491588</v>
      </c>
      <c r="M88" s="261">
        <v>24.635226823904908</v>
      </c>
      <c r="N88" s="261">
        <v>22.248054883266931</v>
      </c>
      <c r="O88" s="261">
        <v>22.617737342839419</v>
      </c>
      <c r="P88" s="261">
        <v>23.780317319343599</v>
      </c>
      <c r="Q88" s="261">
        <v>25.317447174910946</v>
      </c>
    </row>
    <row r="89" spans="1:17" x14ac:dyDescent="0.25">
      <c r="A89" s="154" t="s">
        <v>33</v>
      </c>
      <c r="B89" s="83">
        <v>0</v>
      </c>
      <c r="C89" s="83">
        <v>0</v>
      </c>
      <c r="D89" s="83">
        <v>0</v>
      </c>
      <c r="E89" s="83">
        <v>0</v>
      </c>
      <c r="F89" s="83">
        <v>0</v>
      </c>
      <c r="G89" s="83">
        <v>0</v>
      </c>
      <c r="H89" s="83">
        <v>0</v>
      </c>
      <c r="I89" s="83">
        <v>0</v>
      </c>
      <c r="J89" s="83">
        <v>0</v>
      </c>
      <c r="K89" s="83">
        <v>0</v>
      </c>
      <c r="L89" s="83">
        <v>0</v>
      </c>
      <c r="M89" s="83">
        <v>0</v>
      </c>
      <c r="N89" s="83">
        <v>0</v>
      </c>
      <c r="O89" s="83">
        <v>0</v>
      </c>
      <c r="P89" s="83">
        <v>0</v>
      </c>
      <c r="Q89" s="83">
        <v>0</v>
      </c>
    </row>
    <row r="90" spans="1:17" x14ac:dyDescent="0.25">
      <c r="A90" s="154" t="s">
        <v>30</v>
      </c>
      <c r="B90" s="208">
        <v>0</v>
      </c>
      <c r="C90" s="208">
        <v>0</v>
      </c>
      <c r="D90" s="208">
        <v>0</v>
      </c>
      <c r="E90" s="208">
        <v>0</v>
      </c>
      <c r="F90" s="208">
        <v>0</v>
      </c>
      <c r="G90" s="208">
        <v>0</v>
      </c>
      <c r="H90" s="208">
        <v>0</v>
      </c>
      <c r="I90" s="208">
        <v>0</v>
      </c>
      <c r="J90" s="208">
        <v>0</v>
      </c>
      <c r="K90" s="208">
        <v>0</v>
      </c>
      <c r="L90" s="208">
        <v>0</v>
      </c>
      <c r="M90" s="208">
        <v>0</v>
      </c>
      <c r="N90" s="208">
        <v>0</v>
      </c>
      <c r="O90" s="208">
        <v>0</v>
      </c>
      <c r="P90" s="208">
        <v>0</v>
      </c>
      <c r="Q90" s="208">
        <v>0</v>
      </c>
    </row>
    <row r="91" spans="1:17" x14ac:dyDescent="0.25">
      <c r="A91" s="154" t="s">
        <v>125</v>
      </c>
      <c r="B91" s="208">
        <v>0</v>
      </c>
      <c r="C91" s="208">
        <v>0</v>
      </c>
      <c r="D91" s="208">
        <v>0</v>
      </c>
      <c r="E91" s="208">
        <v>0</v>
      </c>
      <c r="F91" s="208">
        <v>0</v>
      </c>
      <c r="G91" s="208">
        <v>0</v>
      </c>
      <c r="H91" s="208">
        <v>0</v>
      </c>
      <c r="I91" s="208">
        <v>0</v>
      </c>
      <c r="J91" s="208">
        <v>0</v>
      </c>
      <c r="K91" s="208">
        <v>0</v>
      </c>
      <c r="L91" s="208">
        <v>0</v>
      </c>
      <c r="M91" s="208">
        <v>0</v>
      </c>
      <c r="N91" s="208">
        <v>0</v>
      </c>
      <c r="O91" s="208">
        <v>0</v>
      </c>
      <c r="P91" s="208">
        <v>0</v>
      </c>
      <c r="Q91" s="208">
        <v>0</v>
      </c>
    </row>
    <row r="92" spans="1:17" x14ac:dyDescent="0.25">
      <c r="A92" s="154" t="s">
        <v>29</v>
      </c>
      <c r="B92" s="208">
        <v>0</v>
      </c>
      <c r="C92" s="208">
        <v>0</v>
      </c>
      <c r="D92" s="208">
        <v>0</v>
      </c>
      <c r="E92" s="208">
        <v>0</v>
      </c>
      <c r="F92" s="208">
        <v>0</v>
      </c>
      <c r="G92" s="208">
        <v>0</v>
      </c>
      <c r="H92" s="208">
        <v>0</v>
      </c>
      <c r="I92" s="208">
        <v>0</v>
      </c>
      <c r="J92" s="208">
        <v>0</v>
      </c>
      <c r="K92" s="208">
        <v>0</v>
      </c>
      <c r="L92" s="208">
        <v>0</v>
      </c>
      <c r="M92" s="208">
        <v>0</v>
      </c>
      <c r="N92" s="208">
        <v>0</v>
      </c>
      <c r="O92" s="208">
        <v>0</v>
      </c>
      <c r="P92" s="208">
        <v>0</v>
      </c>
      <c r="Q92" s="208">
        <v>0</v>
      </c>
    </row>
    <row r="93" spans="1:17" x14ac:dyDescent="0.25">
      <c r="A93" s="154" t="s">
        <v>26</v>
      </c>
      <c r="B93" s="208">
        <v>13.535174512569784</v>
      </c>
      <c r="C93" s="208">
        <v>13.485731962504595</v>
      </c>
      <c r="D93" s="208">
        <v>15.32789538795762</v>
      </c>
      <c r="E93" s="208">
        <v>15.390639225510927</v>
      </c>
      <c r="F93" s="208">
        <v>18.744725624330421</v>
      </c>
      <c r="G93" s="208">
        <v>19.158010727930399</v>
      </c>
      <c r="H93" s="208">
        <v>18.350428396367505</v>
      </c>
      <c r="I93" s="208">
        <v>20.651640939354998</v>
      </c>
      <c r="J93" s="208">
        <v>22.395124616195197</v>
      </c>
      <c r="K93" s="208">
        <v>24.313426017045902</v>
      </c>
      <c r="L93" s="208">
        <v>23.405243868491588</v>
      </c>
      <c r="M93" s="208">
        <v>24.635226823904908</v>
      </c>
      <c r="N93" s="208">
        <v>22.248054883266931</v>
      </c>
      <c r="O93" s="208">
        <v>22.617737342839419</v>
      </c>
      <c r="P93" s="208">
        <v>23.780317319343599</v>
      </c>
      <c r="Q93" s="208">
        <v>25.317447174910946</v>
      </c>
    </row>
    <row r="94" spans="1:17" x14ac:dyDescent="0.25">
      <c r="A94" s="149" t="s">
        <v>219</v>
      </c>
      <c r="B94" s="262">
        <v>12.774664527798922</v>
      </c>
      <c r="C94" s="262">
        <v>13.671952148113599</v>
      </c>
      <c r="D94" s="262">
        <v>15.800440571701625</v>
      </c>
      <c r="E94" s="262">
        <v>14.182361226094082</v>
      </c>
      <c r="F94" s="262">
        <v>15.820905903927619</v>
      </c>
      <c r="G94" s="262">
        <v>16.048487053831707</v>
      </c>
      <c r="H94" s="262">
        <v>14.972784906140499</v>
      </c>
      <c r="I94" s="262">
        <v>15.554331705190297</v>
      </c>
      <c r="J94" s="262">
        <v>16.371306620274488</v>
      </c>
      <c r="K94" s="262">
        <v>16.271206251203598</v>
      </c>
      <c r="L94" s="262">
        <v>16.464420726915854</v>
      </c>
      <c r="M94" s="262">
        <v>17.184299748211121</v>
      </c>
      <c r="N94" s="262">
        <v>17.827615350557235</v>
      </c>
      <c r="O94" s="262">
        <v>18.907449925791209</v>
      </c>
      <c r="P94" s="262">
        <v>19.089280267792272</v>
      </c>
      <c r="Q94" s="262">
        <v>20.389138997067757</v>
      </c>
    </row>
    <row r="95" spans="1:17" hidden="1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</row>
    <row r="96" spans="1:17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</row>
    <row r="97" spans="1:17" ht="12.75" x14ac:dyDescent="0.25">
      <c r="A97" s="97" t="s">
        <v>36</v>
      </c>
      <c r="B97" s="96">
        <v>220.58041390379623</v>
      </c>
      <c r="C97" s="96">
        <v>239.62290785208248</v>
      </c>
      <c r="D97" s="96">
        <v>232.03025308718054</v>
      </c>
      <c r="E97" s="96">
        <v>250.95741449239426</v>
      </c>
      <c r="F97" s="96">
        <v>221.23018655199439</v>
      </c>
      <c r="G97" s="96">
        <v>239.0186614390332</v>
      </c>
      <c r="H97" s="96">
        <v>257.315555672627</v>
      </c>
      <c r="I97" s="96">
        <v>268.3425340910722</v>
      </c>
      <c r="J97" s="96">
        <v>275.81828034152346</v>
      </c>
      <c r="K97" s="96">
        <v>244.83393394534389</v>
      </c>
      <c r="L97" s="96">
        <v>262.02394765132158</v>
      </c>
      <c r="M97" s="96">
        <v>245.10440607468362</v>
      </c>
      <c r="N97" s="96">
        <v>209.07178680549774</v>
      </c>
      <c r="O97" s="96">
        <v>194.58938781413454</v>
      </c>
      <c r="P97" s="96">
        <v>203.54356557416344</v>
      </c>
      <c r="Q97" s="96">
        <v>187.89574116167822</v>
      </c>
    </row>
    <row r="98" spans="1:17" x14ac:dyDescent="0.25">
      <c r="A98" s="132" t="s">
        <v>83</v>
      </c>
      <c r="B98" s="160">
        <v>1.7078317960317195</v>
      </c>
      <c r="C98" s="160">
        <v>1.8552672644174515</v>
      </c>
      <c r="D98" s="160">
        <v>1.7964815499729829</v>
      </c>
      <c r="E98" s="160">
        <v>1.9430240624489381</v>
      </c>
      <c r="F98" s="160">
        <v>1.7128626252388335</v>
      </c>
      <c r="G98" s="160">
        <v>1.8505889195971641</v>
      </c>
      <c r="H98" s="160">
        <v>1.992251622952093</v>
      </c>
      <c r="I98" s="160">
        <v>2.0776274005376303</v>
      </c>
      <c r="J98" s="160">
        <v>2.1355079572000815</v>
      </c>
      <c r="K98" s="160">
        <v>1.8956133490698461</v>
      </c>
      <c r="L98" s="160">
        <v>2.0287060904502923</v>
      </c>
      <c r="M98" s="160">
        <v>1.8977074647451764</v>
      </c>
      <c r="N98" s="160">
        <v>1.6187268798730317</v>
      </c>
      <c r="O98" s="160">
        <v>1.5065976974014865</v>
      </c>
      <c r="P98" s="160">
        <v>1.5759249292044286</v>
      </c>
      <c r="Q98" s="160">
        <v>1.4547725041209445</v>
      </c>
    </row>
    <row r="99" spans="1:17" x14ac:dyDescent="0.25">
      <c r="A99" s="76" t="s">
        <v>82</v>
      </c>
      <c r="B99" s="159">
        <v>1.7550764273296324</v>
      </c>
      <c r="C99" s="159">
        <v>1.9065904790748636</v>
      </c>
      <c r="D99" s="159">
        <v>1.8461785451098505</v>
      </c>
      <c r="E99" s="159">
        <v>1.9967749386456872</v>
      </c>
      <c r="F99" s="159">
        <v>1.7602464269583096</v>
      </c>
      <c r="G99" s="159">
        <v>1.9017827147902984</v>
      </c>
      <c r="H99" s="159">
        <v>2.0473643065300324</v>
      </c>
      <c r="I99" s="159">
        <v>2.1351018782589821</v>
      </c>
      <c r="J99" s="159">
        <v>2.1945836145956781</v>
      </c>
      <c r="K99" s="159">
        <v>1.9480526782639158</v>
      </c>
      <c r="L99" s="159">
        <v>2.0848272327535673</v>
      </c>
      <c r="M99" s="159">
        <v>1.950204724540612</v>
      </c>
      <c r="N99" s="159">
        <v>1.6635065559449496</v>
      </c>
      <c r="O99" s="159">
        <v>1.548275486100237</v>
      </c>
      <c r="P99" s="159">
        <v>1.6195205528521743</v>
      </c>
      <c r="Q99" s="159">
        <v>1.4950166257840001</v>
      </c>
    </row>
    <row r="100" spans="1:17" x14ac:dyDescent="0.25">
      <c r="A100" s="76" t="s">
        <v>81</v>
      </c>
      <c r="B100" s="159">
        <v>3.4350537496632345</v>
      </c>
      <c r="C100" s="159">
        <v>3.7315986200003115</v>
      </c>
      <c r="D100" s="159">
        <v>3.6133597575442375</v>
      </c>
      <c r="E100" s="159">
        <v>3.9081085777355744</v>
      </c>
      <c r="F100" s="159">
        <v>3.4451725264490785</v>
      </c>
      <c r="G100" s="159">
        <v>3.7221888139793164</v>
      </c>
      <c r="H100" s="159">
        <v>4.0071226121891144</v>
      </c>
      <c r="I100" s="159">
        <v>4.1788434957135054</v>
      </c>
      <c r="J100" s="159">
        <v>4.2952617657433336</v>
      </c>
      <c r="K100" s="159">
        <v>3.8127488654117538</v>
      </c>
      <c r="L100" s="159">
        <v>4.0804454391575735</v>
      </c>
      <c r="M100" s="159">
        <v>3.8169608726594735</v>
      </c>
      <c r="N100" s="159">
        <v>3.2558322495860428</v>
      </c>
      <c r="O100" s="159">
        <v>3.0303008069752857</v>
      </c>
      <c r="P100" s="159">
        <v>3.1697423890513492</v>
      </c>
      <c r="Q100" s="159">
        <v>2.9260620143031986</v>
      </c>
    </row>
    <row r="101" spans="1:17" x14ac:dyDescent="0.25">
      <c r="A101" s="76" t="s">
        <v>80</v>
      </c>
      <c r="B101" s="159">
        <v>1.3627195091540005</v>
      </c>
      <c r="C101" s="159">
        <v>1.4803617673537439</v>
      </c>
      <c r="D101" s="159">
        <v>1.4334552510802023</v>
      </c>
      <c r="E101" s="159">
        <v>1.5503849985737421</v>
      </c>
      <c r="F101" s="159">
        <v>1.3667337271371096</v>
      </c>
      <c r="G101" s="159">
        <v>1.476628805025739</v>
      </c>
      <c r="H101" s="159">
        <v>1.5896648370458806</v>
      </c>
      <c r="I101" s="159">
        <v>1.6577881955612432</v>
      </c>
      <c r="J101" s="159">
        <v>1.7039724649652255</v>
      </c>
      <c r="K101" s="159">
        <v>1.512554865527433</v>
      </c>
      <c r="L101" s="159">
        <v>1.618752721561818</v>
      </c>
      <c r="M101" s="159">
        <v>1.5142258101086432</v>
      </c>
      <c r="N101" s="159">
        <v>1.2916205824955815</v>
      </c>
      <c r="O101" s="159">
        <v>1.2021500474847522</v>
      </c>
      <c r="P101" s="159">
        <v>1.2574678905610011</v>
      </c>
      <c r="Q101" s="159">
        <v>1.1607974961894958</v>
      </c>
    </row>
    <row r="102" spans="1:17" x14ac:dyDescent="0.25">
      <c r="A102" s="129" t="s">
        <v>79</v>
      </c>
      <c r="B102" s="158">
        <v>1.5416356462539875</v>
      </c>
      <c r="C102" s="158">
        <v>1.6747235616527565</v>
      </c>
      <c r="D102" s="158">
        <v>1.6216585273275506</v>
      </c>
      <c r="E102" s="158">
        <v>1.7539403840358543</v>
      </c>
      <c r="F102" s="158">
        <v>1.5461769047397023</v>
      </c>
      <c r="G102" s="158">
        <v>1.6705004858456536</v>
      </c>
      <c r="H102" s="158">
        <v>1.7983774077674224</v>
      </c>
      <c r="I102" s="158">
        <v>1.8754449166159766</v>
      </c>
      <c r="J102" s="158">
        <v>1.9276928777929454</v>
      </c>
      <c r="K102" s="158">
        <v>1.7111434025477654</v>
      </c>
      <c r="L102" s="158">
        <v>1.8312843408102526</v>
      </c>
      <c r="M102" s="158">
        <v>1.7130337311972084</v>
      </c>
      <c r="N102" s="158">
        <v>1.461201896674029</v>
      </c>
      <c r="O102" s="158">
        <v>1.359984467015493</v>
      </c>
      <c r="P102" s="158">
        <v>1.422565180205086</v>
      </c>
      <c r="Q102" s="158">
        <v>1.3132025968565406</v>
      </c>
    </row>
    <row r="103" spans="1:17" x14ac:dyDescent="0.25">
      <c r="A103" s="92" t="s">
        <v>125</v>
      </c>
      <c r="B103" s="91">
        <v>0.30832712925079753</v>
      </c>
      <c r="C103" s="91">
        <v>0.33494471233055129</v>
      </c>
      <c r="D103" s="91">
        <v>0.32433170546551016</v>
      </c>
      <c r="E103" s="91">
        <v>0.35078807680717083</v>
      </c>
      <c r="F103" s="91">
        <v>0.30923538094794045</v>
      </c>
      <c r="G103" s="91">
        <v>0.33410009716913069</v>
      </c>
      <c r="H103" s="91">
        <v>0.3596754815534845</v>
      </c>
      <c r="I103" s="91">
        <v>0.37508898332319535</v>
      </c>
      <c r="J103" s="91">
        <v>0.38553857555858911</v>
      </c>
      <c r="K103" s="91">
        <v>0.34222868050955313</v>
      </c>
      <c r="L103" s="91">
        <v>0.36625686816205055</v>
      </c>
      <c r="M103" s="91">
        <v>0.34260674623944171</v>
      </c>
      <c r="N103" s="91">
        <v>0.29224037933480579</v>
      </c>
      <c r="O103" s="91">
        <v>0.27199689340309857</v>
      </c>
      <c r="P103" s="91">
        <v>0.28451303604101719</v>
      </c>
      <c r="Q103" s="91">
        <v>0.26264051937130811</v>
      </c>
    </row>
    <row r="104" spans="1:17" x14ac:dyDescent="0.25">
      <c r="A104" s="92" t="s">
        <v>26</v>
      </c>
      <c r="B104" s="91">
        <v>0.46249069387619623</v>
      </c>
      <c r="C104" s="91">
        <v>0.50241706849582701</v>
      </c>
      <c r="D104" s="91">
        <v>0.48649755819826518</v>
      </c>
      <c r="E104" s="91">
        <v>0.52618211521075631</v>
      </c>
      <c r="F104" s="91">
        <v>0.46385307142191062</v>
      </c>
      <c r="G104" s="91">
        <v>0.50115014575369599</v>
      </c>
      <c r="H104" s="91">
        <v>0.53951322233022669</v>
      </c>
      <c r="I104" s="91">
        <v>0.56263347498479288</v>
      </c>
      <c r="J104" s="91">
        <v>0.57830786333788353</v>
      </c>
      <c r="K104" s="91">
        <v>0.51334302076432958</v>
      </c>
      <c r="L104" s="91">
        <v>0.54938530224307569</v>
      </c>
      <c r="M104" s="91">
        <v>0.51391011935916242</v>
      </c>
      <c r="N104" s="91">
        <v>0.43836056900220866</v>
      </c>
      <c r="O104" s="91">
        <v>0.40799534010464783</v>
      </c>
      <c r="P104" s="91">
        <v>0.42676955406152578</v>
      </c>
      <c r="Q104" s="91">
        <v>0.39396077905696214</v>
      </c>
    </row>
    <row r="105" spans="1:17" x14ac:dyDescent="0.25">
      <c r="A105" s="92" t="s">
        <v>126</v>
      </c>
      <c r="B105" s="91">
        <v>0</v>
      </c>
      <c r="C105" s="91">
        <v>0</v>
      </c>
      <c r="D105" s="91">
        <v>0</v>
      </c>
      <c r="E105" s="91">
        <v>0</v>
      </c>
      <c r="F105" s="91">
        <v>0</v>
      </c>
      <c r="G105" s="91">
        <v>0</v>
      </c>
      <c r="H105" s="91">
        <v>0</v>
      </c>
      <c r="I105" s="91">
        <v>0</v>
      </c>
      <c r="J105" s="91">
        <v>0</v>
      </c>
      <c r="K105" s="91">
        <v>0</v>
      </c>
      <c r="L105" s="91">
        <v>0</v>
      </c>
      <c r="M105" s="91">
        <v>0</v>
      </c>
      <c r="N105" s="91">
        <v>0</v>
      </c>
      <c r="O105" s="91">
        <v>0</v>
      </c>
      <c r="P105" s="91">
        <v>0</v>
      </c>
      <c r="Q105" s="91">
        <v>0</v>
      </c>
    </row>
    <row r="106" spans="1:17" x14ac:dyDescent="0.25">
      <c r="A106" s="92" t="s">
        <v>21</v>
      </c>
      <c r="B106" s="157">
        <v>0.77081782312699376</v>
      </c>
      <c r="C106" s="157">
        <v>0.83736178082637813</v>
      </c>
      <c r="D106" s="157">
        <v>0.81082926366377539</v>
      </c>
      <c r="E106" s="157">
        <v>0.87697019201792714</v>
      </c>
      <c r="F106" s="157">
        <v>0.77308845236985124</v>
      </c>
      <c r="G106" s="157">
        <v>0.83525024292282701</v>
      </c>
      <c r="H106" s="157">
        <v>0.89918870388371119</v>
      </c>
      <c r="I106" s="157">
        <v>0.93772245830798839</v>
      </c>
      <c r="J106" s="157">
        <v>0.96384643889647259</v>
      </c>
      <c r="K106" s="157">
        <v>0.85557170127388271</v>
      </c>
      <c r="L106" s="157">
        <v>0.91564217040512619</v>
      </c>
      <c r="M106" s="157">
        <v>0.85651686559860418</v>
      </c>
      <c r="N106" s="157">
        <v>0.73060094833701461</v>
      </c>
      <c r="O106" s="157">
        <v>0.67999223350774662</v>
      </c>
      <c r="P106" s="157">
        <v>0.71128259010254313</v>
      </c>
      <c r="Q106" s="157">
        <v>0.65660129842827042</v>
      </c>
    </row>
    <row r="107" spans="1:17" x14ac:dyDescent="0.25">
      <c r="A107" s="156" t="s">
        <v>206</v>
      </c>
      <c r="B107" s="204">
        <v>150.55654239343613</v>
      </c>
      <c r="C107" s="204">
        <v>160.79003653711865</v>
      </c>
      <c r="D107" s="204">
        <v>155.07185280404963</v>
      </c>
      <c r="E107" s="204">
        <v>172.25676311793498</v>
      </c>
      <c r="F107" s="204">
        <v>154.96617663880878</v>
      </c>
      <c r="G107" s="204">
        <v>167.71366079951233</v>
      </c>
      <c r="H107" s="204">
        <v>181.63073044805083</v>
      </c>
      <c r="I107" s="204">
        <v>192.81238872619116</v>
      </c>
      <c r="J107" s="204">
        <v>199.47611735361465</v>
      </c>
      <c r="K107" s="204">
        <v>180.42414248672165</v>
      </c>
      <c r="L107" s="204">
        <v>191.07103939187766</v>
      </c>
      <c r="M107" s="204">
        <v>179.05369439564262</v>
      </c>
      <c r="N107" s="204">
        <v>148.17783934057536</v>
      </c>
      <c r="O107" s="204">
        <v>136.60302356370471</v>
      </c>
      <c r="P107" s="204">
        <v>144.20242811818858</v>
      </c>
      <c r="Q107" s="204">
        <v>132.50926514057767</v>
      </c>
    </row>
    <row r="108" spans="1:17" x14ac:dyDescent="0.25">
      <c r="A108" s="152" t="s">
        <v>218</v>
      </c>
      <c r="B108" s="151">
        <v>121.98673021349835</v>
      </c>
      <c r="C108" s="151">
        <v>127.99818512357353</v>
      </c>
      <c r="D108" s="151">
        <v>122.92304527378592</v>
      </c>
      <c r="E108" s="151">
        <v>140.36640048123022</v>
      </c>
      <c r="F108" s="151">
        <v>128.83149545061437</v>
      </c>
      <c r="G108" s="151">
        <v>139.65993545671367</v>
      </c>
      <c r="H108" s="151">
        <v>152.11460383551332</v>
      </c>
      <c r="I108" s="151">
        <v>164.18983693444355</v>
      </c>
      <c r="J108" s="151">
        <v>170.87696060265327</v>
      </c>
      <c r="K108" s="151">
        <v>157.1696848443226</v>
      </c>
      <c r="L108" s="151">
        <v>164.9002222403285</v>
      </c>
      <c r="M108" s="151">
        <v>154.7764311996018</v>
      </c>
      <c r="N108" s="151">
        <v>124.57729865790138</v>
      </c>
      <c r="O108" s="151">
        <v>113.80483656780154</v>
      </c>
      <c r="P108" s="151">
        <v>121.18950957499162</v>
      </c>
      <c r="Q108" s="151">
        <v>110.87974847739993</v>
      </c>
    </row>
    <row r="109" spans="1:17" x14ac:dyDescent="0.25">
      <c r="A109" s="154" t="s">
        <v>33</v>
      </c>
      <c r="B109" s="83">
        <v>0</v>
      </c>
      <c r="C109" s="83">
        <v>0</v>
      </c>
      <c r="D109" s="83">
        <v>0</v>
      </c>
      <c r="E109" s="83">
        <v>0</v>
      </c>
      <c r="F109" s="83">
        <v>0</v>
      </c>
      <c r="G109" s="83">
        <v>0</v>
      </c>
      <c r="H109" s="83">
        <v>0</v>
      </c>
      <c r="I109" s="83">
        <v>0</v>
      </c>
      <c r="J109" s="83">
        <v>0</v>
      </c>
      <c r="K109" s="83">
        <v>0</v>
      </c>
      <c r="L109" s="83">
        <v>0</v>
      </c>
      <c r="M109" s="83">
        <v>0</v>
      </c>
      <c r="N109" s="83">
        <v>0</v>
      </c>
      <c r="O109" s="83">
        <v>0</v>
      </c>
      <c r="P109" s="83">
        <v>0</v>
      </c>
      <c r="Q109" s="83">
        <v>0</v>
      </c>
    </row>
    <row r="110" spans="1:17" x14ac:dyDescent="0.25">
      <c r="A110" s="154" t="s">
        <v>30</v>
      </c>
      <c r="B110" s="208">
        <v>0</v>
      </c>
      <c r="C110" s="208">
        <v>0</v>
      </c>
      <c r="D110" s="208">
        <v>0</v>
      </c>
      <c r="E110" s="208">
        <v>0</v>
      </c>
      <c r="F110" s="208">
        <v>0</v>
      </c>
      <c r="G110" s="208">
        <v>0</v>
      </c>
      <c r="H110" s="208">
        <v>0</v>
      </c>
      <c r="I110" s="208">
        <v>0</v>
      </c>
      <c r="J110" s="208">
        <v>0</v>
      </c>
      <c r="K110" s="208">
        <v>0</v>
      </c>
      <c r="L110" s="208">
        <v>0</v>
      </c>
      <c r="M110" s="208">
        <v>0</v>
      </c>
      <c r="N110" s="208">
        <v>0</v>
      </c>
      <c r="O110" s="208">
        <v>0</v>
      </c>
      <c r="P110" s="208">
        <v>0</v>
      </c>
      <c r="Q110" s="208">
        <v>0</v>
      </c>
    </row>
    <row r="111" spans="1:17" x14ac:dyDescent="0.25">
      <c r="A111" s="154" t="s">
        <v>125</v>
      </c>
      <c r="B111" s="208">
        <v>0</v>
      </c>
      <c r="C111" s="208">
        <v>0</v>
      </c>
      <c r="D111" s="208">
        <v>0</v>
      </c>
      <c r="E111" s="208">
        <v>0</v>
      </c>
      <c r="F111" s="208">
        <v>0</v>
      </c>
      <c r="G111" s="208">
        <v>0</v>
      </c>
      <c r="H111" s="208">
        <v>0</v>
      </c>
      <c r="I111" s="208">
        <v>0</v>
      </c>
      <c r="J111" s="208">
        <v>0</v>
      </c>
      <c r="K111" s="208">
        <v>0</v>
      </c>
      <c r="L111" s="208">
        <v>0</v>
      </c>
      <c r="M111" s="208">
        <v>0</v>
      </c>
      <c r="N111" s="208">
        <v>0</v>
      </c>
      <c r="O111" s="208">
        <v>0</v>
      </c>
      <c r="P111" s="208">
        <v>0</v>
      </c>
      <c r="Q111" s="208">
        <v>0</v>
      </c>
    </row>
    <row r="112" spans="1:17" x14ac:dyDescent="0.25">
      <c r="A112" s="154" t="s">
        <v>29</v>
      </c>
      <c r="B112" s="208">
        <v>0</v>
      </c>
      <c r="C112" s="208">
        <v>0</v>
      </c>
      <c r="D112" s="208">
        <v>0</v>
      </c>
      <c r="E112" s="208">
        <v>0</v>
      </c>
      <c r="F112" s="208">
        <v>0</v>
      </c>
      <c r="G112" s="208">
        <v>0</v>
      </c>
      <c r="H112" s="208">
        <v>0</v>
      </c>
      <c r="I112" s="208">
        <v>0</v>
      </c>
      <c r="J112" s="208">
        <v>0</v>
      </c>
      <c r="K112" s="208">
        <v>0</v>
      </c>
      <c r="L112" s="208">
        <v>0</v>
      </c>
      <c r="M112" s="208">
        <v>0</v>
      </c>
      <c r="N112" s="208">
        <v>0</v>
      </c>
      <c r="O112" s="208">
        <v>0</v>
      </c>
      <c r="P112" s="208">
        <v>0</v>
      </c>
      <c r="Q112" s="208">
        <v>0</v>
      </c>
    </row>
    <row r="113" spans="1:17" x14ac:dyDescent="0.25">
      <c r="A113" s="154" t="s">
        <v>26</v>
      </c>
      <c r="B113" s="208">
        <v>121.98673021349835</v>
      </c>
      <c r="C113" s="208">
        <v>127.99818512357353</v>
      </c>
      <c r="D113" s="208">
        <v>122.92304527378592</v>
      </c>
      <c r="E113" s="208">
        <v>140.36640048123022</v>
      </c>
      <c r="F113" s="208">
        <v>128.83149545061437</v>
      </c>
      <c r="G113" s="208">
        <v>139.65993545671367</v>
      </c>
      <c r="H113" s="208">
        <v>152.11460383551332</v>
      </c>
      <c r="I113" s="208">
        <v>164.18983693444355</v>
      </c>
      <c r="J113" s="208">
        <v>170.87696060265327</v>
      </c>
      <c r="K113" s="208">
        <v>157.1696848443226</v>
      </c>
      <c r="L113" s="208">
        <v>164.9002222403285</v>
      </c>
      <c r="M113" s="208">
        <v>154.7764311996018</v>
      </c>
      <c r="N113" s="208">
        <v>124.57729865790138</v>
      </c>
      <c r="O113" s="208">
        <v>113.80483656780154</v>
      </c>
      <c r="P113" s="208">
        <v>121.18950957499162</v>
      </c>
      <c r="Q113" s="208">
        <v>110.87974847739993</v>
      </c>
    </row>
    <row r="114" spans="1:17" x14ac:dyDescent="0.25">
      <c r="A114" s="152" t="s">
        <v>217</v>
      </c>
      <c r="B114" s="151">
        <v>28.569812179937788</v>
      </c>
      <c r="C114" s="151">
        <v>32.79185141354511</v>
      </c>
      <c r="D114" s="151">
        <v>32.148807530263717</v>
      </c>
      <c r="E114" s="151">
        <v>31.890362636704761</v>
      </c>
      <c r="F114" s="151">
        <v>26.13468118819441</v>
      </c>
      <c r="G114" s="151">
        <v>28.05372534279865</v>
      </c>
      <c r="H114" s="151">
        <v>29.516126612537491</v>
      </c>
      <c r="I114" s="151">
        <v>28.6225517917476</v>
      </c>
      <c r="J114" s="151">
        <v>28.599156750961399</v>
      </c>
      <c r="K114" s="151">
        <v>23.25445764239905</v>
      </c>
      <c r="L114" s="151">
        <v>26.170817151549162</v>
      </c>
      <c r="M114" s="151">
        <v>24.27726319604081</v>
      </c>
      <c r="N114" s="151">
        <v>23.600540682673973</v>
      </c>
      <c r="O114" s="151">
        <v>22.798186995903166</v>
      </c>
      <c r="P114" s="151">
        <v>23.012918543196964</v>
      </c>
      <c r="Q114" s="151">
        <v>21.629516663177736</v>
      </c>
    </row>
    <row r="115" spans="1:17" x14ac:dyDescent="0.25">
      <c r="A115" s="156" t="s">
        <v>205</v>
      </c>
      <c r="B115" s="204">
        <v>23.212972396199458</v>
      </c>
      <c r="C115" s="204">
        <v>26.64337927350541</v>
      </c>
      <c r="D115" s="204">
        <v>26.120906118339274</v>
      </c>
      <c r="E115" s="204">
        <v>25.910919642322625</v>
      </c>
      <c r="F115" s="204">
        <v>21.234428465407962</v>
      </c>
      <c r="G115" s="204">
        <v>22.793651841023909</v>
      </c>
      <c r="H115" s="204">
        <v>23.981852872686716</v>
      </c>
      <c r="I115" s="204">
        <v>23.255823330794929</v>
      </c>
      <c r="J115" s="204">
        <v>23.236814860156141</v>
      </c>
      <c r="K115" s="204">
        <v>18.894246834449234</v>
      </c>
      <c r="L115" s="204">
        <v>21.263788935633698</v>
      </c>
      <c r="M115" s="204">
        <v>19.725276346783165</v>
      </c>
      <c r="N115" s="204">
        <v>19.175439304672608</v>
      </c>
      <c r="O115" s="204">
        <v>18.523526934171326</v>
      </c>
      <c r="P115" s="204">
        <v>18.697996316347538</v>
      </c>
      <c r="Q115" s="204">
        <v>17.573982288831914</v>
      </c>
    </row>
    <row r="116" spans="1:17" x14ac:dyDescent="0.25">
      <c r="A116" s="156" t="s">
        <v>204</v>
      </c>
      <c r="B116" s="204">
        <v>16.295468155273177</v>
      </c>
      <c r="C116" s="204">
        <v>17.766858074139073</v>
      </c>
      <c r="D116" s="204">
        <v>17.218475074315624</v>
      </c>
      <c r="E116" s="204">
        <v>18.516985859085914</v>
      </c>
      <c r="F116" s="204">
        <v>16.250745375813668</v>
      </c>
      <c r="G116" s="204">
        <v>17.550708185729746</v>
      </c>
      <c r="H116" s="204">
        <v>18.868999771315245</v>
      </c>
      <c r="I116" s="204">
        <v>19.598166098381775</v>
      </c>
      <c r="J116" s="204">
        <v>20.113940803008379</v>
      </c>
      <c r="K116" s="204">
        <v>17.775949672612963</v>
      </c>
      <c r="L116" s="204">
        <v>19.071261064203551</v>
      </c>
      <c r="M116" s="204">
        <v>17.832286911877123</v>
      </c>
      <c r="N116" s="204">
        <v>15.317228000737511</v>
      </c>
      <c r="O116" s="204">
        <v>14.286843239251496</v>
      </c>
      <c r="P116" s="204">
        <v>14.913554253935462</v>
      </c>
      <c r="Q116" s="204">
        <v>13.781242914210614</v>
      </c>
    </row>
    <row r="117" spans="1:17" x14ac:dyDescent="0.25">
      <c r="A117" s="152" t="s">
        <v>216</v>
      </c>
      <c r="B117" s="151">
        <v>9.5101377625379513</v>
      </c>
      <c r="C117" s="151">
        <v>9.9787933634221098</v>
      </c>
      <c r="D117" s="151">
        <v>9.5831332858779898</v>
      </c>
      <c r="E117" s="151">
        <v>10.943024732868533</v>
      </c>
      <c r="F117" s="151">
        <v>10.043758593617497</v>
      </c>
      <c r="G117" s="151">
        <v>10.887948416815068</v>
      </c>
      <c r="H117" s="151">
        <v>11.858919700837589</v>
      </c>
      <c r="I117" s="151">
        <v>12.80031004784172</v>
      </c>
      <c r="J117" s="151">
        <v>13.321641074655048</v>
      </c>
      <c r="K117" s="151">
        <v>12.253015982543189</v>
      </c>
      <c r="L117" s="151">
        <v>12.855691990710625</v>
      </c>
      <c r="M117" s="151">
        <v>12.066436902817429</v>
      </c>
      <c r="N117" s="151">
        <v>9.7120995886024417</v>
      </c>
      <c r="O117" s="151">
        <v>8.8722738277244932</v>
      </c>
      <c r="P117" s="151">
        <v>9.4479860999261831</v>
      </c>
      <c r="Q117" s="151">
        <v>8.6442327067059015</v>
      </c>
    </row>
    <row r="118" spans="1:17" x14ac:dyDescent="0.25">
      <c r="A118" s="154" t="s">
        <v>33</v>
      </c>
      <c r="B118" s="83">
        <v>0</v>
      </c>
      <c r="C118" s="83">
        <v>0</v>
      </c>
      <c r="D118" s="83">
        <v>0</v>
      </c>
      <c r="E118" s="83">
        <v>0</v>
      </c>
      <c r="F118" s="83">
        <v>0</v>
      </c>
      <c r="G118" s="83">
        <v>0</v>
      </c>
      <c r="H118" s="83">
        <v>0</v>
      </c>
      <c r="I118" s="83">
        <v>0</v>
      </c>
      <c r="J118" s="83">
        <v>0</v>
      </c>
      <c r="K118" s="83">
        <v>0</v>
      </c>
      <c r="L118" s="83">
        <v>0</v>
      </c>
      <c r="M118" s="83">
        <v>0</v>
      </c>
      <c r="N118" s="83">
        <v>0</v>
      </c>
      <c r="O118" s="83">
        <v>0</v>
      </c>
      <c r="P118" s="83">
        <v>0</v>
      </c>
      <c r="Q118" s="83">
        <v>0</v>
      </c>
    </row>
    <row r="119" spans="1:17" x14ac:dyDescent="0.25">
      <c r="A119" s="154" t="s">
        <v>30</v>
      </c>
      <c r="B119" s="208">
        <v>0</v>
      </c>
      <c r="C119" s="208">
        <v>0</v>
      </c>
      <c r="D119" s="208">
        <v>0</v>
      </c>
      <c r="E119" s="208">
        <v>0</v>
      </c>
      <c r="F119" s="208">
        <v>0</v>
      </c>
      <c r="G119" s="208">
        <v>0</v>
      </c>
      <c r="H119" s="208">
        <v>0</v>
      </c>
      <c r="I119" s="208">
        <v>0</v>
      </c>
      <c r="J119" s="208">
        <v>0</v>
      </c>
      <c r="K119" s="208">
        <v>0</v>
      </c>
      <c r="L119" s="208">
        <v>0</v>
      </c>
      <c r="M119" s="208">
        <v>0</v>
      </c>
      <c r="N119" s="208">
        <v>0</v>
      </c>
      <c r="O119" s="208">
        <v>0</v>
      </c>
      <c r="P119" s="208">
        <v>0</v>
      </c>
      <c r="Q119" s="208">
        <v>0</v>
      </c>
    </row>
    <row r="120" spans="1:17" x14ac:dyDescent="0.25">
      <c r="A120" s="154" t="s">
        <v>125</v>
      </c>
      <c r="B120" s="208">
        <v>0</v>
      </c>
      <c r="C120" s="208">
        <v>0</v>
      </c>
      <c r="D120" s="208">
        <v>0</v>
      </c>
      <c r="E120" s="208">
        <v>0</v>
      </c>
      <c r="F120" s="208">
        <v>0</v>
      </c>
      <c r="G120" s="208">
        <v>0</v>
      </c>
      <c r="H120" s="208">
        <v>0</v>
      </c>
      <c r="I120" s="208">
        <v>0</v>
      </c>
      <c r="J120" s="208">
        <v>0</v>
      </c>
      <c r="K120" s="208">
        <v>0</v>
      </c>
      <c r="L120" s="208">
        <v>0</v>
      </c>
      <c r="M120" s="208">
        <v>0</v>
      </c>
      <c r="N120" s="208">
        <v>0</v>
      </c>
      <c r="O120" s="208">
        <v>0</v>
      </c>
      <c r="P120" s="208">
        <v>0</v>
      </c>
      <c r="Q120" s="208">
        <v>0</v>
      </c>
    </row>
    <row r="121" spans="1:17" x14ac:dyDescent="0.25">
      <c r="A121" s="154" t="s">
        <v>29</v>
      </c>
      <c r="B121" s="208">
        <v>0</v>
      </c>
      <c r="C121" s="208">
        <v>0</v>
      </c>
      <c r="D121" s="208">
        <v>0</v>
      </c>
      <c r="E121" s="208">
        <v>0</v>
      </c>
      <c r="F121" s="208">
        <v>0</v>
      </c>
      <c r="G121" s="208">
        <v>0</v>
      </c>
      <c r="H121" s="208">
        <v>0</v>
      </c>
      <c r="I121" s="208">
        <v>0</v>
      </c>
      <c r="J121" s="208">
        <v>0</v>
      </c>
      <c r="K121" s="208">
        <v>0</v>
      </c>
      <c r="L121" s="208">
        <v>0</v>
      </c>
      <c r="M121" s="208">
        <v>0</v>
      </c>
      <c r="N121" s="208">
        <v>0</v>
      </c>
      <c r="O121" s="208">
        <v>0</v>
      </c>
      <c r="P121" s="208">
        <v>0</v>
      </c>
      <c r="Q121" s="208">
        <v>0</v>
      </c>
    </row>
    <row r="122" spans="1:17" x14ac:dyDescent="0.25">
      <c r="A122" s="154" t="s">
        <v>26</v>
      </c>
      <c r="B122" s="208">
        <v>9.5101377625379513</v>
      </c>
      <c r="C122" s="208">
        <v>9.9787933634221098</v>
      </c>
      <c r="D122" s="208">
        <v>9.5831332858779898</v>
      </c>
      <c r="E122" s="208">
        <v>10.943024732868533</v>
      </c>
      <c r="F122" s="208">
        <v>10.043758593617497</v>
      </c>
      <c r="G122" s="208">
        <v>10.887948416815068</v>
      </c>
      <c r="H122" s="208">
        <v>11.858919700837589</v>
      </c>
      <c r="I122" s="208">
        <v>12.80031004784172</v>
      </c>
      <c r="J122" s="208">
        <v>13.321641074655048</v>
      </c>
      <c r="K122" s="208">
        <v>12.253015982543189</v>
      </c>
      <c r="L122" s="208">
        <v>12.855691990710625</v>
      </c>
      <c r="M122" s="208">
        <v>12.066436902817429</v>
      </c>
      <c r="N122" s="208">
        <v>9.7120995886024417</v>
      </c>
      <c r="O122" s="208">
        <v>8.8722738277244932</v>
      </c>
      <c r="P122" s="208">
        <v>9.4479860999261831</v>
      </c>
      <c r="Q122" s="208">
        <v>8.6442327067059015</v>
      </c>
    </row>
    <row r="123" spans="1:17" x14ac:dyDescent="0.25">
      <c r="A123" s="152" t="s">
        <v>215</v>
      </c>
      <c r="B123" s="261">
        <v>6.7853303927352249</v>
      </c>
      <c r="C123" s="261">
        <v>7.7880647107169647</v>
      </c>
      <c r="D123" s="261">
        <v>7.6353417884376329</v>
      </c>
      <c r="E123" s="261">
        <v>7.5739611262173812</v>
      </c>
      <c r="F123" s="261">
        <v>6.2069867821961724</v>
      </c>
      <c r="G123" s="261">
        <v>6.6627597689146798</v>
      </c>
      <c r="H123" s="261">
        <v>7.0100800704776542</v>
      </c>
      <c r="I123" s="261">
        <v>6.7978560505400552</v>
      </c>
      <c r="J123" s="261">
        <v>6.7922997283533322</v>
      </c>
      <c r="K123" s="261">
        <v>5.5229336900697747</v>
      </c>
      <c r="L123" s="261">
        <v>6.2155690734929259</v>
      </c>
      <c r="M123" s="261">
        <v>5.7658500090596929</v>
      </c>
      <c r="N123" s="261">
        <v>5.6051284121350688</v>
      </c>
      <c r="O123" s="261">
        <v>5.414569411527002</v>
      </c>
      <c r="P123" s="261">
        <v>5.4655681540092793</v>
      </c>
      <c r="Q123" s="261">
        <v>5.1370102075047122</v>
      </c>
    </row>
    <row r="124" spans="1:17" x14ac:dyDescent="0.25">
      <c r="A124" s="243" t="s">
        <v>203</v>
      </c>
      <c r="B124" s="242">
        <v>20.713113830454901</v>
      </c>
      <c r="C124" s="242">
        <v>23.774092274820212</v>
      </c>
      <c r="D124" s="242">
        <v>23.307885459441199</v>
      </c>
      <c r="E124" s="242">
        <v>23.120512911610955</v>
      </c>
      <c r="F124" s="242">
        <v>18.947643861440948</v>
      </c>
      <c r="G124" s="242">
        <v>20.338950873529026</v>
      </c>
      <c r="H124" s="242">
        <v>21.399191794089685</v>
      </c>
      <c r="I124" s="242">
        <v>20.751350049017013</v>
      </c>
      <c r="J124" s="242">
        <v>20.734388644447016</v>
      </c>
      <c r="K124" s="242">
        <v>16.859481790739316</v>
      </c>
      <c r="L124" s="242">
        <v>18.973842434873145</v>
      </c>
      <c r="M124" s="242">
        <v>17.601015817129593</v>
      </c>
      <c r="N124" s="242">
        <v>17.110391994938634</v>
      </c>
      <c r="O124" s="242">
        <v>16.528685572029797</v>
      </c>
      <c r="P124" s="242">
        <v>16.684365943817802</v>
      </c>
      <c r="Q124" s="242">
        <v>15.681399580803861</v>
      </c>
    </row>
    <row r="125" spans="1:17" hidden="1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</row>
    <row r="126" spans="1:17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</row>
    <row r="127" spans="1:17" ht="12.75" x14ac:dyDescent="0.25">
      <c r="A127" s="80" t="s">
        <v>124</v>
      </c>
      <c r="B127" s="233"/>
      <c r="C127" s="233"/>
      <c r="D127" s="233"/>
      <c r="E127" s="233"/>
      <c r="F127" s="233"/>
      <c r="G127" s="233"/>
      <c r="H127" s="233"/>
      <c r="I127" s="233"/>
      <c r="J127" s="233"/>
      <c r="K127" s="233"/>
      <c r="L127" s="233"/>
      <c r="M127" s="233"/>
      <c r="N127" s="233"/>
      <c r="O127" s="233"/>
      <c r="P127" s="233"/>
      <c r="Q127" s="233"/>
    </row>
    <row r="128" spans="1:17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</row>
    <row r="129" spans="1:17" x14ac:dyDescent="0.25">
      <c r="A129" s="78" t="s">
        <v>38</v>
      </c>
      <c r="B129" s="77">
        <f t="shared" ref="B129:Q129" si="0">SUM(B130:B135,B137:B140)</f>
        <v>1.0000000000000002</v>
      </c>
      <c r="C129" s="77">
        <f t="shared" si="0"/>
        <v>0.99999999999999978</v>
      </c>
      <c r="D129" s="77">
        <f t="shared" si="0"/>
        <v>1</v>
      </c>
      <c r="E129" s="77">
        <f t="shared" si="0"/>
        <v>1.0000000000000002</v>
      </c>
      <c r="F129" s="77">
        <f t="shared" si="0"/>
        <v>1</v>
      </c>
      <c r="G129" s="77">
        <f t="shared" si="0"/>
        <v>1.0000000000000002</v>
      </c>
      <c r="H129" s="77">
        <f t="shared" si="0"/>
        <v>1</v>
      </c>
      <c r="I129" s="77">
        <f t="shared" si="0"/>
        <v>1</v>
      </c>
      <c r="J129" s="77">
        <f t="shared" si="0"/>
        <v>1</v>
      </c>
      <c r="K129" s="77">
        <f t="shared" si="0"/>
        <v>1</v>
      </c>
      <c r="L129" s="77">
        <f t="shared" si="0"/>
        <v>1</v>
      </c>
      <c r="M129" s="77">
        <f t="shared" si="0"/>
        <v>1</v>
      </c>
      <c r="N129" s="77">
        <f t="shared" si="0"/>
        <v>1</v>
      </c>
      <c r="O129" s="77">
        <f t="shared" si="0"/>
        <v>1</v>
      </c>
      <c r="P129" s="77">
        <f t="shared" si="0"/>
        <v>1</v>
      </c>
      <c r="Q129" s="77">
        <f t="shared" si="0"/>
        <v>1.0000000000000002</v>
      </c>
    </row>
    <row r="130" spans="1:17" x14ac:dyDescent="0.25">
      <c r="A130" s="132" t="s">
        <v>83</v>
      </c>
      <c r="B130" s="240">
        <f t="shared" ref="B130:Q130" si="1">IF(B$6=0,0,B$6/B$5)</f>
        <v>5.4464618497650661E-3</v>
      </c>
      <c r="C130" s="240">
        <f t="shared" si="1"/>
        <v>5.4464618497650653E-3</v>
      </c>
      <c r="D130" s="240">
        <f t="shared" si="1"/>
        <v>5.4464618497650653E-3</v>
      </c>
      <c r="E130" s="240">
        <f t="shared" si="1"/>
        <v>5.4464618497650661E-3</v>
      </c>
      <c r="F130" s="240">
        <f t="shared" si="1"/>
        <v>5.4464618497650653E-3</v>
      </c>
      <c r="G130" s="240">
        <f t="shared" si="1"/>
        <v>5.4464618497650661E-3</v>
      </c>
      <c r="H130" s="240">
        <f t="shared" si="1"/>
        <v>5.4464618497650653E-3</v>
      </c>
      <c r="I130" s="240">
        <f t="shared" si="1"/>
        <v>5.4464618497650653E-3</v>
      </c>
      <c r="J130" s="240">
        <f t="shared" si="1"/>
        <v>5.446461849765067E-3</v>
      </c>
      <c r="K130" s="240">
        <f t="shared" si="1"/>
        <v>5.4464618497650653E-3</v>
      </c>
      <c r="L130" s="240">
        <f t="shared" si="1"/>
        <v>5.4464618497650653E-3</v>
      </c>
      <c r="M130" s="240">
        <f t="shared" si="1"/>
        <v>5.4464618497650653E-3</v>
      </c>
      <c r="N130" s="240">
        <f t="shared" si="1"/>
        <v>5.4464618497650653E-3</v>
      </c>
      <c r="O130" s="240">
        <f t="shared" si="1"/>
        <v>5.4464618497650653E-3</v>
      </c>
      <c r="P130" s="240">
        <f t="shared" si="1"/>
        <v>5.4464618497650653E-3</v>
      </c>
      <c r="Q130" s="240">
        <f t="shared" si="1"/>
        <v>5.4464618497650661E-3</v>
      </c>
    </row>
    <row r="131" spans="1:17" x14ac:dyDescent="0.25">
      <c r="A131" s="76" t="s">
        <v>82</v>
      </c>
      <c r="B131" s="239">
        <f t="shared" ref="B131:Q131" si="2">IF(B$7=0,0,B$7/B$5)</f>
        <v>2.1785847399060261E-3</v>
      </c>
      <c r="C131" s="239">
        <f t="shared" si="2"/>
        <v>2.1785847399060257E-3</v>
      </c>
      <c r="D131" s="239">
        <f t="shared" si="2"/>
        <v>2.1785847399060257E-3</v>
      </c>
      <c r="E131" s="239">
        <f t="shared" si="2"/>
        <v>2.1785847399060261E-3</v>
      </c>
      <c r="F131" s="239">
        <f t="shared" si="2"/>
        <v>2.1785847399060257E-3</v>
      </c>
      <c r="G131" s="239">
        <f t="shared" si="2"/>
        <v>2.1785847399060261E-3</v>
      </c>
      <c r="H131" s="239">
        <f t="shared" si="2"/>
        <v>2.1785847399060257E-3</v>
      </c>
      <c r="I131" s="239">
        <f t="shared" si="2"/>
        <v>2.1785847399060257E-3</v>
      </c>
      <c r="J131" s="239">
        <f t="shared" si="2"/>
        <v>2.1785847399060261E-3</v>
      </c>
      <c r="K131" s="239">
        <f t="shared" si="2"/>
        <v>2.1785847399060257E-3</v>
      </c>
      <c r="L131" s="239">
        <f t="shared" si="2"/>
        <v>2.1785847399060257E-3</v>
      </c>
      <c r="M131" s="239">
        <f t="shared" si="2"/>
        <v>2.1785847399060257E-3</v>
      </c>
      <c r="N131" s="239">
        <f t="shared" si="2"/>
        <v>2.1785847399060257E-3</v>
      </c>
      <c r="O131" s="239">
        <f t="shared" si="2"/>
        <v>2.1785847399060257E-3</v>
      </c>
      <c r="P131" s="239">
        <f t="shared" si="2"/>
        <v>2.1785847399060257E-3</v>
      </c>
      <c r="Q131" s="239">
        <f t="shared" si="2"/>
        <v>2.1785847399060261E-3</v>
      </c>
    </row>
    <row r="132" spans="1:17" x14ac:dyDescent="0.25">
      <c r="A132" s="76" t="s">
        <v>81</v>
      </c>
      <c r="B132" s="239">
        <f t="shared" ref="B132:Q132" si="3">IF(B$8=0,0,B$8/B$5)</f>
        <v>9.2589851446006136E-3</v>
      </c>
      <c r="C132" s="239">
        <f t="shared" si="3"/>
        <v>9.2589851446006118E-3</v>
      </c>
      <c r="D132" s="239">
        <f t="shared" si="3"/>
        <v>9.2589851446006118E-3</v>
      </c>
      <c r="E132" s="239">
        <f t="shared" si="3"/>
        <v>9.2589851446006136E-3</v>
      </c>
      <c r="F132" s="239">
        <f t="shared" si="3"/>
        <v>9.2589851446006118E-3</v>
      </c>
      <c r="G132" s="239">
        <f t="shared" si="3"/>
        <v>9.2589851446006136E-3</v>
      </c>
      <c r="H132" s="239">
        <f t="shared" si="3"/>
        <v>9.2589851446006118E-3</v>
      </c>
      <c r="I132" s="239">
        <f t="shared" si="3"/>
        <v>9.2589851446006118E-3</v>
      </c>
      <c r="J132" s="239">
        <f t="shared" si="3"/>
        <v>9.2589851446006136E-3</v>
      </c>
      <c r="K132" s="239">
        <f t="shared" si="3"/>
        <v>9.2589851446006118E-3</v>
      </c>
      <c r="L132" s="239">
        <f t="shared" si="3"/>
        <v>9.2589851446006118E-3</v>
      </c>
      <c r="M132" s="239">
        <f t="shared" si="3"/>
        <v>9.2589851446006118E-3</v>
      </c>
      <c r="N132" s="239">
        <f t="shared" si="3"/>
        <v>9.2589851446006118E-3</v>
      </c>
      <c r="O132" s="239">
        <f t="shared" si="3"/>
        <v>9.2589851446006118E-3</v>
      </c>
      <c r="P132" s="239">
        <f t="shared" si="3"/>
        <v>9.2589851446006118E-3</v>
      </c>
      <c r="Q132" s="239">
        <f t="shared" si="3"/>
        <v>9.2589851446006136E-3</v>
      </c>
    </row>
    <row r="133" spans="1:17" x14ac:dyDescent="0.25">
      <c r="A133" s="76" t="s">
        <v>80</v>
      </c>
      <c r="B133" s="239">
        <f t="shared" ref="B133:Q133" si="4">IF(B$9=0,0,B$9/B$5)</f>
        <v>1.0892923699530131E-3</v>
      </c>
      <c r="C133" s="239">
        <f t="shared" si="4"/>
        <v>1.0892923699530128E-3</v>
      </c>
      <c r="D133" s="239">
        <f t="shared" si="4"/>
        <v>1.0892923699530128E-3</v>
      </c>
      <c r="E133" s="239">
        <f t="shared" si="4"/>
        <v>1.0892923699530131E-3</v>
      </c>
      <c r="F133" s="239">
        <f t="shared" si="4"/>
        <v>1.0892923699530128E-3</v>
      </c>
      <c r="G133" s="239">
        <f t="shared" si="4"/>
        <v>1.0892923699530131E-3</v>
      </c>
      <c r="H133" s="239">
        <f t="shared" si="4"/>
        <v>1.0892923699530128E-3</v>
      </c>
      <c r="I133" s="239">
        <f t="shared" si="4"/>
        <v>1.0892923699530128E-3</v>
      </c>
      <c r="J133" s="239">
        <f t="shared" si="4"/>
        <v>1.0892923699530131E-3</v>
      </c>
      <c r="K133" s="239">
        <f t="shared" si="4"/>
        <v>1.0892923699530128E-3</v>
      </c>
      <c r="L133" s="239">
        <f t="shared" si="4"/>
        <v>1.0892923699530128E-3</v>
      </c>
      <c r="M133" s="239">
        <f t="shared" si="4"/>
        <v>1.0892923699530128E-3</v>
      </c>
      <c r="N133" s="239">
        <f t="shared" si="4"/>
        <v>1.0892923699530128E-3</v>
      </c>
      <c r="O133" s="239">
        <f t="shared" si="4"/>
        <v>1.0892923699530128E-3</v>
      </c>
      <c r="P133" s="239">
        <f t="shared" si="4"/>
        <v>1.0892923699530128E-3</v>
      </c>
      <c r="Q133" s="239">
        <f t="shared" si="4"/>
        <v>1.0892923699530131E-3</v>
      </c>
    </row>
    <row r="134" spans="1:17" x14ac:dyDescent="0.25">
      <c r="A134" s="129" t="s">
        <v>79</v>
      </c>
      <c r="B134" s="238">
        <f t="shared" ref="B134:Q134" si="5">IF(B$10=0,0,B$10/B$5)</f>
        <v>3.26787710985904E-3</v>
      </c>
      <c r="C134" s="238">
        <f t="shared" si="5"/>
        <v>3.2678771098590392E-3</v>
      </c>
      <c r="D134" s="238">
        <f t="shared" si="5"/>
        <v>3.2678771098590392E-3</v>
      </c>
      <c r="E134" s="238">
        <f t="shared" si="5"/>
        <v>3.2678771098590396E-3</v>
      </c>
      <c r="F134" s="238">
        <f t="shared" si="5"/>
        <v>3.2678771098590392E-3</v>
      </c>
      <c r="G134" s="238">
        <f t="shared" si="5"/>
        <v>3.26787710985904E-3</v>
      </c>
      <c r="H134" s="238">
        <f t="shared" si="5"/>
        <v>3.2678771098590387E-3</v>
      </c>
      <c r="I134" s="238">
        <f t="shared" si="5"/>
        <v>3.2678771098590392E-3</v>
      </c>
      <c r="J134" s="238">
        <f t="shared" si="5"/>
        <v>3.26787710985904E-3</v>
      </c>
      <c r="K134" s="238">
        <f t="shared" si="5"/>
        <v>3.2678771098590392E-3</v>
      </c>
      <c r="L134" s="238">
        <f t="shared" si="5"/>
        <v>3.2678771098590387E-3</v>
      </c>
      <c r="M134" s="238">
        <f t="shared" si="5"/>
        <v>3.2678771098590387E-3</v>
      </c>
      <c r="N134" s="238">
        <f t="shared" si="5"/>
        <v>3.2678771098590392E-3</v>
      </c>
      <c r="O134" s="238">
        <f t="shared" si="5"/>
        <v>3.2678771098590392E-3</v>
      </c>
      <c r="P134" s="238">
        <f t="shared" si="5"/>
        <v>3.2678771098590392E-3</v>
      </c>
      <c r="Q134" s="238">
        <f t="shared" si="5"/>
        <v>3.2678771098590396E-3</v>
      </c>
    </row>
    <row r="135" spans="1:17" x14ac:dyDescent="0.25">
      <c r="A135" s="127" t="s">
        <v>214</v>
      </c>
      <c r="B135" s="236">
        <f t="shared" ref="B135:Q135" si="6">IF(B$15=0,0,B$15/B$5)</f>
        <v>3.1103559981920461E-2</v>
      </c>
      <c r="C135" s="236">
        <f t="shared" si="6"/>
        <v>3.1103559981920454E-2</v>
      </c>
      <c r="D135" s="236">
        <f t="shared" si="6"/>
        <v>3.1103559981920451E-2</v>
      </c>
      <c r="E135" s="236">
        <f t="shared" si="6"/>
        <v>3.1103559981920461E-2</v>
      </c>
      <c r="F135" s="236">
        <f t="shared" si="6"/>
        <v>3.1103559981920451E-2</v>
      </c>
      <c r="G135" s="236">
        <f t="shared" si="6"/>
        <v>3.1103559981920458E-2</v>
      </c>
      <c r="H135" s="236">
        <f t="shared" si="6"/>
        <v>3.1103559981920454E-2</v>
      </c>
      <c r="I135" s="236">
        <f t="shared" si="6"/>
        <v>3.1103559981920451E-2</v>
      </c>
      <c r="J135" s="236">
        <f t="shared" si="6"/>
        <v>3.1103559981920461E-2</v>
      </c>
      <c r="K135" s="236">
        <f t="shared" si="6"/>
        <v>3.1103559981920454E-2</v>
      </c>
      <c r="L135" s="236">
        <f t="shared" si="6"/>
        <v>3.1103559981920451E-2</v>
      </c>
      <c r="M135" s="236">
        <f t="shared" si="6"/>
        <v>3.1103559981920458E-2</v>
      </c>
      <c r="N135" s="236">
        <f t="shared" si="6"/>
        <v>3.1103559981920454E-2</v>
      </c>
      <c r="O135" s="236">
        <f t="shared" si="6"/>
        <v>3.1103559981920454E-2</v>
      </c>
      <c r="P135" s="236">
        <f t="shared" si="6"/>
        <v>3.1103559981920454E-2</v>
      </c>
      <c r="Q135" s="236">
        <f t="shared" si="6"/>
        <v>3.1103559981920458E-2</v>
      </c>
    </row>
    <row r="136" spans="1:17" x14ac:dyDescent="0.25">
      <c r="A136" s="127" t="s">
        <v>213</v>
      </c>
      <c r="B136" s="237">
        <f t="shared" ref="B136:Q136" si="7">IF(B$16=0,0,B$16/B$5)</f>
        <v>0.34665419270172632</v>
      </c>
      <c r="C136" s="237">
        <f t="shared" si="7"/>
        <v>0.34665419270172626</v>
      </c>
      <c r="D136" s="237">
        <f t="shared" si="7"/>
        <v>0.34665419270172632</v>
      </c>
      <c r="E136" s="237">
        <f t="shared" si="7"/>
        <v>0.34665419270172637</v>
      </c>
      <c r="F136" s="237">
        <f t="shared" si="7"/>
        <v>0.34665419270172632</v>
      </c>
      <c r="G136" s="237">
        <f t="shared" si="7"/>
        <v>0.34665419270172637</v>
      </c>
      <c r="H136" s="237">
        <f t="shared" si="7"/>
        <v>0.34665419270172632</v>
      </c>
      <c r="I136" s="237">
        <f t="shared" si="7"/>
        <v>0.34665419270172626</v>
      </c>
      <c r="J136" s="237">
        <f t="shared" si="7"/>
        <v>0.34665419270172632</v>
      </c>
      <c r="K136" s="237">
        <f t="shared" si="7"/>
        <v>0.34665419270172632</v>
      </c>
      <c r="L136" s="237">
        <f t="shared" si="7"/>
        <v>0.34665419270172632</v>
      </c>
      <c r="M136" s="237">
        <f t="shared" si="7"/>
        <v>0.34665419270172632</v>
      </c>
      <c r="N136" s="237">
        <f t="shared" si="7"/>
        <v>0.34665419270172632</v>
      </c>
      <c r="O136" s="237">
        <f t="shared" si="7"/>
        <v>0.34665419270172632</v>
      </c>
      <c r="P136" s="237">
        <f t="shared" si="7"/>
        <v>0.34665419270172632</v>
      </c>
      <c r="Q136" s="237">
        <f t="shared" si="7"/>
        <v>0.34665419270172632</v>
      </c>
    </row>
    <row r="137" spans="1:17" x14ac:dyDescent="0.25">
      <c r="A137" s="142" t="s">
        <v>227</v>
      </c>
      <c r="B137" s="235">
        <f t="shared" ref="B137:Q137" si="8">IF(B$17=0,0,B$17/B$5)</f>
        <v>0.32959740174389901</v>
      </c>
      <c r="C137" s="235">
        <f t="shared" si="8"/>
        <v>0.32959740174389895</v>
      </c>
      <c r="D137" s="235">
        <f t="shared" si="8"/>
        <v>0.32959740174389895</v>
      </c>
      <c r="E137" s="235">
        <f t="shared" si="8"/>
        <v>0.32959740174389901</v>
      </c>
      <c r="F137" s="235">
        <f t="shared" si="8"/>
        <v>0.32959740174389895</v>
      </c>
      <c r="G137" s="235">
        <f t="shared" si="8"/>
        <v>0.32959740174389901</v>
      </c>
      <c r="H137" s="235">
        <f t="shared" si="8"/>
        <v>0.32959740174389895</v>
      </c>
      <c r="I137" s="235">
        <f t="shared" si="8"/>
        <v>0.3295974017438989</v>
      </c>
      <c r="J137" s="235">
        <f t="shared" si="8"/>
        <v>0.32959740174389901</v>
      </c>
      <c r="K137" s="235">
        <f t="shared" si="8"/>
        <v>0.32959740174389895</v>
      </c>
      <c r="L137" s="235">
        <f t="shared" si="8"/>
        <v>0.32959740174389895</v>
      </c>
      <c r="M137" s="235">
        <f t="shared" si="8"/>
        <v>0.32959740174389895</v>
      </c>
      <c r="N137" s="235">
        <f t="shared" si="8"/>
        <v>0.32959740174389895</v>
      </c>
      <c r="O137" s="235">
        <f t="shared" si="8"/>
        <v>0.32959740174389895</v>
      </c>
      <c r="P137" s="235">
        <f t="shared" si="8"/>
        <v>0.32959740174389895</v>
      </c>
      <c r="Q137" s="235">
        <f t="shared" si="8"/>
        <v>0.32959740174389901</v>
      </c>
    </row>
    <row r="138" spans="1:17" x14ac:dyDescent="0.25">
      <c r="A138" s="142" t="s">
        <v>226</v>
      </c>
      <c r="B138" s="235">
        <f t="shared" ref="B138:Q138" si="9">IF(B$25=0,0,B$25/B$5)</f>
        <v>1.7056790957827347E-2</v>
      </c>
      <c r="C138" s="235">
        <f t="shared" si="9"/>
        <v>1.7056790957827344E-2</v>
      </c>
      <c r="D138" s="235">
        <f t="shared" si="9"/>
        <v>1.7056790957827344E-2</v>
      </c>
      <c r="E138" s="235">
        <f t="shared" si="9"/>
        <v>1.7056790957827347E-2</v>
      </c>
      <c r="F138" s="235">
        <f t="shared" si="9"/>
        <v>1.7056790957827344E-2</v>
      </c>
      <c r="G138" s="235">
        <f t="shared" si="9"/>
        <v>1.7056790957827347E-2</v>
      </c>
      <c r="H138" s="235">
        <f t="shared" si="9"/>
        <v>1.7056790957827344E-2</v>
      </c>
      <c r="I138" s="235">
        <f t="shared" si="9"/>
        <v>1.7056790957827344E-2</v>
      </c>
      <c r="J138" s="235">
        <f t="shared" si="9"/>
        <v>1.7056790957827347E-2</v>
      </c>
      <c r="K138" s="235">
        <f t="shared" si="9"/>
        <v>1.7056790957827344E-2</v>
      </c>
      <c r="L138" s="235">
        <f t="shared" si="9"/>
        <v>1.7056790957827344E-2</v>
      </c>
      <c r="M138" s="235">
        <f t="shared" si="9"/>
        <v>1.7056790957827344E-2</v>
      </c>
      <c r="N138" s="235">
        <f t="shared" si="9"/>
        <v>1.7056790957827344E-2</v>
      </c>
      <c r="O138" s="235">
        <f t="shared" si="9"/>
        <v>1.7056790957827344E-2</v>
      </c>
      <c r="P138" s="235">
        <f t="shared" si="9"/>
        <v>1.7056790957827344E-2</v>
      </c>
      <c r="Q138" s="235">
        <f t="shared" si="9"/>
        <v>1.7056790957827347E-2</v>
      </c>
    </row>
    <row r="139" spans="1:17" x14ac:dyDescent="0.25">
      <c r="A139" s="127" t="s">
        <v>212</v>
      </c>
      <c r="B139" s="237">
        <f t="shared" ref="B139:Q139" si="10">IF(B$36=0,0,B$36/B$5)</f>
        <v>0.57190416740950523</v>
      </c>
      <c r="C139" s="237">
        <f t="shared" si="10"/>
        <v>0.571904167409505</v>
      </c>
      <c r="D139" s="237">
        <f t="shared" si="10"/>
        <v>0.57190416740950512</v>
      </c>
      <c r="E139" s="237">
        <f t="shared" si="10"/>
        <v>0.57190416740950523</v>
      </c>
      <c r="F139" s="237">
        <f t="shared" si="10"/>
        <v>0.57190416740950512</v>
      </c>
      <c r="G139" s="237">
        <f t="shared" si="10"/>
        <v>0.57190416740950523</v>
      </c>
      <c r="H139" s="237">
        <f t="shared" si="10"/>
        <v>0.57190416740950512</v>
      </c>
      <c r="I139" s="237">
        <f t="shared" si="10"/>
        <v>0.57190416740950512</v>
      </c>
      <c r="J139" s="237">
        <f t="shared" si="10"/>
        <v>0.57190416740950512</v>
      </c>
      <c r="K139" s="237">
        <f t="shared" si="10"/>
        <v>0.57190416740950512</v>
      </c>
      <c r="L139" s="237">
        <f t="shared" si="10"/>
        <v>0.57190416740950512</v>
      </c>
      <c r="M139" s="237">
        <f t="shared" si="10"/>
        <v>0.57190416740950512</v>
      </c>
      <c r="N139" s="237">
        <f t="shared" si="10"/>
        <v>0.57190416740950512</v>
      </c>
      <c r="O139" s="237">
        <f t="shared" si="10"/>
        <v>0.57190416740950512</v>
      </c>
      <c r="P139" s="237">
        <f t="shared" si="10"/>
        <v>0.57190416740950512</v>
      </c>
      <c r="Q139" s="237">
        <f t="shared" si="10"/>
        <v>0.57190416740950523</v>
      </c>
    </row>
    <row r="140" spans="1:17" x14ac:dyDescent="0.25">
      <c r="A140" s="72" t="s">
        <v>211</v>
      </c>
      <c r="B140" s="234">
        <f t="shared" ref="B140:Q140" si="11">IF(B$44=0,0,B$44/B$5)</f>
        <v>2.9096878692764304E-2</v>
      </c>
      <c r="C140" s="234">
        <f t="shared" si="11"/>
        <v>2.90968786927643E-2</v>
      </c>
      <c r="D140" s="234">
        <f t="shared" si="11"/>
        <v>2.9096878692764297E-2</v>
      </c>
      <c r="E140" s="234">
        <f t="shared" si="11"/>
        <v>2.9096878692764304E-2</v>
      </c>
      <c r="F140" s="234">
        <f t="shared" si="11"/>
        <v>2.9096878692764293E-2</v>
      </c>
      <c r="G140" s="234">
        <f t="shared" si="11"/>
        <v>2.9096878692764304E-2</v>
      </c>
      <c r="H140" s="234">
        <f t="shared" si="11"/>
        <v>2.9096878692764297E-2</v>
      </c>
      <c r="I140" s="234">
        <f t="shared" si="11"/>
        <v>2.9096878692764297E-2</v>
      </c>
      <c r="J140" s="234">
        <f t="shared" si="11"/>
        <v>2.90968786927643E-2</v>
      </c>
      <c r="K140" s="234">
        <f t="shared" si="11"/>
        <v>2.9096878692764297E-2</v>
      </c>
      <c r="L140" s="234">
        <f t="shared" si="11"/>
        <v>2.9096878692764297E-2</v>
      </c>
      <c r="M140" s="234">
        <f t="shared" si="11"/>
        <v>2.9096878692764297E-2</v>
      </c>
      <c r="N140" s="234">
        <f t="shared" si="11"/>
        <v>2.9096878692764297E-2</v>
      </c>
      <c r="O140" s="234">
        <f t="shared" si="11"/>
        <v>2.90968786927643E-2</v>
      </c>
      <c r="P140" s="234">
        <f t="shared" si="11"/>
        <v>2.9096878692764293E-2</v>
      </c>
      <c r="Q140" s="234">
        <f t="shared" si="11"/>
        <v>2.9096878692764304E-2</v>
      </c>
    </row>
    <row r="141" spans="1:17" hidden="1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</row>
    <row r="142" spans="1:17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37</v>
      </c>
      <c r="B143" s="77">
        <f t="shared" ref="B143:Q143" si="12">SUM(B144:B149,B151:B153,B155:B156,B158:B159)</f>
        <v>1.0000000000000002</v>
      </c>
      <c r="C143" s="77">
        <f t="shared" si="12"/>
        <v>1.0000000000000002</v>
      </c>
      <c r="D143" s="77">
        <f t="shared" si="12"/>
        <v>1</v>
      </c>
      <c r="E143" s="77">
        <f t="shared" si="12"/>
        <v>1</v>
      </c>
      <c r="F143" s="77">
        <f t="shared" si="12"/>
        <v>1</v>
      </c>
      <c r="G143" s="77">
        <f t="shared" si="12"/>
        <v>1</v>
      </c>
      <c r="H143" s="77">
        <f t="shared" si="12"/>
        <v>1.0000000000000002</v>
      </c>
      <c r="I143" s="77">
        <f t="shared" si="12"/>
        <v>1.0000000000000002</v>
      </c>
      <c r="J143" s="77">
        <f t="shared" si="12"/>
        <v>0.99999999999999989</v>
      </c>
      <c r="K143" s="77">
        <f t="shared" si="12"/>
        <v>1</v>
      </c>
      <c r="L143" s="77">
        <f t="shared" si="12"/>
        <v>1</v>
      </c>
      <c r="M143" s="77">
        <f t="shared" si="12"/>
        <v>1</v>
      </c>
      <c r="N143" s="77">
        <f t="shared" si="12"/>
        <v>1.0000000000000002</v>
      </c>
      <c r="O143" s="77">
        <f t="shared" si="12"/>
        <v>0.99999999999999989</v>
      </c>
      <c r="P143" s="77">
        <f t="shared" si="12"/>
        <v>1.0000000000000002</v>
      </c>
      <c r="Q143" s="77">
        <f t="shared" si="12"/>
        <v>1</v>
      </c>
    </row>
    <row r="144" spans="1:17" x14ac:dyDescent="0.25">
      <c r="A144" s="132" t="s">
        <v>83</v>
      </c>
      <c r="B144" s="240">
        <f t="shared" ref="B144:Q144" si="13">IF(B$48=0,0,B$48/B$47)</f>
        <v>5.5774808883397265E-3</v>
      </c>
      <c r="C144" s="240">
        <f t="shared" si="13"/>
        <v>5.5774808883397257E-3</v>
      </c>
      <c r="D144" s="240">
        <f t="shared" si="13"/>
        <v>5.5774808883397257E-3</v>
      </c>
      <c r="E144" s="240">
        <f t="shared" si="13"/>
        <v>5.5774808883397257E-3</v>
      </c>
      <c r="F144" s="240">
        <f t="shared" si="13"/>
        <v>5.5774808883397257E-3</v>
      </c>
      <c r="G144" s="240">
        <f t="shared" si="13"/>
        <v>5.5774808883397257E-3</v>
      </c>
      <c r="H144" s="240">
        <f t="shared" si="13"/>
        <v>5.5774808883397265E-3</v>
      </c>
      <c r="I144" s="240">
        <f t="shared" si="13"/>
        <v>5.5774808883397257E-3</v>
      </c>
      <c r="J144" s="240">
        <f t="shared" si="13"/>
        <v>5.5774808883397265E-3</v>
      </c>
      <c r="K144" s="240">
        <f t="shared" si="13"/>
        <v>5.5774808883397257E-3</v>
      </c>
      <c r="L144" s="240">
        <f t="shared" si="13"/>
        <v>5.5774808883397257E-3</v>
      </c>
      <c r="M144" s="240">
        <f t="shared" si="13"/>
        <v>5.5774808883397265E-3</v>
      </c>
      <c r="N144" s="240">
        <f t="shared" si="13"/>
        <v>5.5774808883397274E-3</v>
      </c>
      <c r="O144" s="240">
        <f t="shared" si="13"/>
        <v>5.5774808883397257E-3</v>
      </c>
      <c r="P144" s="240">
        <f t="shared" si="13"/>
        <v>5.5774808883397257E-3</v>
      </c>
      <c r="Q144" s="240">
        <f t="shared" si="13"/>
        <v>5.5774808883397257E-3</v>
      </c>
    </row>
    <row r="145" spans="1:17" x14ac:dyDescent="0.25">
      <c r="A145" s="76" t="s">
        <v>82</v>
      </c>
      <c r="B145" s="239">
        <f t="shared" ref="B145:Q145" si="14">IF(B$49=0,0,B$49/B$47)</f>
        <v>5.7317736171395087E-3</v>
      </c>
      <c r="C145" s="239">
        <f t="shared" si="14"/>
        <v>5.7317736171395078E-3</v>
      </c>
      <c r="D145" s="239">
        <f t="shared" si="14"/>
        <v>5.7317736171395078E-3</v>
      </c>
      <c r="E145" s="239">
        <f t="shared" si="14"/>
        <v>5.7317736171395078E-3</v>
      </c>
      <c r="F145" s="239">
        <f t="shared" si="14"/>
        <v>5.7317736171395078E-3</v>
      </c>
      <c r="G145" s="239">
        <f t="shared" si="14"/>
        <v>5.7317736171395078E-3</v>
      </c>
      <c r="H145" s="239">
        <f t="shared" si="14"/>
        <v>5.7317736171395087E-3</v>
      </c>
      <c r="I145" s="239">
        <f t="shared" si="14"/>
        <v>5.7317736171395078E-3</v>
      </c>
      <c r="J145" s="239">
        <f t="shared" si="14"/>
        <v>5.7317736171395087E-3</v>
      </c>
      <c r="K145" s="239">
        <f t="shared" si="14"/>
        <v>5.7317736171395078E-3</v>
      </c>
      <c r="L145" s="239">
        <f t="shared" si="14"/>
        <v>5.7317736171395078E-3</v>
      </c>
      <c r="M145" s="239">
        <f t="shared" si="14"/>
        <v>5.7317736171395087E-3</v>
      </c>
      <c r="N145" s="239">
        <f t="shared" si="14"/>
        <v>5.7317736171395087E-3</v>
      </c>
      <c r="O145" s="239">
        <f t="shared" si="14"/>
        <v>5.7317736171395078E-3</v>
      </c>
      <c r="P145" s="239">
        <f t="shared" si="14"/>
        <v>5.7317736171395078E-3</v>
      </c>
      <c r="Q145" s="239">
        <f t="shared" si="14"/>
        <v>5.7317736171395078E-3</v>
      </c>
    </row>
    <row r="146" spans="1:17" x14ac:dyDescent="0.25">
      <c r="A146" s="76" t="s">
        <v>81</v>
      </c>
      <c r="B146" s="239">
        <f t="shared" ref="B146:Q146" si="15">IF(B$50=0,0,B$50/B$47)</f>
        <v>7.9442190310011051E-3</v>
      </c>
      <c r="C146" s="239">
        <f t="shared" si="15"/>
        <v>7.9442190310011051E-3</v>
      </c>
      <c r="D146" s="239">
        <f t="shared" si="15"/>
        <v>7.9442190310011051E-3</v>
      </c>
      <c r="E146" s="239">
        <f t="shared" si="15"/>
        <v>7.9442190310011051E-3</v>
      </c>
      <c r="F146" s="239">
        <f t="shared" si="15"/>
        <v>7.9442190310011051E-3</v>
      </c>
      <c r="G146" s="239">
        <f t="shared" si="15"/>
        <v>7.9442190310011051E-3</v>
      </c>
      <c r="H146" s="239">
        <f t="shared" si="15"/>
        <v>7.9442190310011068E-3</v>
      </c>
      <c r="I146" s="239">
        <f t="shared" si="15"/>
        <v>7.9442190310011051E-3</v>
      </c>
      <c r="J146" s="239">
        <f t="shared" si="15"/>
        <v>7.9442190310011068E-3</v>
      </c>
      <c r="K146" s="239">
        <f t="shared" si="15"/>
        <v>7.9442190310011051E-3</v>
      </c>
      <c r="L146" s="239">
        <f t="shared" si="15"/>
        <v>7.9442190310011051E-3</v>
      </c>
      <c r="M146" s="239">
        <f t="shared" si="15"/>
        <v>7.9442190310011068E-3</v>
      </c>
      <c r="N146" s="239">
        <f t="shared" si="15"/>
        <v>7.9442190310011068E-3</v>
      </c>
      <c r="O146" s="239">
        <f t="shared" si="15"/>
        <v>7.9442190310011051E-3</v>
      </c>
      <c r="P146" s="239">
        <f t="shared" si="15"/>
        <v>7.9442190310011051E-3</v>
      </c>
      <c r="Q146" s="239">
        <f t="shared" si="15"/>
        <v>7.9442190310011051E-3</v>
      </c>
    </row>
    <row r="147" spans="1:17" x14ac:dyDescent="0.25">
      <c r="A147" s="76" t="s">
        <v>80</v>
      </c>
      <c r="B147" s="239">
        <f t="shared" ref="B147:Q147" si="16">IF(B$51=0,0,B$51/B$47)</f>
        <v>4.0825417860215476E-3</v>
      </c>
      <c r="C147" s="239">
        <f t="shared" si="16"/>
        <v>4.0825417860215468E-3</v>
      </c>
      <c r="D147" s="239">
        <f t="shared" si="16"/>
        <v>4.0825417860215468E-3</v>
      </c>
      <c r="E147" s="239">
        <f t="shared" si="16"/>
        <v>4.0825417860215468E-3</v>
      </c>
      <c r="F147" s="239">
        <f t="shared" si="16"/>
        <v>4.0825417860215468E-3</v>
      </c>
      <c r="G147" s="239">
        <f t="shared" si="16"/>
        <v>4.0825417860215468E-3</v>
      </c>
      <c r="H147" s="239">
        <f t="shared" si="16"/>
        <v>4.0825417860215476E-3</v>
      </c>
      <c r="I147" s="239">
        <f t="shared" si="16"/>
        <v>4.0825417860215468E-3</v>
      </c>
      <c r="J147" s="239">
        <f t="shared" si="16"/>
        <v>4.0825417860215476E-3</v>
      </c>
      <c r="K147" s="239">
        <f t="shared" si="16"/>
        <v>4.0825417860215468E-3</v>
      </c>
      <c r="L147" s="239">
        <f t="shared" si="16"/>
        <v>4.0825417860215468E-3</v>
      </c>
      <c r="M147" s="239">
        <f t="shared" si="16"/>
        <v>4.0825417860215468E-3</v>
      </c>
      <c r="N147" s="239">
        <f t="shared" si="16"/>
        <v>4.0825417860215476E-3</v>
      </c>
      <c r="O147" s="239">
        <f t="shared" si="16"/>
        <v>4.0825417860215468E-3</v>
      </c>
      <c r="P147" s="239">
        <f t="shared" si="16"/>
        <v>4.0825417860215468E-3</v>
      </c>
      <c r="Q147" s="239">
        <f t="shared" si="16"/>
        <v>4.0825417860215468E-3</v>
      </c>
    </row>
    <row r="148" spans="1:17" x14ac:dyDescent="0.25">
      <c r="A148" s="129" t="s">
        <v>79</v>
      </c>
      <c r="B148" s="238">
        <f t="shared" ref="B148:Q148" si="17">IF(B$52=0,0,B$52/B$47)</f>
        <v>4.2367913616089851E-3</v>
      </c>
      <c r="C148" s="238">
        <f t="shared" si="17"/>
        <v>4.2367913616089851E-3</v>
      </c>
      <c r="D148" s="238">
        <f t="shared" si="17"/>
        <v>4.2367913616089842E-3</v>
      </c>
      <c r="E148" s="238">
        <f t="shared" si="17"/>
        <v>4.2367913616089842E-3</v>
      </c>
      <c r="F148" s="238">
        <f t="shared" si="17"/>
        <v>4.2367913616089842E-3</v>
      </c>
      <c r="G148" s="238">
        <f t="shared" si="17"/>
        <v>4.2367913616089851E-3</v>
      </c>
      <c r="H148" s="238">
        <f t="shared" si="17"/>
        <v>4.2367913616089851E-3</v>
      </c>
      <c r="I148" s="238">
        <f t="shared" si="17"/>
        <v>4.2367913616089851E-3</v>
      </c>
      <c r="J148" s="238">
        <f t="shared" si="17"/>
        <v>4.2367913616089851E-3</v>
      </c>
      <c r="K148" s="238">
        <f t="shared" si="17"/>
        <v>4.2367913616089842E-3</v>
      </c>
      <c r="L148" s="238">
        <f t="shared" si="17"/>
        <v>4.2367913616089842E-3</v>
      </c>
      <c r="M148" s="238">
        <f t="shared" si="17"/>
        <v>4.2367913616089851E-3</v>
      </c>
      <c r="N148" s="238">
        <f t="shared" si="17"/>
        <v>4.2367913616089851E-3</v>
      </c>
      <c r="O148" s="238">
        <f t="shared" si="17"/>
        <v>4.2367913616089842E-3</v>
      </c>
      <c r="P148" s="238">
        <f t="shared" si="17"/>
        <v>4.2367913616089842E-3</v>
      </c>
      <c r="Q148" s="238">
        <f t="shared" si="17"/>
        <v>4.2367913616089842E-3</v>
      </c>
    </row>
    <row r="149" spans="1:17" x14ac:dyDescent="0.25">
      <c r="A149" s="127" t="s">
        <v>210</v>
      </c>
      <c r="B149" s="237">
        <f t="shared" ref="B149:Q149" si="18">IF(B$57=0,0,B$57/B$47)</f>
        <v>5.2342702685567365E-2</v>
      </c>
      <c r="C149" s="237">
        <f t="shared" si="18"/>
        <v>5.4307065949473557E-2</v>
      </c>
      <c r="D149" s="237">
        <f t="shared" si="18"/>
        <v>5.4764638095317772E-2</v>
      </c>
      <c r="E149" s="237">
        <f t="shared" si="18"/>
        <v>5.1686827033623012E-2</v>
      </c>
      <c r="F149" s="237">
        <f t="shared" si="18"/>
        <v>4.9289541472310669E-2</v>
      </c>
      <c r="G149" s="237">
        <f t="shared" si="18"/>
        <v>4.9084974199594726E-2</v>
      </c>
      <c r="H149" s="237">
        <f t="shared" si="18"/>
        <v>4.8371115525114611E-2</v>
      </c>
      <c r="I149" s="237">
        <f t="shared" si="18"/>
        <v>4.6214515185621356E-2</v>
      </c>
      <c r="J149" s="237">
        <f t="shared" si="18"/>
        <v>4.5416658608644869E-2</v>
      </c>
      <c r="K149" s="237">
        <f t="shared" si="18"/>
        <v>4.3081976325666627E-2</v>
      </c>
      <c r="L149" s="237">
        <f t="shared" si="18"/>
        <v>4.4395443229260749E-2</v>
      </c>
      <c r="M149" s="237">
        <f t="shared" si="18"/>
        <v>4.4172689275832365E-2</v>
      </c>
      <c r="N149" s="237">
        <f t="shared" si="18"/>
        <v>4.7881697905559246E-2</v>
      </c>
      <c r="O149" s="237">
        <f t="shared" si="18"/>
        <v>4.9028682843474385E-2</v>
      </c>
      <c r="P149" s="237">
        <f t="shared" si="18"/>
        <v>4.7929667333481578E-2</v>
      </c>
      <c r="Q149" s="237">
        <f t="shared" si="18"/>
        <v>4.7658363512807618E-2</v>
      </c>
    </row>
    <row r="150" spans="1:17" x14ac:dyDescent="0.25">
      <c r="A150" s="127" t="s">
        <v>209</v>
      </c>
      <c r="B150" s="237">
        <f t="shared" ref="B150:Q150" si="19">IF(B$58=0,0,B$58/B$47)</f>
        <v>0.13296428586076259</v>
      </c>
      <c r="C150" s="237">
        <f t="shared" si="19"/>
        <v>0.12909628533237644</v>
      </c>
      <c r="D150" s="237">
        <f t="shared" si="19"/>
        <v>0.12819528634994745</v>
      </c>
      <c r="E150" s="237">
        <f t="shared" si="19"/>
        <v>0.13425576153376598</v>
      </c>
      <c r="F150" s="237">
        <f t="shared" si="19"/>
        <v>0.13897622336902241</v>
      </c>
      <c r="G150" s="237">
        <f t="shared" si="19"/>
        <v>0.13937903395578849</v>
      </c>
      <c r="H150" s="237">
        <f t="shared" si="19"/>
        <v>0.14078468319634263</v>
      </c>
      <c r="I150" s="237">
        <f t="shared" si="19"/>
        <v>0.1450312150909018</v>
      </c>
      <c r="J150" s="237">
        <f t="shared" si="19"/>
        <v>0.14660226343925287</v>
      </c>
      <c r="K150" s="237">
        <f t="shared" si="19"/>
        <v>0.1511994540251817</v>
      </c>
      <c r="L150" s="237">
        <f t="shared" si="19"/>
        <v>0.14861312451552811</v>
      </c>
      <c r="M150" s="237">
        <f t="shared" si="19"/>
        <v>0.14905174624369449</v>
      </c>
      <c r="N150" s="237">
        <f t="shared" si="19"/>
        <v>0.14174838866051284</v>
      </c>
      <c r="O150" s="237">
        <f t="shared" si="19"/>
        <v>0.13948987648640285</v>
      </c>
      <c r="P150" s="237">
        <f t="shared" si="19"/>
        <v>0.14165393272358956</v>
      </c>
      <c r="Q150" s="237">
        <f t="shared" si="19"/>
        <v>0.1430162021555495</v>
      </c>
    </row>
    <row r="151" spans="1:17" x14ac:dyDescent="0.25">
      <c r="A151" s="142" t="s">
        <v>225</v>
      </c>
      <c r="B151" s="235">
        <f t="shared" ref="B151:Q151" si="20">IF(B$59=0,0,B$59/B$47)</f>
        <v>0.11341385497413244</v>
      </c>
      <c r="C151" s="235">
        <f t="shared" si="20"/>
        <v>0.10954585444574627</v>
      </c>
      <c r="D151" s="235">
        <f t="shared" si="20"/>
        <v>0.1086448554633173</v>
      </c>
      <c r="E151" s="235">
        <f t="shared" si="20"/>
        <v>0.11470533064713581</v>
      </c>
      <c r="F151" s="235">
        <f t="shared" si="20"/>
        <v>0.11942579248239223</v>
      </c>
      <c r="G151" s="235">
        <f t="shared" si="20"/>
        <v>0.11982860306915834</v>
      </c>
      <c r="H151" s="235">
        <f t="shared" si="20"/>
        <v>0.12123425230971246</v>
      </c>
      <c r="I151" s="235">
        <f t="shared" si="20"/>
        <v>0.12548078420427164</v>
      </c>
      <c r="J151" s="235">
        <f t="shared" si="20"/>
        <v>0.1270518325526227</v>
      </c>
      <c r="K151" s="235">
        <f t="shared" si="20"/>
        <v>0.13164902313855154</v>
      </c>
      <c r="L151" s="235">
        <f t="shared" si="20"/>
        <v>0.12906269362889797</v>
      </c>
      <c r="M151" s="235">
        <f t="shared" si="20"/>
        <v>0.12950131535706433</v>
      </c>
      <c r="N151" s="235">
        <f t="shared" si="20"/>
        <v>0.12219795777388269</v>
      </c>
      <c r="O151" s="235">
        <f t="shared" si="20"/>
        <v>0.11993944559977267</v>
      </c>
      <c r="P151" s="235">
        <f t="shared" si="20"/>
        <v>0.12210350183695941</v>
      </c>
      <c r="Q151" s="235">
        <f t="shared" si="20"/>
        <v>0.12101961444050478</v>
      </c>
    </row>
    <row r="152" spans="1:17" x14ac:dyDescent="0.25">
      <c r="A152" s="142" t="s">
        <v>224</v>
      </c>
      <c r="B152" s="235">
        <f t="shared" ref="B152:Q152" si="21">IF(B$65=0,0,B$65/B$47)</f>
        <v>1.9550430886630166E-2</v>
      </c>
      <c r="C152" s="235">
        <f t="shared" si="21"/>
        <v>1.9550430886630162E-2</v>
      </c>
      <c r="D152" s="235">
        <f t="shared" si="21"/>
        <v>1.9550430886630159E-2</v>
      </c>
      <c r="E152" s="235">
        <f t="shared" si="21"/>
        <v>1.9550430886630162E-2</v>
      </c>
      <c r="F152" s="235">
        <f t="shared" si="21"/>
        <v>1.9550430886630162E-2</v>
      </c>
      <c r="G152" s="235">
        <f t="shared" si="21"/>
        <v>1.9550430886630162E-2</v>
      </c>
      <c r="H152" s="235">
        <f t="shared" si="21"/>
        <v>1.9550430886630166E-2</v>
      </c>
      <c r="I152" s="235">
        <f t="shared" si="21"/>
        <v>1.9550430886630162E-2</v>
      </c>
      <c r="J152" s="235">
        <f t="shared" si="21"/>
        <v>1.9550430886630166E-2</v>
      </c>
      <c r="K152" s="235">
        <f t="shared" si="21"/>
        <v>1.9550430886630162E-2</v>
      </c>
      <c r="L152" s="235">
        <f t="shared" si="21"/>
        <v>1.9550430886630159E-2</v>
      </c>
      <c r="M152" s="235">
        <f t="shared" si="21"/>
        <v>1.9550430886630162E-2</v>
      </c>
      <c r="N152" s="235">
        <f t="shared" si="21"/>
        <v>1.9550430886630166E-2</v>
      </c>
      <c r="O152" s="235">
        <f t="shared" si="21"/>
        <v>1.9550430886630166E-2</v>
      </c>
      <c r="P152" s="235">
        <f t="shared" si="21"/>
        <v>1.9550430886630162E-2</v>
      </c>
      <c r="Q152" s="235">
        <f t="shared" si="21"/>
        <v>1.9550430886630162E-2</v>
      </c>
    </row>
    <row r="153" spans="1:17" x14ac:dyDescent="0.25">
      <c r="A153" s="142" t="s">
        <v>223</v>
      </c>
      <c r="B153" s="259">
        <f t="shared" ref="B153:Q153" si="22">IF(B$76=0,0,B$76/B$47)</f>
        <v>0</v>
      </c>
      <c r="C153" s="259">
        <f t="shared" si="22"/>
        <v>0</v>
      </c>
      <c r="D153" s="259">
        <f t="shared" si="22"/>
        <v>0</v>
      </c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59">
        <f t="shared" si="22"/>
        <v>0</v>
      </c>
      <c r="M153" s="259">
        <f t="shared" si="22"/>
        <v>0</v>
      </c>
      <c r="N153" s="259">
        <f t="shared" si="22"/>
        <v>0</v>
      </c>
      <c r="O153" s="259">
        <f t="shared" si="22"/>
        <v>0</v>
      </c>
      <c r="P153" s="259">
        <f t="shared" si="22"/>
        <v>0</v>
      </c>
      <c r="Q153" s="259">
        <f t="shared" si="22"/>
        <v>2.4461568284145536E-3</v>
      </c>
    </row>
    <row r="154" spans="1:17" x14ac:dyDescent="0.25">
      <c r="A154" s="127" t="s">
        <v>208</v>
      </c>
      <c r="B154" s="237">
        <f t="shared" ref="B154:Q154" si="23">IF(B$77=0,0,B$77/B$47)</f>
        <v>0.67430467459129773</v>
      </c>
      <c r="C154" s="237">
        <f t="shared" si="23"/>
        <v>0.6761319892553963</v>
      </c>
      <c r="D154" s="237">
        <f t="shared" si="23"/>
        <v>0.67655763776315847</v>
      </c>
      <c r="E154" s="237">
        <f t="shared" si="23"/>
        <v>0.67369455770576803</v>
      </c>
      <c r="F154" s="237">
        <f t="shared" si="23"/>
        <v>0.67146452462547745</v>
      </c>
      <c r="G154" s="237">
        <f t="shared" si="23"/>
        <v>0.67127422948806725</v>
      </c>
      <c r="H154" s="237">
        <f t="shared" si="23"/>
        <v>0.67061017490715558</v>
      </c>
      <c r="I154" s="237">
        <f t="shared" si="23"/>
        <v>0.66860403505646415</v>
      </c>
      <c r="J154" s="237">
        <f t="shared" si="23"/>
        <v>0.66786184289183481</v>
      </c>
      <c r="K154" s="237">
        <f t="shared" si="23"/>
        <v>0.66569004541929688</v>
      </c>
      <c r="L154" s="237">
        <f t="shared" si="23"/>
        <v>0.66691187509705885</v>
      </c>
      <c r="M154" s="237">
        <f t="shared" si="23"/>
        <v>0.66670466211712542</v>
      </c>
      <c r="N154" s="237">
        <f t="shared" si="23"/>
        <v>0.67015490270291811</v>
      </c>
      <c r="O154" s="237">
        <f t="shared" si="23"/>
        <v>0.67122186543586215</v>
      </c>
      <c r="P154" s="237">
        <f t="shared" si="23"/>
        <v>0.67019952542656669</v>
      </c>
      <c r="Q154" s="237">
        <f t="shared" si="23"/>
        <v>0.66994714977942804</v>
      </c>
    </row>
    <row r="155" spans="1:17" x14ac:dyDescent="0.25">
      <c r="A155" s="142" t="s">
        <v>222</v>
      </c>
      <c r="B155" s="259">
        <f t="shared" ref="B155:Q155" si="24">IF(B$78=0,0,B$78/B$47)</f>
        <v>0.6256137883721653</v>
      </c>
      <c r="C155" s="259">
        <f t="shared" si="24"/>
        <v>0.62561378837216519</v>
      </c>
      <c r="D155" s="259">
        <f t="shared" si="24"/>
        <v>0.62561378837216519</v>
      </c>
      <c r="E155" s="259">
        <f t="shared" si="24"/>
        <v>0.62561378837216519</v>
      </c>
      <c r="F155" s="259">
        <f t="shared" si="24"/>
        <v>0.62561378837216519</v>
      </c>
      <c r="G155" s="259">
        <f t="shared" si="24"/>
        <v>0.62561378837216519</v>
      </c>
      <c r="H155" s="259">
        <f t="shared" si="24"/>
        <v>0.6256137883721653</v>
      </c>
      <c r="I155" s="259">
        <f t="shared" si="24"/>
        <v>0.62561378837216519</v>
      </c>
      <c r="J155" s="259">
        <f t="shared" si="24"/>
        <v>0.62561378837216519</v>
      </c>
      <c r="K155" s="259">
        <f t="shared" si="24"/>
        <v>0.62561378837216519</v>
      </c>
      <c r="L155" s="259">
        <f t="shared" si="24"/>
        <v>0.62561378837216508</v>
      </c>
      <c r="M155" s="259">
        <f t="shared" si="24"/>
        <v>0.62561378837216519</v>
      </c>
      <c r="N155" s="259">
        <f t="shared" si="24"/>
        <v>0.6256137883721653</v>
      </c>
      <c r="O155" s="259">
        <f t="shared" si="24"/>
        <v>0.62561378837216508</v>
      </c>
      <c r="P155" s="259">
        <f t="shared" si="24"/>
        <v>0.62561378837216519</v>
      </c>
      <c r="Q155" s="259">
        <f t="shared" si="24"/>
        <v>0.62561378837216519</v>
      </c>
    </row>
    <row r="156" spans="1:17" x14ac:dyDescent="0.25">
      <c r="A156" s="142" t="s">
        <v>221</v>
      </c>
      <c r="B156" s="259">
        <f t="shared" ref="B156:Q156" si="25">IF(B$86=0,0,B$86/B$47)</f>
        <v>4.869088621913243E-2</v>
      </c>
      <c r="C156" s="259">
        <f t="shared" si="25"/>
        <v>5.0518200883231217E-2</v>
      </c>
      <c r="D156" s="259">
        <f t="shared" si="25"/>
        <v>5.0943849390993279E-2</v>
      </c>
      <c r="E156" s="259">
        <f t="shared" si="25"/>
        <v>4.8080769333602801E-2</v>
      </c>
      <c r="F156" s="259">
        <f t="shared" si="25"/>
        <v>4.5850736253312249E-2</v>
      </c>
      <c r="G156" s="259">
        <f t="shared" si="25"/>
        <v>4.5660441115902069E-2</v>
      </c>
      <c r="H156" s="259">
        <f t="shared" si="25"/>
        <v>4.4996386534990336E-2</v>
      </c>
      <c r="I156" s="259">
        <f t="shared" si="25"/>
        <v>4.2990246684298933E-2</v>
      </c>
      <c r="J156" s="259">
        <f t="shared" si="25"/>
        <v>4.2248054519669648E-2</v>
      </c>
      <c r="K156" s="259">
        <f t="shared" si="25"/>
        <v>4.007625704713174E-2</v>
      </c>
      <c r="L156" s="259">
        <f t="shared" si="25"/>
        <v>4.1298086724893719E-2</v>
      </c>
      <c r="M156" s="259">
        <f t="shared" si="25"/>
        <v>4.1090873744960336E-2</v>
      </c>
      <c r="N156" s="259">
        <f t="shared" si="25"/>
        <v>4.4541114330752786E-2</v>
      </c>
      <c r="O156" s="259">
        <f t="shared" si="25"/>
        <v>4.56080770636971E-2</v>
      </c>
      <c r="P156" s="259">
        <f t="shared" si="25"/>
        <v>4.4585737054401463E-2</v>
      </c>
      <c r="Q156" s="259">
        <f t="shared" si="25"/>
        <v>4.4333361407262892E-2</v>
      </c>
    </row>
    <row r="157" spans="1:17" x14ac:dyDescent="0.25">
      <c r="A157" s="127" t="s">
        <v>207</v>
      </c>
      <c r="B157" s="237">
        <f t="shared" ref="B157:Q157" si="26">IF(B$87=0,0,B$87/B$47)</f>
        <v>0.11281553017826154</v>
      </c>
      <c r="C157" s="237">
        <f t="shared" si="26"/>
        <v>0.11289185277864283</v>
      </c>
      <c r="D157" s="237">
        <f t="shared" si="26"/>
        <v>0.11290963110746546</v>
      </c>
      <c r="E157" s="237">
        <f t="shared" si="26"/>
        <v>0.11279004704273211</v>
      </c>
      <c r="F157" s="237">
        <f t="shared" si="26"/>
        <v>0.11269690384907859</v>
      </c>
      <c r="G157" s="237">
        <f t="shared" si="26"/>
        <v>0.11268895567243865</v>
      </c>
      <c r="H157" s="237">
        <f t="shared" si="26"/>
        <v>0.11266121968727634</v>
      </c>
      <c r="I157" s="237">
        <f t="shared" si="26"/>
        <v>0.11257742798290196</v>
      </c>
      <c r="J157" s="237">
        <f t="shared" si="26"/>
        <v>0.11254642837615655</v>
      </c>
      <c r="K157" s="237">
        <f t="shared" si="26"/>
        <v>0.11245571754574395</v>
      </c>
      <c r="L157" s="237">
        <f t="shared" si="26"/>
        <v>0.11250675047404136</v>
      </c>
      <c r="M157" s="237">
        <f t="shared" si="26"/>
        <v>0.11249809567923674</v>
      </c>
      <c r="N157" s="237">
        <f t="shared" si="26"/>
        <v>0.11264220404689905</v>
      </c>
      <c r="O157" s="237">
        <f t="shared" si="26"/>
        <v>0.11268676855014974</v>
      </c>
      <c r="P157" s="237">
        <f t="shared" si="26"/>
        <v>0.1126440678322513</v>
      </c>
      <c r="Q157" s="237">
        <f t="shared" si="26"/>
        <v>0.11180547786810392</v>
      </c>
    </row>
    <row r="158" spans="1:17" x14ac:dyDescent="0.25">
      <c r="A158" s="142" t="s">
        <v>220</v>
      </c>
      <c r="B158" s="259">
        <f t="shared" ref="B158:Q158" si="27">IF(B$88=0,0,B$88/B$47)</f>
        <v>5.8038283181737538E-2</v>
      </c>
      <c r="C158" s="259">
        <f t="shared" si="27"/>
        <v>5.6058876785007705E-2</v>
      </c>
      <c r="D158" s="259">
        <f t="shared" si="27"/>
        <v>5.5597800542598011E-2</v>
      </c>
      <c r="E158" s="259">
        <f t="shared" si="27"/>
        <v>5.8699181542428938E-2</v>
      </c>
      <c r="F158" s="259">
        <f t="shared" si="27"/>
        <v>6.1114825564102311E-2</v>
      </c>
      <c r="G158" s="259">
        <f t="shared" si="27"/>
        <v>6.13209594170488E-2</v>
      </c>
      <c r="H158" s="259">
        <f t="shared" si="27"/>
        <v>6.2040284835412213E-2</v>
      </c>
      <c r="I158" s="259">
        <f t="shared" si="27"/>
        <v>6.4213400463065645E-2</v>
      </c>
      <c r="J158" s="259">
        <f t="shared" si="27"/>
        <v>6.5017367041528204E-2</v>
      </c>
      <c r="K158" s="259">
        <f t="shared" si="27"/>
        <v>6.7369928367720738E-2</v>
      </c>
      <c r="L158" s="259">
        <f t="shared" si="27"/>
        <v>6.6046402908535917E-2</v>
      </c>
      <c r="M158" s="259">
        <f t="shared" si="27"/>
        <v>6.6270862716156342E-2</v>
      </c>
      <c r="N158" s="259">
        <f t="shared" si="27"/>
        <v>6.2533450424802142E-2</v>
      </c>
      <c r="O158" s="259">
        <f t="shared" si="27"/>
        <v>6.1377681853490483E-2</v>
      </c>
      <c r="P158" s="259">
        <f t="shared" si="27"/>
        <v>6.2485113646049646E-2</v>
      </c>
      <c r="Q158" s="259">
        <f t="shared" si="27"/>
        <v>6.1930446284933167E-2</v>
      </c>
    </row>
    <row r="159" spans="1:17" x14ac:dyDescent="0.25">
      <c r="A159" s="140" t="s">
        <v>219</v>
      </c>
      <c r="B159" s="260">
        <f t="shared" ref="B159:Q159" si="28">IF(B$94=0,0,B$94/B$47)</f>
        <v>5.4777246996523997E-2</v>
      </c>
      <c r="C159" s="260">
        <f t="shared" si="28"/>
        <v>5.6832975993635133E-2</v>
      </c>
      <c r="D159" s="260">
        <f t="shared" si="28"/>
        <v>5.7311830564867446E-2</v>
      </c>
      <c r="E159" s="260">
        <f t="shared" si="28"/>
        <v>5.4090865500303162E-2</v>
      </c>
      <c r="F159" s="260">
        <f t="shared" si="28"/>
        <v>5.1582078284976289E-2</v>
      </c>
      <c r="G159" s="260">
        <f t="shared" si="28"/>
        <v>5.136799625538984E-2</v>
      </c>
      <c r="H159" s="260">
        <f t="shared" si="28"/>
        <v>5.0620934851864141E-2</v>
      </c>
      <c r="I159" s="260">
        <f t="shared" si="28"/>
        <v>4.836402751983631E-2</v>
      </c>
      <c r="J159" s="260">
        <f t="shared" si="28"/>
        <v>4.7529061334628357E-2</v>
      </c>
      <c r="K159" s="260">
        <f t="shared" si="28"/>
        <v>4.5085789178023215E-2</v>
      </c>
      <c r="L159" s="260">
        <f t="shared" si="28"/>
        <v>4.646034756550544E-2</v>
      </c>
      <c r="M159" s="260">
        <f t="shared" si="28"/>
        <v>4.6227232963080386E-2</v>
      </c>
      <c r="N159" s="260">
        <f t="shared" si="28"/>
        <v>5.0108753622096901E-2</v>
      </c>
      <c r="O159" s="260">
        <f t="shared" si="28"/>
        <v>5.1309086696659241E-2</v>
      </c>
      <c r="P159" s="260">
        <f t="shared" si="28"/>
        <v>5.015895418620165E-2</v>
      </c>
      <c r="Q159" s="260">
        <f t="shared" si="28"/>
        <v>4.9875031583170762E-2</v>
      </c>
    </row>
    <row r="160" spans="1:17" hidden="1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</row>
    <row r="161" spans="1:17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</row>
    <row r="162" spans="1:17" x14ac:dyDescent="0.25">
      <c r="A162" s="78" t="s">
        <v>36</v>
      </c>
      <c r="B162" s="77">
        <f t="shared" ref="B162:Q162" si="29">SUM(B163:B167,B169:B171,B173:B175)</f>
        <v>1</v>
      </c>
      <c r="C162" s="77">
        <f t="shared" si="29"/>
        <v>1</v>
      </c>
      <c r="D162" s="77">
        <f t="shared" si="29"/>
        <v>1</v>
      </c>
      <c r="E162" s="77">
        <f t="shared" si="29"/>
        <v>1</v>
      </c>
      <c r="F162" s="77">
        <f t="shared" si="29"/>
        <v>1</v>
      </c>
      <c r="G162" s="77">
        <f t="shared" si="29"/>
        <v>1</v>
      </c>
      <c r="H162" s="77">
        <f t="shared" si="29"/>
        <v>1</v>
      </c>
      <c r="I162" s="77">
        <f t="shared" si="29"/>
        <v>1</v>
      </c>
      <c r="J162" s="77">
        <f t="shared" si="29"/>
        <v>1</v>
      </c>
      <c r="K162" s="77">
        <f t="shared" si="29"/>
        <v>1</v>
      </c>
      <c r="L162" s="77">
        <f t="shared" si="29"/>
        <v>0.99999999999999989</v>
      </c>
      <c r="M162" s="77">
        <f t="shared" si="29"/>
        <v>0.99999999999999989</v>
      </c>
      <c r="N162" s="77">
        <f t="shared" si="29"/>
        <v>1</v>
      </c>
      <c r="O162" s="77">
        <f t="shared" si="29"/>
        <v>1.0000000000000002</v>
      </c>
      <c r="P162" s="77">
        <f t="shared" si="29"/>
        <v>0.99999999999999989</v>
      </c>
      <c r="Q162" s="77">
        <f t="shared" si="29"/>
        <v>1</v>
      </c>
    </row>
    <row r="163" spans="1:17" x14ac:dyDescent="0.25">
      <c r="A163" s="132" t="s">
        <v>83</v>
      </c>
      <c r="B163" s="240">
        <f t="shared" ref="B163:Q163" si="30">IF(B$98=0,0,B$98/B$97)</f>
        <v>7.7424453323248002E-3</v>
      </c>
      <c r="C163" s="240">
        <f t="shared" si="30"/>
        <v>7.7424453323247993E-3</v>
      </c>
      <c r="D163" s="240">
        <f t="shared" si="30"/>
        <v>7.7424453323247993E-3</v>
      </c>
      <c r="E163" s="240">
        <f t="shared" si="30"/>
        <v>7.7424453323248002E-3</v>
      </c>
      <c r="F163" s="240">
        <f t="shared" si="30"/>
        <v>7.7424453323247985E-3</v>
      </c>
      <c r="G163" s="240">
        <f t="shared" si="30"/>
        <v>7.7424453323247993E-3</v>
      </c>
      <c r="H163" s="240">
        <f t="shared" si="30"/>
        <v>7.7424453323247993E-3</v>
      </c>
      <c r="I163" s="240">
        <f t="shared" si="30"/>
        <v>7.7424453323247993E-3</v>
      </c>
      <c r="J163" s="240">
        <f t="shared" si="30"/>
        <v>7.7424453323248002E-3</v>
      </c>
      <c r="K163" s="240">
        <f t="shared" si="30"/>
        <v>7.7424453323248002E-3</v>
      </c>
      <c r="L163" s="240">
        <f t="shared" si="30"/>
        <v>7.7424453323247993E-3</v>
      </c>
      <c r="M163" s="240">
        <f t="shared" si="30"/>
        <v>7.7424453323247993E-3</v>
      </c>
      <c r="N163" s="240">
        <f t="shared" si="30"/>
        <v>7.7424453323248002E-3</v>
      </c>
      <c r="O163" s="240">
        <f t="shared" si="30"/>
        <v>7.7424453323248011E-3</v>
      </c>
      <c r="P163" s="240">
        <f t="shared" si="30"/>
        <v>7.7424453323248002E-3</v>
      </c>
      <c r="Q163" s="240">
        <f t="shared" si="30"/>
        <v>7.7424453323248011E-3</v>
      </c>
    </row>
    <row r="164" spans="1:17" x14ac:dyDescent="0.25">
      <c r="A164" s="76" t="s">
        <v>82</v>
      </c>
      <c r="B164" s="239">
        <f t="shared" ref="B164:Q164" si="31">IF(B$99=0,0,B$99/B$97)</f>
        <v>7.9566285884978445E-3</v>
      </c>
      <c r="C164" s="239">
        <f t="shared" si="31"/>
        <v>7.9566285884978428E-3</v>
      </c>
      <c r="D164" s="239">
        <f t="shared" si="31"/>
        <v>7.9566285884978428E-3</v>
      </c>
      <c r="E164" s="239">
        <f t="shared" si="31"/>
        <v>7.9566285884978428E-3</v>
      </c>
      <c r="F164" s="239">
        <f t="shared" si="31"/>
        <v>7.9566285884978428E-3</v>
      </c>
      <c r="G164" s="239">
        <f t="shared" si="31"/>
        <v>7.9566285884978428E-3</v>
      </c>
      <c r="H164" s="239">
        <f t="shared" si="31"/>
        <v>7.9566285884978428E-3</v>
      </c>
      <c r="I164" s="239">
        <f t="shared" si="31"/>
        <v>7.9566285884978428E-3</v>
      </c>
      <c r="J164" s="239">
        <f t="shared" si="31"/>
        <v>7.9566285884978428E-3</v>
      </c>
      <c r="K164" s="239">
        <f t="shared" si="31"/>
        <v>7.9566285884978428E-3</v>
      </c>
      <c r="L164" s="239">
        <f t="shared" si="31"/>
        <v>7.9566285884978428E-3</v>
      </c>
      <c r="M164" s="239">
        <f t="shared" si="31"/>
        <v>7.9566285884978428E-3</v>
      </c>
      <c r="N164" s="239">
        <f t="shared" si="31"/>
        <v>7.9566285884978445E-3</v>
      </c>
      <c r="O164" s="239">
        <f t="shared" si="31"/>
        <v>7.9566285884978445E-3</v>
      </c>
      <c r="P164" s="239">
        <f t="shared" si="31"/>
        <v>7.9566285884978445E-3</v>
      </c>
      <c r="Q164" s="239">
        <f t="shared" si="31"/>
        <v>7.9566285884978445E-3</v>
      </c>
    </row>
    <row r="165" spans="1:17" x14ac:dyDescent="0.25">
      <c r="A165" s="76" t="s">
        <v>81</v>
      </c>
      <c r="B165" s="239">
        <f t="shared" ref="B165:Q165" si="32">IF(B$100=0,0,B$100/B$97)</f>
        <v>1.5572795829286078E-2</v>
      </c>
      <c r="C165" s="239">
        <f t="shared" si="32"/>
        <v>1.5572795829286076E-2</v>
      </c>
      <c r="D165" s="239">
        <f t="shared" si="32"/>
        <v>1.5572795829286074E-2</v>
      </c>
      <c r="E165" s="239">
        <f t="shared" si="32"/>
        <v>1.5572795829286076E-2</v>
      </c>
      <c r="F165" s="239">
        <f t="shared" si="32"/>
        <v>1.5572795829286074E-2</v>
      </c>
      <c r="G165" s="239">
        <f t="shared" si="32"/>
        <v>1.5572795829286074E-2</v>
      </c>
      <c r="H165" s="239">
        <f t="shared" si="32"/>
        <v>1.5572795829286074E-2</v>
      </c>
      <c r="I165" s="239">
        <f t="shared" si="32"/>
        <v>1.5572795829286074E-2</v>
      </c>
      <c r="J165" s="239">
        <f t="shared" si="32"/>
        <v>1.5572795829286074E-2</v>
      </c>
      <c r="K165" s="239">
        <f t="shared" si="32"/>
        <v>1.5572795829286076E-2</v>
      </c>
      <c r="L165" s="239">
        <f t="shared" si="32"/>
        <v>1.5572795829286074E-2</v>
      </c>
      <c r="M165" s="239">
        <f t="shared" si="32"/>
        <v>1.5572795829286074E-2</v>
      </c>
      <c r="N165" s="239">
        <f t="shared" si="32"/>
        <v>1.5572795829286076E-2</v>
      </c>
      <c r="O165" s="239">
        <f t="shared" si="32"/>
        <v>1.5572795829286079E-2</v>
      </c>
      <c r="P165" s="239">
        <f t="shared" si="32"/>
        <v>1.5572795829286076E-2</v>
      </c>
      <c r="Q165" s="239">
        <f t="shared" si="32"/>
        <v>1.5572795829286076E-2</v>
      </c>
    </row>
    <row r="166" spans="1:17" x14ac:dyDescent="0.25">
      <c r="A166" s="76" t="s">
        <v>80</v>
      </c>
      <c r="B166" s="239">
        <f t="shared" ref="B166:Q166" si="33">IF(B$101=0,0,B$101/B$97)</f>
        <v>6.1778808237631473E-3</v>
      </c>
      <c r="C166" s="239">
        <f t="shared" si="33"/>
        <v>6.1778808237631464E-3</v>
      </c>
      <c r="D166" s="239">
        <f t="shared" si="33"/>
        <v>6.1778808237631464E-3</v>
      </c>
      <c r="E166" s="239">
        <f t="shared" si="33"/>
        <v>6.1778808237631464E-3</v>
      </c>
      <c r="F166" s="239">
        <f t="shared" si="33"/>
        <v>6.1778808237631464E-3</v>
      </c>
      <c r="G166" s="239">
        <f t="shared" si="33"/>
        <v>6.1778808237631464E-3</v>
      </c>
      <c r="H166" s="239">
        <f t="shared" si="33"/>
        <v>6.1778808237631464E-3</v>
      </c>
      <c r="I166" s="239">
        <f t="shared" si="33"/>
        <v>6.1778808237631464E-3</v>
      </c>
      <c r="J166" s="239">
        <f t="shared" si="33"/>
        <v>6.1778808237631464E-3</v>
      </c>
      <c r="K166" s="239">
        <f t="shared" si="33"/>
        <v>6.1778808237631473E-3</v>
      </c>
      <c r="L166" s="239">
        <f t="shared" si="33"/>
        <v>6.1778808237631464E-3</v>
      </c>
      <c r="M166" s="239">
        <f t="shared" si="33"/>
        <v>6.1778808237631464E-3</v>
      </c>
      <c r="N166" s="239">
        <f t="shared" si="33"/>
        <v>6.1778808237631473E-3</v>
      </c>
      <c r="O166" s="239">
        <f t="shared" si="33"/>
        <v>6.1778808237631481E-3</v>
      </c>
      <c r="P166" s="239">
        <f t="shared" si="33"/>
        <v>6.1778808237631473E-3</v>
      </c>
      <c r="Q166" s="239">
        <f t="shared" si="33"/>
        <v>6.1778808237631473E-3</v>
      </c>
    </row>
    <row r="167" spans="1:17" x14ac:dyDescent="0.25">
      <c r="A167" s="129" t="s">
        <v>79</v>
      </c>
      <c r="B167" s="238">
        <f t="shared" ref="B167:Q167" si="34">IF(B$102=0,0,B$102/B$97)</f>
        <v>6.9889960716383245E-3</v>
      </c>
      <c r="C167" s="238">
        <f t="shared" si="34"/>
        <v>6.9889960716383237E-3</v>
      </c>
      <c r="D167" s="238">
        <f t="shared" si="34"/>
        <v>6.9889960716383228E-3</v>
      </c>
      <c r="E167" s="238">
        <f t="shared" si="34"/>
        <v>6.9889960716383245E-3</v>
      </c>
      <c r="F167" s="238">
        <f t="shared" si="34"/>
        <v>6.9889960716383237E-3</v>
      </c>
      <c r="G167" s="238">
        <f t="shared" si="34"/>
        <v>6.9889960716383245E-3</v>
      </c>
      <c r="H167" s="238">
        <f t="shared" si="34"/>
        <v>6.9889960716383237E-3</v>
      </c>
      <c r="I167" s="238">
        <f t="shared" si="34"/>
        <v>6.9889960716383237E-3</v>
      </c>
      <c r="J167" s="238">
        <f t="shared" si="34"/>
        <v>6.9889960716383237E-3</v>
      </c>
      <c r="K167" s="238">
        <f t="shared" si="34"/>
        <v>6.9889960716383245E-3</v>
      </c>
      <c r="L167" s="238">
        <f t="shared" si="34"/>
        <v>6.9889960716383245E-3</v>
      </c>
      <c r="M167" s="238">
        <f t="shared" si="34"/>
        <v>6.9889960716383237E-3</v>
      </c>
      <c r="N167" s="238">
        <f t="shared" si="34"/>
        <v>6.9889960716383245E-3</v>
      </c>
      <c r="O167" s="238">
        <f t="shared" si="34"/>
        <v>6.9889960716383263E-3</v>
      </c>
      <c r="P167" s="238">
        <f t="shared" si="34"/>
        <v>6.9889960716383245E-3</v>
      </c>
      <c r="Q167" s="238">
        <f t="shared" si="34"/>
        <v>6.9889960716383254E-3</v>
      </c>
    </row>
    <row r="168" spans="1:17" x14ac:dyDescent="0.25">
      <c r="A168" s="127" t="s">
        <v>206</v>
      </c>
      <c r="B168" s="237">
        <f t="shared" ref="B168:Q168" si="35">IF(B$107=0,0,B$107/B$97)</f>
        <v>0.68254719323856083</v>
      </c>
      <c r="C168" s="237">
        <f t="shared" si="35"/>
        <v>0.67101279246796053</v>
      </c>
      <c r="D168" s="237">
        <f t="shared" si="35"/>
        <v>0.66832600809940335</v>
      </c>
      <c r="E168" s="237">
        <f t="shared" si="35"/>
        <v>0.68639838143995358</v>
      </c>
      <c r="F168" s="237">
        <f t="shared" si="35"/>
        <v>0.70047482693953256</v>
      </c>
      <c r="G168" s="237">
        <f t="shared" si="35"/>
        <v>0.70167601052477346</v>
      </c>
      <c r="H168" s="237">
        <f t="shared" si="35"/>
        <v>0.70586766498925868</v>
      </c>
      <c r="I168" s="237">
        <f t="shared" si="35"/>
        <v>0.71853084856369798</v>
      </c>
      <c r="J168" s="237">
        <f t="shared" si="35"/>
        <v>0.72321572415947022</v>
      </c>
      <c r="K168" s="237">
        <f t="shared" si="35"/>
        <v>0.73692457405434286</v>
      </c>
      <c r="L168" s="237">
        <f t="shared" si="35"/>
        <v>0.72921212394730495</v>
      </c>
      <c r="M168" s="237">
        <f t="shared" si="35"/>
        <v>0.73052009657094752</v>
      </c>
      <c r="N168" s="237">
        <f t="shared" si="35"/>
        <v>0.70874144046239573</v>
      </c>
      <c r="O168" s="237">
        <f t="shared" si="35"/>
        <v>0.70200654361574677</v>
      </c>
      <c r="P168" s="237">
        <f t="shared" si="35"/>
        <v>0.70845977229207358</v>
      </c>
      <c r="Q168" s="237">
        <f t="shared" si="35"/>
        <v>0.70522761357617858</v>
      </c>
    </row>
    <row r="169" spans="1:17" x14ac:dyDescent="0.25">
      <c r="A169" s="142" t="s">
        <v>218</v>
      </c>
      <c r="B169" s="235">
        <f t="shared" ref="B169:Q169" si="36">IF(B$108=0,0,B$108/B$97)</f>
        <v>0.55302611893140041</v>
      </c>
      <c r="C169" s="235">
        <f t="shared" si="36"/>
        <v>0.53416506072360126</v>
      </c>
      <c r="D169" s="235">
        <f t="shared" si="36"/>
        <v>0.52977162951074375</v>
      </c>
      <c r="E169" s="235">
        <f t="shared" si="36"/>
        <v>0.55932358390424952</v>
      </c>
      <c r="F169" s="235">
        <f t="shared" si="36"/>
        <v>0.5823413949901266</v>
      </c>
      <c r="G169" s="235">
        <f t="shared" si="36"/>
        <v>0.58430557102059966</v>
      </c>
      <c r="H169" s="235">
        <f t="shared" si="36"/>
        <v>0.59115976660596092</v>
      </c>
      <c r="I169" s="235">
        <f t="shared" si="36"/>
        <v>0.61186661104839801</v>
      </c>
      <c r="J169" s="235">
        <f t="shared" si="36"/>
        <v>0.61952732208710082</v>
      </c>
      <c r="K169" s="235">
        <f t="shared" si="36"/>
        <v>0.64194404064678701</v>
      </c>
      <c r="L169" s="235">
        <f t="shared" si="36"/>
        <v>0.62933263817459617</v>
      </c>
      <c r="M169" s="235">
        <f t="shared" si="36"/>
        <v>0.63147143569684028</v>
      </c>
      <c r="N169" s="235">
        <f t="shared" si="36"/>
        <v>0.59585896577139452</v>
      </c>
      <c r="O169" s="235">
        <f t="shared" si="36"/>
        <v>0.58484605890483721</v>
      </c>
      <c r="P169" s="235">
        <f t="shared" si="36"/>
        <v>0.59539838183111138</v>
      </c>
      <c r="Q169" s="235">
        <f t="shared" si="36"/>
        <v>0.59011315419859078</v>
      </c>
    </row>
    <row r="170" spans="1:17" x14ac:dyDescent="0.25">
      <c r="A170" s="142" t="s">
        <v>217</v>
      </c>
      <c r="B170" s="235">
        <f t="shared" ref="B170:Q170" si="37">IF(B$114=0,0,B$114/B$97)</f>
        <v>0.12952107430716039</v>
      </c>
      <c r="C170" s="235">
        <f t="shared" si="37"/>
        <v>0.1368477317443593</v>
      </c>
      <c r="D170" s="235">
        <f t="shared" si="37"/>
        <v>0.1385543785886596</v>
      </c>
      <c r="E170" s="235">
        <f t="shared" si="37"/>
        <v>0.12707479753570405</v>
      </c>
      <c r="F170" s="235">
        <f t="shared" si="37"/>
        <v>0.11813343194940594</v>
      </c>
      <c r="G170" s="235">
        <f t="shared" si="37"/>
        <v>0.11737043950417382</v>
      </c>
      <c r="H170" s="235">
        <f t="shared" si="37"/>
        <v>0.11470789838329774</v>
      </c>
      <c r="I170" s="235">
        <f t="shared" si="37"/>
        <v>0.10666423751529995</v>
      </c>
      <c r="J170" s="235">
        <f t="shared" si="37"/>
        <v>0.10368840207236944</v>
      </c>
      <c r="K170" s="235">
        <f t="shared" si="37"/>
        <v>9.4980533407555814E-2</v>
      </c>
      <c r="L170" s="235">
        <f t="shared" si="37"/>
        <v>9.9879485772708776E-2</v>
      </c>
      <c r="M170" s="235">
        <f t="shared" si="37"/>
        <v>9.9048660874107242E-2</v>
      </c>
      <c r="N170" s="235">
        <f t="shared" si="37"/>
        <v>0.11288247469100109</v>
      </c>
      <c r="O170" s="235">
        <f t="shared" si="37"/>
        <v>0.11716048471090959</v>
      </c>
      <c r="P170" s="235">
        <f t="shared" si="37"/>
        <v>0.11306139046096224</v>
      </c>
      <c r="Q170" s="235">
        <f t="shared" si="37"/>
        <v>0.11511445937758767</v>
      </c>
    </row>
    <row r="171" spans="1:17" x14ac:dyDescent="0.25">
      <c r="A171" s="127" t="s">
        <v>205</v>
      </c>
      <c r="B171" s="237">
        <f t="shared" ref="B171:Q171" si="38">IF(B$115=0,0,B$115/B$97)</f>
        <v>0.10523587287456784</v>
      </c>
      <c r="C171" s="237">
        <f t="shared" si="38"/>
        <v>0.11118878204229196</v>
      </c>
      <c r="D171" s="237">
        <f t="shared" si="38"/>
        <v>0.11257543260328595</v>
      </c>
      <c r="E171" s="237">
        <f t="shared" si="38"/>
        <v>0.10324827299775956</v>
      </c>
      <c r="F171" s="237">
        <f t="shared" si="38"/>
        <v>9.5983413458892344E-2</v>
      </c>
      <c r="G171" s="237">
        <f t="shared" si="38"/>
        <v>9.5363482097141253E-2</v>
      </c>
      <c r="H171" s="237">
        <f t="shared" si="38"/>
        <v>9.3200167436429435E-2</v>
      </c>
      <c r="I171" s="237">
        <f t="shared" si="38"/>
        <v>8.6664692981181221E-2</v>
      </c>
      <c r="J171" s="237">
        <f t="shared" si="38"/>
        <v>8.4246826683800194E-2</v>
      </c>
      <c r="K171" s="237">
        <f t="shared" si="38"/>
        <v>7.7171683393639126E-2</v>
      </c>
      <c r="L171" s="237">
        <f t="shared" si="38"/>
        <v>8.1152082190325894E-2</v>
      </c>
      <c r="M171" s="237">
        <f t="shared" si="38"/>
        <v>8.0477036960212162E-2</v>
      </c>
      <c r="N171" s="237">
        <f t="shared" si="38"/>
        <v>9.1717010686438408E-2</v>
      </c>
      <c r="O171" s="237">
        <f t="shared" si="38"/>
        <v>9.5192893827614061E-2</v>
      </c>
      <c r="P171" s="237">
        <f t="shared" si="38"/>
        <v>9.1862379749531847E-2</v>
      </c>
      <c r="Q171" s="237">
        <f t="shared" si="38"/>
        <v>9.3530498244290008E-2</v>
      </c>
    </row>
    <row r="172" spans="1:17" x14ac:dyDescent="0.25">
      <c r="A172" s="127" t="s">
        <v>204</v>
      </c>
      <c r="B172" s="237">
        <f t="shared" ref="B172:Q172" si="39">IF(B$116=0,0,B$116/B$97)</f>
        <v>7.387540836866989E-2</v>
      </c>
      <c r="C172" s="237">
        <f t="shared" si="39"/>
        <v>7.4145073329576774E-2</v>
      </c>
      <c r="D172" s="237">
        <f t="shared" si="39"/>
        <v>7.420788817502233E-2</v>
      </c>
      <c r="E172" s="237">
        <f t="shared" si="39"/>
        <v>7.3785370703391209E-2</v>
      </c>
      <c r="F172" s="237">
        <f t="shared" si="39"/>
        <v>7.3456274792745579E-2</v>
      </c>
      <c r="G172" s="237">
        <f t="shared" si="39"/>
        <v>7.3428192092048969E-2</v>
      </c>
      <c r="H172" s="237">
        <f t="shared" si="39"/>
        <v>7.3330194600910836E-2</v>
      </c>
      <c r="I172" s="237">
        <f t="shared" si="39"/>
        <v>7.3034139611018192E-2</v>
      </c>
      <c r="J172" s="237">
        <f t="shared" si="39"/>
        <v>7.2924611008751541E-2</v>
      </c>
      <c r="K172" s="237">
        <f t="shared" si="39"/>
        <v>7.260410918602983E-2</v>
      </c>
      <c r="L172" s="237">
        <f t="shared" si="39"/>
        <v>7.2784420031644995E-2</v>
      </c>
      <c r="M172" s="237">
        <f t="shared" si="39"/>
        <v>7.2753840689602306E-2</v>
      </c>
      <c r="N172" s="237">
        <f t="shared" si="39"/>
        <v>7.3263008054679959E-2</v>
      </c>
      <c r="O172" s="237">
        <f t="shared" si="39"/>
        <v>7.3420464495719692E-2</v>
      </c>
      <c r="P172" s="237">
        <f t="shared" si="39"/>
        <v>7.3269593228686647E-2</v>
      </c>
      <c r="Q172" s="237">
        <f t="shared" si="39"/>
        <v>7.334515848527029E-2</v>
      </c>
    </row>
    <row r="173" spans="1:17" x14ac:dyDescent="0.25">
      <c r="A173" s="142" t="s">
        <v>216</v>
      </c>
      <c r="B173" s="235">
        <f t="shared" ref="B173:Q173" si="40">IF(B$117=0,0,B$117/B$97)</f>
        <v>4.3114153220719292E-2</v>
      </c>
      <c r="C173" s="235">
        <f t="shared" si="40"/>
        <v>4.1643737040291444E-2</v>
      </c>
      <c r="D173" s="235">
        <f t="shared" si="40"/>
        <v>4.1301223260215673E-2</v>
      </c>
      <c r="E173" s="235">
        <f t="shared" si="40"/>
        <v>4.3605106288661509E-2</v>
      </c>
      <c r="F173" s="235">
        <f t="shared" si="40"/>
        <v>4.5399584704761679E-2</v>
      </c>
      <c r="G173" s="235">
        <f t="shared" si="40"/>
        <v>4.5552712709807687E-2</v>
      </c>
      <c r="H173" s="235">
        <f t="shared" si="40"/>
        <v>4.6087068734877619E-2</v>
      </c>
      <c r="I173" s="235">
        <f t="shared" si="40"/>
        <v>4.7701383201134449E-2</v>
      </c>
      <c r="J173" s="235">
        <f t="shared" si="40"/>
        <v>4.8298615516563795E-2</v>
      </c>
      <c r="K173" s="235">
        <f t="shared" si="40"/>
        <v>5.004623250173533E-2</v>
      </c>
      <c r="L173" s="235">
        <f t="shared" si="40"/>
        <v>4.9063042160626666E-2</v>
      </c>
      <c r="M173" s="235">
        <f t="shared" si="40"/>
        <v>4.9229783732001826E-2</v>
      </c>
      <c r="N173" s="235">
        <f t="shared" si="40"/>
        <v>4.6453420315567193E-2</v>
      </c>
      <c r="O173" s="235">
        <f t="shared" si="40"/>
        <v>4.5594849376878667E-2</v>
      </c>
      <c r="P173" s="235">
        <f t="shared" si="40"/>
        <v>4.6417512994208113E-2</v>
      </c>
      <c r="Q173" s="235">
        <f t="shared" si="40"/>
        <v>4.6005474383093221E-2</v>
      </c>
    </row>
    <row r="174" spans="1:17" x14ac:dyDescent="0.25">
      <c r="A174" s="142" t="s">
        <v>215</v>
      </c>
      <c r="B174" s="259">
        <f t="shared" ref="B174:Q174" si="41">IF(B$123=0,0,B$123/B$97)</f>
        <v>3.0761255147950597E-2</v>
      </c>
      <c r="C174" s="259">
        <f t="shared" si="41"/>
        <v>3.2501336289285337E-2</v>
      </c>
      <c r="D174" s="259">
        <f t="shared" si="41"/>
        <v>3.2906664914806656E-2</v>
      </c>
      <c r="E174" s="259">
        <f t="shared" si="41"/>
        <v>3.0180264414729711E-2</v>
      </c>
      <c r="F174" s="259">
        <f t="shared" si="41"/>
        <v>2.8056690087983911E-2</v>
      </c>
      <c r="G174" s="259">
        <f t="shared" si="41"/>
        <v>2.7875479382241285E-2</v>
      </c>
      <c r="H174" s="259">
        <f t="shared" si="41"/>
        <v>2.7243125866033214E-2</v>
      </c>
      <c r="I174" s="259">
        <f t="shared" si="41"/>
        <v>2.5332756409883739E-2</v>
      </c>
      <c r="J174" s="259">
        <f t="shared" si="41"/>
        <v>2.4625995492187743E-2</v>
      </c>
      <c r="K174" s="259">
        <f t="shared" si="41"/>
        <v>2.2557876684294507E-2</v>
      </c>
      <c r="L174" s="259">
        <f t="shared" si="41"/>
        <v>2.3721377871018332E-2</v>
      </c>
      <c r="M174" s="259">
        <f t="shared" si="41"/>
        <v>2.3524056957600473E-2</v>
      </c>
      <c r="N174" s="259">
        <f t="shared" si="41"/>
        <v>2.680958773911276E-2</v>
      </c>
      <c r="O174" s="259">
        <f t="shared" si="41"/>
        <v>2.7825615118841029E-2</v>
      </c>
      <c r="P174" s="259">
        <f t="shared" si="41"/>
        <v>2.6852080234478534E-2</v>
      </c>
      <c r="Q174" s="259">
        <f t="shared" si="41"/>
        <v>2.7339684102177072E-2</v>
      </c>
    </row>
    <row r="175" spans="1:17" x14ac:dyDescent="0.25">
      <c r="A175" s="72" t="s">
        <v>203</v>
      </c>
      <c r="B175" s="234">
        <f t="shared" ref="B175:Q175" si="42">IF(B$124=0,0,B$124/B$97)</f>
        <v>9.3902778872691314E-2</v>
      </c>
      <c r="C175" s="234">
        <f t="shared" si="42"/>
        <v>9.921460551466052E-2</v>
      </c>
      <c r="D175" s="234">
        <f t="shared" si="42"/>
        <v>0.10045192447677823</v>
      </c>
      <c r="E175" s="234">
        <f t="shared" si="42"/>
        <v>9.2129228213385442E-2</v>
      </c>
      <c r="F175" s="234">
        <f t="shared" si="42"/>
        <v>8.5646738163319303E-2</v>
      </c>
      <c r="G175" s="234">
        <f t="shared" si="42"/>
        <v>8.5093568640526043E-2</v>
      </c>
      <c r="H175" s="234">
        <f t="shared" si="42"/>
        <v>8.3163226327890874E-2</v>
      </c>
      <c r="I175" s="234">
        <f t="shared" si="42"/>
        <v>7.7331572198592477E-2</v>
      </c>
      <c r="J175" s="234">
        <f t="shared" si="42"/>
        <v>7.5174091502467857E-2</v>
      </c>
      <c r="K175" s="234">
        <f t="shared" si="42"/>
        <v>6.8860886720477993E-2</v>
      </c>
      <c r="L175" s="234">
        <f t="shared" si="42"/>
        <v>7.2412627185213865E-2</v>
      </c>
      <c r="M175" s="234">
        <f t="shared" si="42"/>
        <v>7.181027913372777E-2</v>
      </c>
      <c r="N175" s="234">
        <f t="shared" si="42"/>
        <v>8.1839794150975809E-2</v>
      </c>
      <c r="O175" s="234">
        <f t="shared" si="42"/>
        <v>8.4941351415409455E-2</v>
      </c>
      <c r="P175" s="234">
        <f t="shared" si="42"/>
        <v>8.1969508084197645E-2</v>
      </c>
      <c r="Q175" s="234">
        <f t="shared" si="42"/>
        <v>8.3457983048751072E-2</v>
      </c>
    </row>
    <row r="176" spans="1:17" hidden="1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</row>
    <row r="177" spans="1:17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</row>
    <row r="178" spans="1:17" ht="12.75" x14ac:dyDescent="0.25">
      <c r="A178" s="80" t="s">
        <v>118</v>
      </c>
      <c r="B178" s="233"/>
      <c r="C178" s="233"/>
      <c r="D178" s="233"/>
      <c r="E178" s="233"/>
      <c r="F178" s="233"/>
      <c r="G178" s="233"/>
      <c r="H178" s="233"/>
      <c r="I178" s="233"/>
      <c r="J178" s="233"/>
      <c r="K178" s="233"/>
      <c r="L178" s="233"/>
      <c r="M178" s="233"/>
      <c r="N178" s="233"/>
      <c r="O178" s="233"/>
      <c r="P178" s="233"/>
      <c r="Q178" s="233"/>
    </row>
    <row r="179" spans="1:17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</row>
    <row r="180" spans="1:17" x14ac:dyDescent="0.25">
      <c r="A180" s="78" t="s">
        <v>38</v>
      </c>
      <c r="B180" s="230">
        <f t="shared" ref="B180:Q180" si="43">SUM(B181:B187,B188:B189)</f>
        <v>76.550889578772114</v>
      </c>
      <c r="C180" s="230">
        <f t="shared" si="43"/>
        <v>75.630131961689187</v>
      </c>
      <c r="D180" s="230">
        <f t="shared" si="43"/>
        <v>76.922521486031656</v>
      </c>
      <c r="E180" s="230">
        <f t="shared" si="43"/>
        <v>74.178304371349242</v>
      </c>
      <c r="F180" s="230">
        <f t="shared" si="43"/>
        <v>74.921129147111998</v>
      </c>
      <c r="G180" s="230">
        <f t="shared" si="43"/>
        <v>72.880772200693443</v>
      </c>
      <c r="H180" s="230">
        <f t="shared" si="43"/>
        <v>71.047322663952755</v>
      </c>
      <c r="I180" s="230">
        <f t="shared" si="43"/>
        <v>70.527005344305138</v>
      </c>
      <c r="J180" s="230">
        <f t="shared" si="43"/>
        <v>70.414562529103733</v>
      </c>
      <c r="K180" s="230">
        <f t="shared" si="43"/>
        <v>67.844535802700989</v>
      </c>
      <c r="L180" s="230">
        <f t="shared" si="43"/>
        <v>65.116368120162207</v>
      </c>
      <c r="M180" s="230">
        <f t="shared" si="43"/>
        <v>65.062109298094597</v>
      </c>
      <c r="N180" s="230">
        <f t="shared" si="43"/>
        <v>64.982864967598019</v>
      </c>
      <c r="O180" s="230">
        <f t="shared" si="43"/>
        <v>64.119992404674193</v>
      </c>
      <c r="P180" s="230">
        <f t="shared" si="43"/>
        <v>63.696556305773797</v>
      </c>
      <c r="Q180" s="230">
        <f t="shared" si="43"/>
        <v>62.802059300345491</v>
      </c>
    </row>
    <row r="181" spans="1:17" x14ac:dyDescent="0.25">
      <c r="A181" s="132" t="s">
        <v>83</v>
      </c>
      <c r="B181" s="229">
        <f>IF(B$6=0,0,B$6/NMM!B$9*1000)</f>
        <v>0.41693149965636045</v>
      </c>
      <c r="C181" s="229">
        <f>IF(C$6=0,0,C$6/NMM!C$9*1000)</f>
        <v>0.4119166284220378</v>
      </c>
      <c r="D181" s="229">
        <f>IF(D$6=0,0,D$6/NMM!D$9*1000)</f>
        <v>0.41895557866140504</v>
      </c>
      <c r="E181" s="229">
        <f>IF(E$6=0,0,E$6/NMM!E$9*1000)</f>
        <v>0.40400930483881486</v>
      </c>
      <c r="F181" s="229">
        <f>IF(F$6=0,0,F$6/NMM!F$9*1000)</f>
        <v>0.40805507164106697</v>
      </c>
      <c r="G181" s="229">
        <f>IF(G$6=0,0,G$6/NMM!G$9*1000)</f>
        <v>0.39694234537249523</v>
      </c>
      <c r="H181" s="229">
        <f>IF(H$6=0,0,H$6/NMM!H$9*1000)</f>
        <v>0.3869565324171676</v>
      </c>
      <c r="I181" s="229">
        <f>IF(I$6=0,0,I$6/NMM!I$9*1000)</f>
        <v>0.38412264398593488</v>
      </c>
      <c r="J181" s="229">
        <f>IF(J$6=0,0,J$6/NMM!J$9*1000)</f>
        <v>0.38351022848266025</v>
      </c>
      <c r="K181" s="229">
        <f>IF(K$6=0,0,K$6/NMM!K$9*1000)</f>
        <v>0.3695126759644311</v>
      </c>
      <c r="L181" s="229">
        <f>IF(L$6=0,0,L$6/NMM!L$9*1000)</f>
        <v>0.35465381476172159</v>
      </c>
      <c r="M181" s="229">
        <f>IF(M$6=0,0,M$6/NMM!M$9*1000)</f>
        <v>0.35435829615731723</v>
      </c>
      <c r="N181" s="229">
        <f>IF(N$6=0,0,N$6/NMM!N$9*1000)</f>
        <v>0.35392669493445739</v>
      </c>
      <c r="O181" s="229">
        <f>IF(O$6=0,0,O$6/NMM!O$9*1000)</f>
        <v>0.34922709243928385</v>
      </c>
      <c r="P181" s="229">
        <f>IF(P$6=0,0,P$6/NMM!P$9*1000)</f>
        <v>0.34692086388080939</v>
      </c>
      <c r="Q181" s="229">
        <f>IF(Q$6=0,0,Q$6/NMM!Q$9*1000)</f>
        <v>0.34204902006601501</v>
      </c>
    </row>
    <row r="182" spans="1:17" x14ac:dyDescent="0.25">
      <c r="A182" s="76" t="s">
        <v>82</v>
      </c>
      <c r="B182" s="228">
        <f>IF(B$7=0,0,B$7/NMM!B$9*1000)</f>
        <v>0.16677259986254414</v>
      </c>
      <c r="C182" s="228">
        <f>IF(C$7=0,0,C$7/NMM!C$9*1000)</f>
        <v>0.16476665136881508</v>
      </c>
      <c r="D182" s="228">
        <f>IF(D$7=0,0,D$7/NMM!D$9*1000)</f>
        <v>0.16758223146456197</v>
      </c>
      <c r="E182" s="228">
        <f>IF(E$7=0,0,E$7/NMM!E$9*1000)</f>
        <v>0.16160372193552591</v>
      </c>
      <c r="F182" s="228">
        <f>IF(F$7=0,0,F$7/NMM!F$9*1000)</f>
        <v>0.16322202865642677</v>
      </c>
      <c r="G182" s="228">
        <f>IF(G$7=0,0,G$7/NMM!G$9*1000)</f>
        <v>0.15877693814899807</v>
      </c>
      <c r="H182" s="228">
        <f>IF(H$7=0,0,H$7/NMM!H$9*1000)</f>
        <v>0.15478261296686699</v>
      </c>
      <c r="I182" s="228">
        <f>IF(I$7=0,0,I$7/NMM!I$9*1000)</f>
        <v>0.15364905759437392</v>
      </c>
      <c r="J182" s="228">
        <f>IF(J$7=0,0,J$7/NMM!J$9*1000)</f>
        <v>0.15340409139306405</v>
      </c>
      <c r="K182" s="228">
        <f>IF(K$7=0,0,K$7/NMM!K$9*1000)</f>
        <v>0.14780507038577242</v>
      </c>
      <c r="L182" s="228">
        <f>IF(L$7=0,0,L$7/NMM!L$9*1000)</f>
        <v>0.14186152590468856</v>
      </c>
      <c r="M182" s="228">
        <f>IF(M$7=0,0,M$7/NMM!M$9*1000)</f>
        <v>0.14174331846292687</v>
      </c>
      <c r="N182" s="228">
        <f>IF(N$7=0,0,N$7/NMM!N$9*1000)</f>
        <v>0.14157067797378292</v>
      </c>
      <c r="O182" s="228">
        <f>IF(O$7=0,0,O$7/NMM!O$9*1000)</f>
        <v>0.13969083697571349</v>
      </c>
      <c r="P182" s="228">
        <f>IF(P$7=0,0,P$7/NMM!P$9*1000)</f>
        <v>0.13876834555232376</v>
      </c>
      <c r="Q182" s="228">
        <f>IF(Q$7=0,0,Q$7/NMM!Q$9*1000)</f>
        <v>0.136819608026406</v>
      </c>
    </row>
    <row r="183" spans="1:17" x14ac:dyDescent="0.25">
      <c r="A183" s="76" t="s">
        <v>81</v>
      </c>
      <c r="B183" s="228">
        <f>IF(B$8=0,0,B$8/NMM!B$9*1000)</f>
        <v>0.7087835494158129</v>
      </c>
      <c r="C183" s="228">
        <f>IF(C$8=0,0,C$8/NMM!C$9*1000)</f>
        <v>0.70025826831746429</v>
      </c>
      <c r="D183" s="228">
        <f>IF(D$8=0,0,D$8/NMM!D$9*1000)</f>
        <v>0.71222448372438873</v>
      </c>
      <c r="E183" s="228">
        <f>IF(E$8=0,0,E$8/NMM!E$9*1000)</f>
        <v>0.68681581822598536</v>
      </c>
      <c r="F183" s="228">
        <f>IF(F$8=0,0,F$8/NMM!F$9*1000)</f>
        <v>0.69369362178981397</v>
      </c>
      <c r="G183" s="228">
        <f>IF(G$8=0,0,G$8/NMM!G$9*1000)</f>
        <v>0.6748019871332418</v>
      </c>
      <c r="H183" s="228">
        <f>IF(H$8=0,0,H$8/NMM!H$9*1000)</f>
        <v>0.65782610510918504</v>
      </c>
      <c r="I183" s="228">
        <f>IF(I$8=0,0,I$8/NMM!I$9*1000)</f>
        <v>0.65300849477608935</v>
      </c>
      <c r="J183" s="228">
        <f>IF(J$8=0,0,J$8/NMM!J$9*1000)</f>
        <v>0.65196738842052238</v>
      </c>
      <c r="K183" s="228">
        <f>IF(K$8=0,0,K$8/NMM!K$9*1000)</f>
        <v>0.62817154913953288</v>
      </c>
      <c r="L183" s="228">
        <f>IF(L$8=0,0,L$8/NMM!L$9*1000)</f>
        <v>0.60291148509492676</v>
      </c>
      <c r="M183" s="228">
        <f>IF(M$8=0,0,M$8/NMM!M$9*1000)</f>
        <v>0.60240910346743926</v>
      </c>
      <c r="N183" s="228">
        <f>IF(N$8=0,0,N$8/NMM!N$9*1000)</f>
        <v>0.60167538138857757</v>
      </c>
      <c r="O183" s="228">
        <f>IF(O$8=0,0,O$8/NMM!O$9*1000)</f>
        <v>0.59368605714678246</v>
      </c>
      <c r="P183" s="228">
        <f>IF(P$8=0,0,P$8/NMM!P$9*1000)</f>
        <v>0.589765468597376</v>
      </c>
      <c r="Q183" s="228">
        <f>IF(Q$8=0,0,Q$8/NMM!Q$9*1000)</f>
        <v>0.58148333411222553</v>
      </c>
    </row>
    <row r="184" spans="1:17" x14ac:dyDescent="0.25">
      <c r="A184" s="76" t="s">
        <v>80</v>
      </c>
      <c r="B184" s="228">
        <f>IF(B$9=0,0,B$9/NMM!B$9*1000)</f>
        <v>8.338629993127207E-2</v>
      </c>
      <c r="C184" s="228">
        <f>IF(C$9=0,0,C$9/NMM!C$9*1000)</f>
        <v>8.2383325684407538E-2</v>
      </c>
      <c r="D184" s="228">
        <f>IF(D$9=0,0,D$9/NMM!D$9*1000)</f>
        <v>8.3791115732280985E-2</v>
      </c>
      <c r="E184" s="228">
        <f>IF(E$9=0,0,E$9/NMM!E$9*1000)</f>
        <v>8.0801860967762956E-2</v>
      </c>
      <c r="F184" s="228">
        <f>IF(F$9=0,0,F$9/NMM!F$9*1000)</f>
        <v>8.1611014328213383E-2</v>
      </c>
      <c r="G184" s="228">
        <f>IF(G$9=0,0,G$9/NMM!G$9*1000)</f>
        <v>7.9388469074499035E-2</v>
      </c>
      <c r="H184" s="228">
        <f>IF(H$9=0,0,H$9/NMM!H$9*1000)</f>
        <v>7.7391306483433495E-2</v>
      </c>
      <c r="I184" s="228">
        <f>IF(I$9=0,0,I$9/NMM!I$9*1000)</f>
        <v>7.6824528797186958E-2</v>
      </c>
      <c r="J184" s="228">
        <f>IF(J$9=0,0,J$9/NMM!J$9*1000)</f>
        <v>7.6702045696532023E-2</v>
      </c>
      <c r="K184" s="228">
        <f>IF(K$9=0,0,K$9/NMM!K$9*1000)</f>
        <v>7.3902535192886212E-2</v>
      </c>
      <c r="L184" s="228">
        <f>IF(L$9=0,0,L$9/NMM!L$9*1000)</f>
        <v>7.0930762952344281E-2</v>
      </c>
      <c r="M184" s="228">
        <f>IF(M$9=0,0,M$9/NMM!M$9*1000)</f>
        <v>7.0871659231463435E-2</v>
      </c>
      <c r="N184" s="228">
        <f>IF(N$9=0,0,N$9/NMM!N$9*1000)</f>
        <v>7.0785338986891461E-2</v>
      </c>
      <c r="O184" s="228">
        <f>IF(O$9=0,0,O$9/NMM!O$9*1000)</f>
        <v>6.9845418487856747E-2</v>
      </c>
      <c r="P184" s="228">
        <f>IF(P$9=0,0,P$9/NMM!P$9*1000)</f>
        <v>6.9384172776161879E-2</v>
      </c>
      <c r="Q184" s="228">
        <f>IF(Q$9=0,0,Q$9/NMM!Q$9*1000)</f>
        <v>6.8409804013202999E-2</v>
      </c>
    </row>
    <row r="185" spans="1:17" x14ac:dyDescent="0.25">
      <c r="A185" s="129" t="s">
        <v>79</v>
      </c>
      <c r="B185" s="227">
        <f>IF(B$10=0,0,B$10/NMM!B$9*1000)</f>
        <v>0.25015889979381628</v>
      </c>
      <c r="C185" s="227">
        <f>IF(C$10=0,0,C$10/NMM!C$9*1000)</f>
        <v>0.24714997705322267</v>
      </c>
      <c r="D185" s="227">
        <f>IF(D$10=0,0,D$10/NMM!D$9*1000)</f>
        <v>0.25137334719684307</v>
      </c>
      <c r="E185" s="227">
        <f>IF(E$10=0,0,E$10/NMM!E$9*1000)</f>
        <v>0.24240558290328887</v>
      </c>
      <c r="F185" s="227">
        <f>IF(F$10=0,0,F$10/NMM!F$9*1000)</f>
        <v>0.24483304298464023</v>
      </c>
      <c r="G185" s="227">
        <f>IF(G$10=0,0,G$10/NMM!G$9*1000)</f>
        <v>0.23816540722349711</v>
      </c>
      <c r="H185" s="227">
        <f>IF(H$10=0,0,H$10/NMM!H$9*1000)</f>
        <v>0.23217391945030053</v>
      </c>
      <c r="I185" s="227">
        <f>IF(I$10=0,0,I$10/NMM!I$9*1000)</f>
        <v>0.2304735863915609</v>
      </c>
      <c r="J185" s="227">
        <f>IF(J$10=0,0,J$10/NMM!J$9*1000)</f>
        <v>0.23010613708959612</v>
      </c>
      <c r="K185" s="227">
        <f>IF(K$10=0,0,K$10/NMM!K$9*1000)</f>
        <v>0.22170760557865868</v>
      </c>
      <c r="L185" s="227">
        <f>IF(L$10=0,0,L$10/NMM!L$9*1000)</f>
        <v>0.21279228885703291</v>
      </c>
      <c r="M185" s="227">
        <f>IF(M$10=0,0,M$10/NMM!M$9*1000)</f>
        <v>0.21261497769439031</v>
      </c>
      <c r="N185" s="227">
        <f>IF(N$10=0,0,N$10/NMM!N$9*1000)</f>
        <v>0.21235601696067441</v>
      </c>
      <c r="O185" s="227">
        <f>IF(O$10=0,0,O$10/NMM!O$9*1000)</f>
        <v>0.20953625546357027</v>
      </c>
      <c r="P185" s="227">
        <f>IF(P$10=0,0,P$10/NMM!P$9*1000)</f>
        <v>0.20815251832848566</v>
      </c>
      <c r="Q185" s="227">
        <f>IF(Q$10=0,0,Q$10/NMM!Q$9*1000)</f>
        <v>0.20522941203960901</v>
      </c>
    </row>
    <row r="186" spans="1:17" x14ac:dyDescent="0.25">
      <c r="A186" s="127" t="s">
        <v>214</v>
      </c>
      <c r="B186" s="225">
        <f>IF(B$15=0,0,B$15/NMM!B$9*1000)</f>
        <v>2.3810051856827079</v>
      </c>
      <c r="C186" s="225">
        <f>IF(C$15=0,0,C$15/NMM!C$9*1000)</f>
        <v>2.3523663459109594</v>
      </c>
      <c r="D186" s="225">
        <f>IF(D$15=0,0,D$15/NMM!D$9*1000)</f>
        <v>2.3925642610013509</v>
      </c>
      <c r="E186" s="225">
        <f>IF(E$15=0,0,E$15/NMM!E$9*1000)</f>
        <v>2.3072093393714135</v>
      </c>
      <c r="F186" s="225">
        <f>IF(F$15=0,0,F$15/NMM!F$9*1000)</f>
        <v>2.3303138343404068</v>
      </c>
      <c r="G186" s="225">
        <f>IF(G$15=0,0,G$15/NMM!G$9*1000)</f>
        <v>2.2668514696729494</v>
      </c>
      <c r="H186" s="225">
        <f>IF(H$15=0,0,H$15/NMM!H$9*1000)</f>
        <v>2.2098246620331112</v>
      </c>
      <c r="I186" s="225">
        <f>IF(I$15=0,0,I$15/NMM!I$9*1000)</f>
        <v>2.193640941071819</v>
      </c>
      <c r="J186" s="225">
        <f>IF(J$15=0,0,J$15/NMM!J$9*1000)</f>
        <v>2.1901435692246665</v>
      </c>
      <c r="K186" s="225">
        <f>IF(K$15=0,0,K$15/NMM!K$9*1000)</f>
        <v>2.1102065887848602</v>
      </c>
      <c r="L186" s="225">
        <f>IF(L$15=0,0,L$15/NMM!L$9*1000)</f>
        <v>2.0253508616302778</v>
      </c>
      <c r="M186" s="225">
        <f>IF(M$15=0,0,M$15/NMM!M$9*1000)</f>
        <v>2.02366321910355</v>
      </c>
      <c r="N186" s="225">
        <f>IF(N$15=0,0,N$15/NMM!N$9*1000)</f>
        <v>2.0211984383167225</v>
      </c>
      <c r="O186" s="225">
        <f>IF(O$15=0,0,O$15/NMM!O$9*1000)</f>
        <v>1.9943600297990678</v>
      </c>
      <c r="P186" s="225">
        <f>IF(P$15=0,0,P$15/NMM!P$9*1000)</f>
        <v>1.9811896596984091</v>
      </c>
      <c r="Q186" s="225">
        <f>IF(Q$15=0,0,Q$15/NMM!Q$9*1000)</f>
        <v>1.953367618436421</v>
      </c>
    </row>
    <row r="187" spans="1:17" x14ac:dyDescent="0.25">
      <c r="A187" s="127" t="s">
        <v>213</v>
      </c>
      <c r="B187" s="226">
        <f>IF(B$16=0,0,B$16/NMM!B$9*1000)</f>
        <v>26.536686827528239</v>
      </c>
      <c r="C187" s="226">
        <f>IF(C$16=0,0,C$16/NMM!C$9*1000)</f>
        <v>26.217502339104396</v>
      </c>
      <c r="D187" s="226">
        <f>IF(D$16=0,0,D$16/NMM!D$9*1000)</f>
        <v>26.665514586321503</v>
      </c>
      <c r="E187" s="226">
        <f>IF(E$16=0,0,E$16/NMM!E$9*1000)</f>
        <v>25.714220217833009</v>
      </c>
      <c r="F187" s="226">
        <f>IF(F$16=0,0,F$16/NMM!F$9*1000)</f>
        <v>25.971723540793892</v>
      </c>
      <c r="G187" s="226">
        <f>IF(G$16=0,0,G$16/NMM!G$9*1000)</f>
        <v>25.264425250709806</v>
      </c>
      <c r="H187" s="226">
        <f>IF(H$16=0,0,H$16/NMM!H$9*1000)</f>
        <v>24.628852281691607</v>
      </c>
      <c r="I187" s="226">
        <f>IF(I$16=0,0,I$16/NMM!I$9*1000)</f>
        <v>24.448482101300435</v>
      </c>
      <c r="J187" s="226">
        <f>IF(J$16=0,0,J$16/NMM!J$9*1000)</f>
        <v>24.409503327971681</v>
      </c>
      <c r="K187" s="226">
        <f>IF(K$16=0,0,K$16/NMM!K$9*1000)</f>
        <v>23.51859278790868</v>
      </c>
      <c r="L187" s="226">
        <f>IF(L$16=0,0,L$16/NMM!L$9*1000)</f>
        <v>22.572862022363257</v>
      </c>
      <c r="M187" s="226">
        <f>IF(M$16=0,0,M$16/NMM!M$9*1000)</f>
        <v>22.554052974202467</v>
      </c>
      <c r="N187" s="226">
        <f>IF(N$16=0,0,N$16/NMM!N$9*1000)</f>
        <v>22.526582594787982</v>
      </c>
      <c r="O187" s="226">
        <f>IF(O$16=0,0,O$16/NMM!O$9*1000)</f>
        <v>22.227464203083155</v>
      </c>
      <c r="P187" s="226">
        <f>IF(P$16=0,0,P$16/NMM!P$9*1000)</f>
        <v>22.080678304058068</v>
      </c>
      <c r="Q187" s="226">
        <f>IF(Q$16=0,0,Q$16/NMM!Q$9*1000)</f>
        <v>21.770597166767207</v>
      </c>
    </row>
    <row r="188" spans="1:17" x14ac:dyDescent="0.25">
      <c r="A188" s="127" t="s">
        <v>212</v>
      </c>
      <c r="B188" s="226">
        <f>IF(B$36=0,0,B$36/NMM!B$9*1000)</f>
        <v>43.77977276900463</v>
      </c>
      <c r="C188" s="226">
        <f>IF(C$36=0,0,C$36/NMM!C$9*1000)</f>
        <v>43.253187650620859</v>
      </c>
      <c r="D188" s="226">
        <f>IF(D$36=0,0,D$36/NMM!D$9*1000)</f>
        <v>43.992310605508713</v>
      </c>
      <c r="E188" s="226">
        <f>IF(E$36=0,0,E$36/NMM!E$9*1000)</f>
        <v>42.422881401345343</v>
      </c>
      <c r="F188" s="226">
        <f>IF(F$36=0,0,F$36/NMM!F$9*1000)</f>
        <v>42.847705986259101</v>
      </c>
      <c r="G188" s="226">
        <f>IF(G$36=0,0,G$36/NMM!G$9*1000)</f>
        <v>41.680817345599394</v>
      </c>
      <c r="H188" s="226">
        <f>IF(H$36=0,0,H$36/NMM!H$9*1000)</f>
        <v>40.632259914802368</v>
      </c>
      <c r="I188" s="226">
        <f>IF(I$36=0,0,I$36/NMM!I$9*1000)</f>
        <v>40.334688271320552</v>
      </c>
      <c r="J188" s="226">
        <f>IF(J$36=0,0,J$36/NMM!J$9*1000)</f>
        <v>40.2703817567116</v>
      </c>
      <c r="K188" s="226">
        <f>IF(K$36=0,0,K$36/NMM!K$9*1000)</f>
        <v>38.800572761528073</v>
      </c>
      <c r="L188" s="226">
        <f>IF(L$36=0,0,L$36/NMM!L$9*1000)</f>
        <v>37.240322294492209</v>
      </c>
      <c r="M188" s="226">
        <f>IF(M$36=0,0,M$36/NMM!M$9*1000)</f>
        <v>37.209291448033021</v>
      </c>
      <c r="N188" s="226">
        <f>IF(N$36=0,0,N$36/NMM!N$9*1000)</f>
        <v>37.163971285178441</v>
      </c>
      <c r="O188" s="226">
        <f>IF(O$36=0,0,O$36/NMM!O$9*1000)</f>
        <v>36.670490870498995</v>
      </c>
      <c r="P188" s="226">
        <f>IF(P$36=0,0,P$36/NMM!P$9*1000)</f>
        <v>36.428326000906232</v>
      </c>
      <c r="Q188" s="226">
        <f>IF(Q$36=0,0,Q$36/NMM!Q$9*1000)</f>
        <v>35.916759435766458</v>
      </c>
    </row>
    <row r="189" spans="1:17" x14ac:dyDescent="0.25">
      <c r="A189" s="72" t="s">
        <v>211</v>
      </c>
      <c r="B189" s="224">
        <f>IF(B$44=0,0,B$44/NMM!B$9*1000)</f>
        <v>2.2273919478967272</v>
      </c>
      <c r="C189" s="224">
        <f>IF(C$44=0,0,C$44/NMM!C$9*1000)</f>
        <v>2.2006007752070267</v>
      </c>
      <c r="D189" s="224">
        <f>IF(D$44=0,0,D$44/NMM!D$9*1000)</f>
        <v>2.2382052764206186</v>
      </c>
      <c r="E189" s="224">
        <f>IF(E$44=0,0,E$44/NMM!E$9*1000)</f>
        <v>2.1583571239280972</v>
      </c>
      <c r="F189" s="224">
        <f>IF(F$44=0,0,F$44/NMM!F$9*1000)</f>
        <v>2.1799710063184454</v>
      </c>
      <c r="G189" s="224">
        <f>IF(G$44=0,0,G$44/NMM!G$9*1000)</f>
        <v>2.1206029877585659</v>
      </c>
      <c r="H189" s="224">
        <f>IF(H$44=0,0,H$44/NMM!H$9*1000)</f>
        <v>2.0672553289987166</v>
      </c>
      <c r="I189" s="224">
        <f>IF(I$44=0,0,I$44/NMM!I$9*1000)</f>
        <v>2.0521157190671864</v>
      </c>
      <c r="J189" s="224">
        <f>IF(J$44=0,0,J$44/NMM!J$9*1000)</f>
        <v>2.0488439841133976</v>
      </c>
      <c r="K189" s="224">
        <f>IF(K$44=0,0,K$44/NMM!K$9*1000)</f>
        <v>1.9740642282180951</v>
      </c>
      <c r="L189" s="224">
        <f>IF(L$44=0,0,L$44/NMM!L$9*1000)</f>
        <v>1.8946830641057437</v>
      </c>
      <c r="M189" s="224">
        <f>IF(M$44=0,0,M$44/NMM!M$9*1000)</f>
        <v>1.893104301742031</v>
      </c>
      <c r="N189" s="224">
        <f>IF(N$44=0,0,N$44/NMM!N$9*1000)</f>
        <v>1.8907985390704822</v>
      </c>
      <c r="O189" s="224">
        <f>IF(O$44=0,0,O$44/NMM!O$9*1000)</f>
        <v>1.8656916407797735</v>
      </c>
      <c r="P189" s="224">
        <f>IF(P$44=0,0,P$44/NMM!P$9*1000)</f>
        <v>1.853370971975931</v>
      </c>
      <c r="Q189" s="224">
        <f>IF(Q$44=0,0,Q$44/NMM!Q$9*1000)</f>
        <v>1.8273439011179426</v>
      </c>
    </row>
    <row r="190" spans="1:17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</row>
    <row r="191" spans="1:17" x14ac:dyDescent="0.25">
      <c r="A191" s="78" t="s">
        <v>37</v>
      </c>
      <c r="B191" s="230">
        <f t="shared" ref="B191:Q191" si="44">SUM(B192:B198,B199,B200)</f>
        <v>73.099532347531508</v>
      </c>
      <c r="C191" s="230">
        <f t="shared" si="44"/>
        <v>72.220287813803026</v>
      </c>
      <c r="D191" s="230">
        <f t="shared" si="44"/>
        <v>70.973368286893958</v>
      </c>
      <c r="E191" s="230">
        <f t="shared" si="44"/>
        <v>70.097096475230728</v>
      </c>
      <c r="F191" s="230">
        <f t="shared" si="44"/>
        <v>68.736109982076982</v>
      </c>
      <c r="G191" s="230">
        <f t="shared" si="44"/>
        <v>68.296322855979042</v>
      </c>
      <c r="H191" s="230">
        <f t="shared" si="44"/>
        <v>68.043417351217968</v>
      </c>
      <c r="I191" s="230">
        <f t="shared" si="44"/>
        <v>67.612093012830115</v>
      </c>
      <c r="J191" s="230">
        <f t="shared" si="44"/>
        <v>66.542517224508373</v>
      </c>
      <c r="K191" s="230">
        <f t="shared" si="44"/>
        <v>61.371967212283266</v>
      </c>
      <c r="L191" s="230">
        <f t="shared" si="44"/>
        <v>58.231862834489718</v>
      </c>
      <c r="M191" s="230">
        <f t="shared" si="44"/>
        <v>57.629255198100907</v>
      </c>
      <c r="N191" s="230">
        <f t="shared" si="44"/>
        <v>56.97021877685944</v>
      </c>
      <c r="O191" s="230">
        <f t="shared" si="44"/>
        <v>56.373432475346398</v>
      </c>
      <c r="P191" s="230">
        <f t="shared" si="44"/>
        <v>55.442840720446178</v>
      </c>
      <c r="Q191" s="230">
        <f t="shared" si="44"/>
        <v>54.450170703535363</v>
      </c>
    </row>
    <row r="192" spans="1:17" x14ac:dyDescent="0.25">
      <c r="A192" s="132" t="s">
        <v>83</v>
      </c>
      <c r="B192" s="229">
        <f>IF(B$48=0,0,B$48/NMM!B$10*1000)</f>
        <v>0.40771124461492858</v>
      </c>
      <c r="C192" s="229">
        <f>IF(C$48=0,0,C$48/NMM!C$10*1000)</f>
        <v>0.40280727503188074</v>
      </c>
      <c r="D192" s="229">
        <f>IF(D$48=0,0,D$48/NMM!D$10*1000)</f>
        <v>0.39585260520124782</v>
      </c>
      <c r="E192" s="229">
        <f>IF(E$48=0,0,E$48/NMM!E$10*1000)</f>
        <v>0.39096521591870537</v>
      </c>
      <c r="F192" s="229">
        <f>IF(F$48=0,0,F$48/NMM!F$10*1000)</f>
        <v>0.38337433976385177</v>
      </c>
      <c r="G192" s="229">
        <f>IF(G$48=0,0,G$48/NMM!G$10*1000)</f>
        <v>0.38092143547310259</v>
      </c>
      <c r="H192" s="229">
        <f>IF(H$48=0,0,H$48/NMM!H$10*1000)</f>
        <v>0.37951085985374206</v>
      </c>
      <c r="I192" s="229">
        <f>IF(I$48=0,0,I$48/NMM!I$10*1000)</f>
        <v>0.37710515659970784</v>
      </c>
      <c r="J192" s="229">
        <f>IF(J$48=0,0,J$48/NMM!J$10*1000)</f>
        <v>0.37113961808171247</v>
      </c>
      <c r="K192" s="229">
        <f>IF(K$48=0,0,K$48/NMM!K$10*1000)</f>
        <v>0.34230097420632222</v>
      </c>
      <c r="L192" s="229">
        <f>IF(L$48=0,0,L$48/NMM!L$10*1000)</f>
        <v>0.32478710205178679</v>
      </c>
      <c r="M192" s="229">
        <f>IF(M$48=0,0,M$48/NMM!M$10*1000)</f>
        <v>0.32142606947666069</v>
      </c>
      <c r="N192" s="229">
        <f>IF(N$48=0,0,N$48/NMM!N$10*1000)</f>
        <v>0.3177503064324666</v>
      </c>
      <c r="O192" s="229">
        <f>IF(O$48=0,0,O$48/NMM!O$10*1000)</f>
        <v>0.31442174224135455</v>
      </c>
      <c r="P192" s="229">
        <f>IF(P$48=0,0,P$48/NMM!P$10*1000)</f>
        <v>0.30923138451355209</v>
      </c>
      <c r="Q192" s="229">
        <f>IF(Q$48=0,0,Q$48/NMM!Q$10*1000)</f>
        <v>0.30369478646580411</v>
      </c>
    </row>
    <row r="193" spans="1:17" x14ac:dyDescent="0.25">
      <c r="A193" s="76" t="s">
        <v>82</v>
      </c>
      <c r="B193" s="228">
        <f>IF(B$49=0,0,B$49/NMM!B$10*1000)</f>
        <v>0.41898997093481716</v>
      </c>
      <c r="C193" s="228">
        <f>IF(C$49=0,0,C$49/NMM!C$10*1000)</f>
        <v>0.41395034031337807</v>
      </c>
      <c r="D193" s="228">
        <f>IF(D$49=0,0,D$49/NMM!D$10*1000)</f>
        <v>0.40680327986634457</v>
      </c>
      <c r="E193" s="228">
        <f>IF(E$49=0,0,E$49/NMM!E$10*1000)</f>
        <v>0.40178068821481022</v>
      </c>
      <c r="F193" s="228">
        <f>IF(F$49=0,0,F$49/NMM!F$10*1000)</f>
        <v>0.3939798217400684</v>
      </c>
      <c r="G193" s="228">
        <f>IF(G$49=0,0,G$49/NMM!G$10*1000)</f>
        <v>0.39145906149354254</v>
      </c>
      <c r="H193" s="228">
        <f>IF(H$49=0,0,H$49/NMM!H$10*1000)</f>
        <v>0.39000946439372386</v>
      </c>
      <c r="I193" s="228">
        <f>IF(I$49=0,0,I$49/NMM!I$10*1000)</f>
        <v>0.38753721093052207</v>
      </c>
      <c r="J193" s="228">
        <f>IF(J$49=0,0,J$49/NMM!J$10*1000)</f>
        <v>0.3814066446454884</v>
      </c>
      <c r="K193" s="228">
        <f>IF(K$49=0,0,K$49/NMM!K$10*1000)</f>
        <v>0.35177022249931611</v>
      </c>
      <c r="L193" s="228">
        <f>IF(L$49=0,0,L$49/NMM!L$10*1000)</f>
        <v>0.33377185507161483</v>
      </c>
      <c r="M193" s="228">
        <f>IF(M$49=0,0,M$49/NMM!M$10*1000)</f>
        <v>0.33031784451987473</v>
      </c>
      <c r="N193" s="228">
        <f>IF(N$49=0,0,N$49/NMM!N$10*1000)</f>
        <v>0.32654039694786879</v>
      </c>
      <c r="O193" s="228">
        <f>IF(O$49=0,0,O$49/NMM!O$10*1000)</f>
        <v>0.32311975296978601</v>
      </c>
      <c r="P193" s="228">
        <f>IF(P$49=0,0,P$49/NMM!P$10*1000)</f>
        <v>0.3177858117007214</v>
      </c>
      <c r="Q193" s="228">
        <f>IF(Q$49=0,0,Q$49/NMM!Q$10*1000)</f>
        <v>0.31209605188726658</v>
      </c>
    </row>
    <row r="194" spans="1:17" x14ac:dyDescent="0.25">
      <c r="A194" s="76" t="s">
        <v>81</v>
      </c>
      <c r="B194" s="228">
        <f>IF(B$50=0,0,B$50/NMM!B$10*1000)</f>
        <v>0.58071869603254067</v>
      </c>
      <c r="C194" s="228">
        <f>IF(C$50=0,0,C$50/NMM!C$10*1000)</f>
        <v>0.5737337848747911</v>
      </c>
      <c r="D194" s="228">
        <f>IF(D$50=0,0,D$50/NMM!D$10*1000)</f>
        <v>0.56382798303899329</v>
      </c>
      <c r="E194" s="228">
        <f>IF(E$50=0,0,E$50/NMM!E$10*1000)</f>
        <v>0.55686668783644833</v>
      </c>
      <c r="F194" s="228">
        <f>IF(F$50=0,0,F$50/NMM!F$10*1000)</f>
        <v>0.54605471303660091</v>
      </c>
      <c r="G194" s="228">
        <f>IF(G$50=0,0,G$50/NMM!G$10*1000)</f>
        <v>0.5425609477798643</v>
      </c>
      <c r="H194" s="228">
        <f>IF(H$50=0,0,H$50/NMM!H$10*1000)</f>
        <v>0.54055181105589667</v>
      </c>
      <c r="I194" s="228">
        <f>IF(I$50=0,0,I$50/NMM!I$10*1000)</f>
        <v>0.53712527603834181</v>
      </c>
      <c r="J194" s="228">
        <f>IF(J$50=0,0,J$50/NMM!J$10*1000)</f>
        <v>0.52862833170565837</v>
      </c>
      <c r="K194" s="228">
        <f>IF(K$50=0,0,K$50/NMM!K$10*1000)</f>
        <v>0.48755234989779656</v>
      </c>
      <c r="L194" s="228">
        <f>IF(L$50=0,0,L$50/NMM!L$10*1000)</f>
        <v>0.46260667294039914</v>
      </c>
      <c r="M194" s="228">
        <f>IF(M$50=0,0,M$50/NMM!M$10*1000)</f>
        <v>0.45781942588717267</v>
      </c>
      <c r="N194" s="228">
        <f>IF(N$50=0,0,N$50/NMM!N$10*1000)</f>
        <v>0.4525838962074234</v>
      </c>
      <c r="O194" s="228">
        <f>IF(O$50=0,0,O$50/NMM!O$10*1000)</f>
        <v>0.44784289511350256</v>
      </c>
      <c r="P194" s="228">
        <f>IF(P$50=0,0,P$50/NMM!P$10*1000)</f>
        <v>0.44045007038413159</v>
      </c>
      <c r="Q194" s="228">
        <f>IF(Q$50=0,0,Q$50/NMM!Q$10*1000)</f>
        <v>0.43256408234428445</v>
      </c>
    </row>
    <row r="195" spans="1:17" x14ac:dyDescent="0.25">
      <c r="A195" s="76" t="s">
        <v>80</v>
      </c>
      <c r="B195" s="228">
        <f>IF(B$51=0,0,B$51/NMM!B$10*1000)</f>
        <v>0.29843189534743114</v>
      </c>
      <c r="C195" s="228">
        <f>IF(C$51=0,0,C$51/NMM!C$10*1000)</f>
        <v>0.29484234279835353</v>
      </c>
      <c r="D195" s="228">
        <f>IF(D$51=0,0,D$51/NMM!D$10*1000)</f>
        <v>0.28975174172594104</v>
      </c>
      <c r="E195" s="228">
        <f>IF(E$51=0,0,E$51/NMM!E$10*1000)</f>
        <v>0.28617432543891314</v>
      </c>
      <c r="F195" s="228">
        <f>IF(F$51=0,0,F$51/NMM!F$10*1000)</f>
        <v>0.28061804121040207</v>
      </c>
      <c r="G195" s="228">
        <f>IF(G$51=0,0,G$51/NMM!G$10*1000)</f>
        <v>0.27882259189115283</v>
      </c>
      <c r="H195" s="228">
        <f>IF(H$51=0,0,H$51/NMM!H$10*1000)</f>
        <v>0.27779009460005105</v>
      </c>
      <c r="I195" s="228">
        <f>IF(I$51=0,0,I$51/NMM!I$10*1000)</f>
        <v>0.27602919496525435</v>
      </c>
      <c r="J195" s="228">
        <f>IF(J$51=0,0,J$51/NMM!J$10*1000)</f>
        <v>0.27166260711611401</v>
      </c>
      <c r="K195" s="228">
        <f>IF(K$51=0,0,K$51/NMM!K$10*1000)</f>
        <v>0.25055362063449071</v>
      </c>
      <c r="L195" s="228">
        <f>IF(L$51=0,0,L$51/NMM!L$10*1000)</f>
        <v>0.23773401329967939</v>
      </c>
      <c r="M195" s="228">
        <f>IF(M$51=0,0,M$51/NMM!M$10*1000)</f>
        <v>0.23527384244354643</v>
      </c>
      <c r="N195" s="228">
        <f>IF(N$51=0,0,N$51/NMM!N$10*1000)</f>
        <v>0.23258329871531805</v>
      </c>
      <c r="O195" s="228">
        <f>IF(O$51=0,0,O$51/NMM!O$10*1000)</f>
        <v>0.23014689370206573</v>
      </c>
      <c r="P195" s="228">
        <f>IF(P$51=0,0,P$51/NMM!P$10*1000)</f>
        <v>0.22634771397695852</v>
      </c>
      <c r="Q195" s="228">
        <f>IF(Q$51=0,0,Q$51/NMM!Q$10*1000)</f>
        <v>0.22229509715318937</v>
      </c>
    </row>
    <row r="196" spans="1:17" x14ac:dyDescent="0.25">
      <c r="A196" s="129" t="s">
        <v>79</v>
      </c>
      <c r="B196" s="227">
        <f>IF(B$52=0,0,B$52/NMM!B$10*1000)</f>
        <v>0.309707467187678</v>
      </c>
      <c r="C196" s="227">
        <f>IF(C$52=0,0,C$52/NMM!C$10*1000)</f>
        <v>0.30598229154243534</v>
      </c>
      <c r="D196" s="227">
        <f>IF(D$52=0,0,D$52/NMM!D$10*1000)</f>
        <v>0.30069935366220535</v>
      </c>
      <c r="E196" s="227">
        <f>IF(E$52=0,0,E$52/NMM!E$10*1000)</f>
        <v>0.29698677282012914</v>
      </c>
      <c r="F196" s="227">
        <f>IF(F$52=0,0,F$52/NMM!F$10*1000)</f>
        <v>0.29122055700266886</v>
      </c>
      <c r="G196" s="227">
        <f>IF(G$52=0,0,G$52/NMM!G$10*1000)</f>
        <v>0.28935727070587025</v>
      </c>
      <c r="H196" s="227">
        <f>IF(H$52=0,0,H$52/NMM!H$10*1000)</f>
        <v>0.28828576284799523</v>
      </c>
      <c r="I196" s="227">
        <f>IF(I$52=0,0,I$52/NMM!I$10*1000)</f>
        <v>0.2864583316170618</v>
      </c>
      <c r="J196" s="227">
        <f>IF(J$52=0,0,J$52/NMM!J$10*1000)</f>
        <v>0.28192676215651419</v>
      </c>
      <c r="K196" s="227">
        <f>IF(K$52=0,0,K$52/NMM!K$10*1000)</f>
        <v>0.26002022052995155</v>
      </c>
      <c r="L196" s="227">
        <f>IF(L$52=0,0,L$52/NMM!L$10*1000)</f>
        <v>0.24671625342756529</v>
      </c>
      <c r="M196" s="227">
        <f>IF(M$52=0,0,M$52/NMM!M$10*1000)</f>
        <v>0.24416313059927364</v>
      </c>
      <c r="N196" s="227">
        <f>IF(N$52=0,0,N$52/NMM!N$10*1000)</f>
        <v>0.24137093078277208</v>
      </c>
      <c r="O196" s="227">
        <f>IF(O$52=0,0,O$52/NMM!O$10*1000)</f>
        <v>0.23884247173579501</v>
      </c>
      <c r="P196" s="227">
        <f>IF(P$52=0,0,P$52/NMM!P$10*1000)</f>
        <v>0.2348997486274492</v>
      </c>
      <c r="Q196" s="227">
        <f>IF(Q$52=0,0,Q$52/NMM!Q$10*1000)</f>
        <v>0.23069401287487323</v>
      </c>
    </row>
    <row r="197" spans="1:17" x14ac:dyDescent="0.25">
      <c r="A197" s="127" t="s">
        <v>210</v>
      </c>
      <c r="B197" s="226">
        <f>IF(B$57=0,0,B$57/NMM!B$10*1000)</f>
        <v>3.8262270881208558</v>
      </c>
      <c r="C197" s="226">
        <f>IF(C$57=0,0,C$57/NMM!C$10*1000)</f>
        <v>3.9220719331941618</v>
      </c>
      <c r="D197" s="226">
        <f>IF(D$57=0,0,D$57/NMM!D$10*1000)</f>
        <v>3.8868308286374513</v>
      </c>
      <c r="E197" s="226">
        <f>IF(E$57=0,0,E$57/NMM!E$10*1000)</f>
        <v>3.623096501074436</v>
      </c>
      <c r="F197" s="226">
        <f>IF(F$57=0,0,F$57/NMM!F$10*1000)</f>
        <v>3.3879713436068908</v>
      </c>
      <c r="G197" s="226">
        <f>IF(G$57=0,0,G$57/NMM!G$10*1000)</f>
        <v>3.3523232453129221</v>
      </c>
      <c r="H197" s="226">
        <f>IF(H$57=0,0,H$57/NMM!H$10*1000)</f>
        <v>3.2913360014193525</v>
      </c>
      <c r="I197" s="226">
        <f>IF(I$57=0,0,I$57/NMM!I$10*1000)</f>
        <v>3.1246600992730809</v>
      </c>
      <c r="J197" s="226">
        <f>IF(J$57=0,0,J$57/NMM!J$10*1000)</f>
        <v>3.0221387877453671</v>
      </c>
      <c r="K197" s="226">
        <f>IF(K$57=0,0,K$57/NMM!K$10*1000)</f>
        <v>2.6440256384991758</v>
      </c>
      <c r="L197" s="226">
        <f>IF(L$57=0,0,L$57/NMM!L$10*1000)</f>
        <v>2.5852293606026877</v>
      </c>
      <c r="M197" s="226">
        <f>IF(M$57=0,0,M$57/NMM!M$10*1000)</f>
        <v>2.5456391830633587</v>
      </c>
      <c r="N197" s="226">
        <f>IF(N$57=0,0,N$57/NMM!N$10*1000)</f>
        <v>2.7278308050872027</v>
      </c>
      <c r="O197" s="226">
        <f>IF(O$57=0,0,O$57/NMM!O$10*1000)</f>
        <v>2.7639151416317773</v>
      </c>
      <c r="P197" s="226">
        <f>IF(P$57=0,0,P$57/NMM!P$10*1000)</f>
        <v>2.6573569117541913</v>
      </c>
      <c r="Q197" s="226">
        <f>IF(Q$57=0,0,Q$57/NMM!Q$10*1000)</f>
        <v>2.5950060287235162</v>
      </c>
    </row>
    <row r="198" spans="1:17" x14ac:dyDescent="0.25">
      <c r="A198" s="127" t="s">
        <v>209</v>
      </c>
      <c r="B198" s="226">
        <f>IF(B$58=0,0,B$58/NMM!B$10*1000)</f>
        <v>9.7196271153452418</v>
      </c>
      <c r="C198" s="226">
        <f>IF(C$58=0,0,C$58/NMM!C$10*1000)</f>
        <v>9.3233708823970627</v>
      </c>
      <c r="D198" s="226">
        <f>IF(D$58=0,0,D$58/NMM!D$10*1000)</f>
        <v>9.09845127075865</v>
      </c>
      <c r="E198" s="226">
        <f>IF(E$58=0,0,E$58/NMM!E$10*1000)</f>
        <v>9.4109390685879628</v>
      </c>
      <c r="F198" s="226">
        <f>IF(F$58=0,0,F$58/NMM!F$10*1000)</f>
        <v>9.5526849743868194</v>
      </c>
      <c r="G198" s="226">
        <f>IF(G$58=0,0,G$58/NMM!G$10*1000)</f>
        <v>9.5190755023989944</v>
      </c>
      <c r="H198" s="226">
        <f>IF(H$58=0,0,H$58/NMM!H$10*1000)</f>
        <v>9.5794709553877464</v>
      </c>
      <c r="I198" s="226">
        <f>IF(I$58=0,0,I$58/NMM!I$10*1000)</f>
        <v>9.8058640044898215</v>
      </c>
      <c r="J198" s="226">
        <f>IF(J$58=0,0,J$58/NMM!J$10*1000)</f>
        <v>9.7552836400583978</v>
      </c>
      <c r="K198" s="226">
        <f>IF(K$58=0,0,K$58/NMM!K$10*1000)</f>
        <v>9.2794079349485816</v>
      </c>
      <c r="L198" s="226">
        <f>IF(L$58=0,0,L$58/NMM!L$10*1000)</f>
        <v>8.6540190821931748</v>
      </c>
      <c r="M198" s="226">
        <f>IF(M$58=0,0,M$58/NMM!M$10*1000)</f>
        <v>8.5897411220004489</v>
      </c>
      <c r="N198" s="226">
        <f>IF(N$58=0,0,N$58/NMM!N$10*1000)</f>
        <v>8.0754367132567175</v>
      </c>
      <c r="O198" s="226">
        <f>IF(O$58=0,0,O$58/NMM!O$10*1000)</f>
        <v>7.8635231331006388</v>
      </c>
      <c r="P198" s="226">
        <f>IF(P$58=0,0,P$58/NMM!P$10*1000)</f>
        <v>7.8536964294187754</v>
      </c>
      <c r="Q198" s="226">
        <f>IF(Q$58=0,0,Q$58/NMM!Q$10*1000)</f>
        <v>7.787256620740993</v>
      </c>
    </row>
    <row r="199" spans="1:17" x14ac:dyDescent="0.25">
      <c r="A199" s="127" t="s">
        <v>208</v>
      </c>
      <c r="B199" s="226">
        <f>IF(B$77=0,0,B$77/NMM!B$10*1000)</f>
        <v>49.291356372378267</v>
      </c>
      <c r="C199" s="226">
        <f>IF(C$77=0,0,C$77/NMM!C$10*1000)</f>
        <v>48.830446864143894</v>
      </c>
      <c r="D199" s="226">
        <f>IF(D$77=0,0,D$77/NMM!D$10*1000)</f>
        <v>48.017574392275634</v>
      </c>
      <c r="E199" s="226">
        <f>IF(E$77=0,0,E$77/NMM!E$10*1000)</f>
        <v>47.224032406339113</v>
      </c>
      <c r="F199" s="226">
        <f>IF(F$77=0,0,F$77/NMM!F$10*1000)</f>
        <v>46.153859413719857</v>
      </c>
      <c r="G199" s="226">
        <f>IF(G$77=0,0,G$77/NMM!G$10*1000)</f>
        <v>45.845561502015606</v>
      </c>
      <c r="H199" s="226">
        <f>IF(H$77=0,0,H$77/NMM!H$10*1000)</f>
        <v>45.630608011180868</v>
      </c>
      <c r="I199" s="226">
        <f>IF(I$77=0,0,I$77/NMM!I$10*1000)</f>
        <v>45.205718206991172</v>
      </c>
      <c r="J199" s="226">
        <f>IF(J$77=0,0,J$77/NMM!J$10*1000)</f>
        <v>44.441208184221821</v>
      </c>
      <c r="K199" s="226">
        <f>IF(K$77=0,0,K$77/NMM!K$10*1000)</f>
        <v>40.854707641016446</v>
      </c>
      <c r="L199" s="226">
        <f>IF(L$77=0,0,L$77/NMM!L$10*1000)</f>
        <v>38.835520833344269</v>
      </c>
      <c r="M199" s="226">
        <f>IF(M$77=0,0,M$77/NMM!M$10*1000)</f>
        <v>38.421693114911463</v>
      </c>
      <c r="N199" s="226">
        <f>IF(N$77=0,0,N$77/NMM!N$10*1000)</f>
        <v>38.178871421370189</v>
      </c>
      <c r="O199" s="226">
        <f>IF(O$77=0,0,O$77/NMM!O$10*1000)</f>
        <v>37.839080507124621</v>
      </c>
      <c r="P199" s="226">
        <f>IF(P$77=0,0,P$77/NMM!P$10*1000)</f>
        <v>37.157765539143753</v>
      </c>
      <c r="Q199" s="226">
        <f>IF(Q$77=0,0,Q$77/NMM!Q$10*1000)</f>
        <v>36.478736667836834</v>
      </c>
    </row>
    <row r="200" spans="1:17" x14ac:dyDescent="0.25">
      <c r="A200" s="72" t="s">
        <v>207</v>
      </c>
      <c r="B200" s="258">
        <f>IF(B$87=0,0,B$87/NMM!B$10*1000)</f>
        <v>8.2467624975697476</v>
      </c>
      <c r="C200" s="258">
        <f>IF(C$87=0,0,C$87/NMM!C$10*1000)</f>
        <v>8.1530820995070634</v>
      </c>
      <c r="D200" s="258">
        <f>IF(D$87=0,0,D$87/NMM!D$10*1000)</f>
        <v>8.0135768317274856</v>
      </c>
      <c r="E200" s="258">
        <f>IF(E$87=0,0,E$87/NMM!E$10*1000)</f>
        <v>7.9062548090002052</v>
      </c>
      <c r="F200" s="258">
        <f>IF(F$87=0,0,F$87/NMM!F$10*1000)</f>
        <v>7.7463467776098209</v>
      </c>
      <c r="G200" s="258">
        <f>IF(G$87=0,0,G$87/NMM!G$10*1000)</f>
        <v>7.6962412989079798</v>
      </c>
      <c r="H200" s="258">
        <f>IF(H$87=0,0,H$87/NMM!H$10*1000)</f>
        <v>7.6658543904785992</v>
      </c>
      <c r="I200" s="258">
        <f>IF(I$87=0,0,I$87/NMM!I$10*1000)</f>
        <v>7.6115955319251505</v>
      </c>
      <c r="J200" s="258">
        <f>IF(J$87=0,0,J$87/NMM!J$10*1000)</f>
        <v>7.4891226487772951</v>
      </c>
      <c r="K200" s="258">
        <f>IF(K$87=0,0,K$87/NMM!K$10*1000)</f>
        <v>6.9016286100511861</v>
      </c>
      <c r="L200" s="258">
        <f>IF(L$87=0,0,L$87/NMM!L$10*1000)</f>
        <v>6.5514776615585379</v>
      </c>
      <c r="M200" s="258">
        <f>IF(M$87=0,0,M$87/NMM!M$10*1000)</f>
        <v>6.4831814651991078</v>
      </c>
      <c r="N200" s="258">
        <f>IF(N$87=0,0,N$87/NMM!N$10*1000)</f>
        <v>6.4172510080594796</v>
      </c>
      <c r="O200" s="258">
        <f>IF(O$87=0,0,O$87/NMM!O$10*1000)</f>
        <v>6.3525399377268537</v>
      </c>
      <c r="P200" s="258">
        <f>IF(P$87=0,0,P$87/NMM!P$10*1000)</f>
        <v>6.2453071109266443</v>
      </c>
      <c r="Q200" s="258">
        <f>IF(Q$87=0,0,Q$87/NMM!Q$10*1000)</f>
        <v>6.0878273555086029</v>
      </c>
    </row>
    <row r="201" spans="1:17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</row>
    <row r="202" spans="1:17" x14ac:dyDescent="0.25">
      <c r="A202" s="78" t="s">
        <v>36</v>
      </c>
      <c r="B202" s="230">
        <f t="shared" ref="B202:Q202" si="45">SUM(B203:B208,B209:B210,B211)</f>
        <v>344.27165001585308</v>
      </c>
      <c r="C202" s="230">
        <f t="shared" si="45"/>
        <v>332.71721048226868</v>
      </c>
      <c r="D202" s="230">
        <f t="shared" si="45"/>
        <v>339.45690460138195</v>
      </c>
      <c r="E202" s="230">
        <f t="shared" si="45"/>
        <v>319.11641189011345</v>
      </c>
      <c r="F202" s="230">
        <f t="shared" si="45"/>
        <v>324.1446562652618</v>
      </c>
      <c r="G202" s="230">
        <f t="shared" si="45"/>
        <v>314.23568655009717</v>
      </c>
      <c r="H202" s="230">
        <f t="shared" si="45"/>
        <v>317.99701878531624</v>
      </c>
      <c r="I202" s="230">
        <f t="shared" si="45"/>
        <v>306.0793650927186</v>
      </c>
      <c r="J202" s="230">
        <f t="shared" si="45"/>
        <v>305.03681083753764</v>
      </c>
      <c r="K202" s="230">
        <f t="shared" si="45"/>
        <v>290.59897101551678</v>
      </c>
      <c r="L202" s="230">
        <f t="shared" si="45"/>
        <v>276.35103546369425</v>
      </c>
      <c r="M202" s="230">
        <f t="shared" si="45"/>
        <v>271.0667152476916</v>
      </c>
      <c r="N202" s="230">
        <f t="shared" si="45"/>
        <v>260.67507722870829</v>
      </c>
      <c r="O202" s="230">
        <f t="shared" si="45"/>
        <v>248.72147863413861</v>
      </c>
      <c r="P202" s="230">
        <f t="shared" si="45"/>
        <v>255.45703288247407</v>
      </c>
      <c r="Q202" s="230">
        <f t="shared" si="45"/>
        <v>261.92393746268573</v>
      </c>
    </row>
    <row r="203" spans="1:17" x14ac:dyDescent="0.25">
      <c r="A203" s="132" t="s">
        <v>83</v>
      </c>
      <c r="B203" s="229">
        <f>IF(B$98=0,0,B$98/NMM!B$11*1000)</f>
        <v>2.6655044297169983</v>
      </c>
      <c r="C203" s="229">
        <f>IF(C$98=0,0,C$98/NMM!C$11*1000)</f>
        <v>2.5760448132825688</v>
      </c>
      <c r="D203" s="229">
        <f>IF(D$98=0,0,D$98/NMM!D$11*1000)</f>
        <v>2.6282265265563942</v>
      </c>
      <c r="E203" s="229">
        <f>IF(E$98=0,0,E$98/NMM!E$11*1000)</f>
        <v>2.4707413737068471</v>
      </c>
      <c r="F203" s="229">
        <f>IF(F$98=0,0,F$98/NMM!F$11*1000)</f>
        <v>2.5096722808990028</v>
      </c>
      <c r="G203" s="229">
        <f>IF(G$98=0,0,G$98/NMM!G$11*1000)</f>
        <v>2.4329526245796793</v>
      </c>
      <c r="H203" s="229">
        <f>IF(H$98=0,0,H$98/NMM!H$11*1000)</f>
        <v>2.4620745337875731</v>
      </c>
      <c r="I203" s="229">
        <f>IF(I$98=0,0,I$98/NMM!I$11*1000)</f>
        <v>2.3698027515830571</v>
      </c>
      <c r="J203" s="229">
        <f>IF(J$98=0,0,J$98/NMM!J$11*1000)</f>
        <v>2.361730832256336</v>
      </c>
      <c r="K203" s="229">
        <f>IF(K$98=0,0,K$98/NMM!K$11*1000)</f>
        <v>2.2499466467174778</v>
      </c>
      <c r="L203" s="229">
        <f>IF(L$98=0,0,L$98/NMM!L$11*1000)</f>
        <v>2.1396327846090046</v>
      </c>
      <c r="M203" s="229">
        <f>IF(M$98=0,0,M$98/NMM!M$11*1000)</f>
        <v>2.0987192242181054</v>
      </c>
      <c r="N203" s="229">
        <f>IF(N$98=0,0,N$98/NMM!N$11*1000)</f>
        <v>2.0182625349428189</v>
      </c>
      <c r="O203" s="229">
        <f>IF(O$98=0,0,O$98/NMM!O$11*1000)</f>
        <v>1.9257124512998087</v>
      </c>
      <c r="P203" s="229">
        <f>IF(P$98=0,0,P$98/NMM!P$11*1000)</f>
        <v>1.9778621118504547</v>
      </c>
      <c r="Q203" s="229">
        <f>IF(Q$98=0,0,Q$98/NMM!Q$11*1000)</f>
        <v>2.0279317670321042</v>
      </c>
    </row>
    <row r="204" spans="1:17" x14ac:dyDescent="0.25">
      <c r="A204" s="76" t="s">
        <v>82</v>
      </c>
      <c r="B204" s="228">
        <f>IF(B$99=0,0,B$99/NMM!B$11*1000)</f>
        <v>2.7392416527254602</v>
      </c>
      <c r="C204" s="228">
        <f>IF(C$99=0,0,C$99/NMM!C$11*1000)</f>
        <v>2.6473072688084729</v>
      </c>
      <c r="D204" s="228">
        <f>IF(D$99=0,0,D$99/NMM!D$11*1000)</f>
        <v>2.7009325117143401</v>
      </c>
      <c r="E204" s="228">
        <f>IF(E$99=0,0,E$99/NMM!E$11*1000)</f>
        <v>2.5390907659037296</v>
      </c>
      <c r="F204" s="228">
        <f>IF(F$99=0,0,F$99/NMM!F$11*1000)</f>
        <v>2.5790986388489885</v>
      </c>
      <c r="G204" s="228">
        <f>IF(G$99=0,0,G$99/NMM!G$11*1000)</f>
        <v>2.5002566471307506</v>
      </c>
      <c r="H204" s="228">
        <f>IF(H$99=0,0,H$99/NMM!H$11*1000)</f>
        <v>2.5301841707243327</v>
      </c>
      <c r="I204" s="228">
        <f>IF(I$99=0,0,I$99/NMM!I$11*1000)</f>
        <v>2.4353598266459935</v>
      </c>
      <c r="J204" s="228">
        <f>IF(J$99=0,0,J$99/NMM!J$11*1000)</f>
        <v>2.4270646096541602</v>
      </c>
      <c r="K204" s="228">
        <f>IF(K$99=0,0,K$99/NMM!K$11*1000)</f>
        <v>2.3121880805701172</v>
      </c>
      <c r="L204" s="228">
        <f>IF(L$99=0,0,L$99/NMM!L$11*1000)</f>
        <v>2.1988225492314109</v>
      </c>
      <c r="M204" s="228">
        <f>IF(M$99=0,0,M$99/NMM!M$11*1000)</f>
        <v>2.156777175929987</v>
      </c>
      <c r="N204" s="228">
        <f>IF(N$99=0,0,N$99/NMM!N$11*1000)</f>
        <v>2.0740947717868234</v>
      </c>
      <c r="O204" s="228">
        <f>IF(O$99=0,0,O$99/NMM!O$11*1000)</f>
        <v>1.9789844274738424</v>
      </c>
      <c r="P204" s="228">
        <f>IF(P$99=0,0,P$99/NMM!P$11*1000)</f>
        <v>2.0325767309655269</v>
      </c>
      <c r="Q204" s="228">
        <f>IF(Q$99=0,0,Q$99/NMM!Q$11*1000)</f>
        <v>2.0840314888275269</v>
      </c>
    </row>
    <row r="205" spans="1:17" x14ac:dyDescent="0.25">
      <c r="A205" s="76" t="s">
        <v>81</v>
      </c>
      <c r="B205" s="228">
        <f>IF(B$100=0,0,B$100/NMM!B$11*1000)</f>
        <v>5.3612721155083127</v>
      </c>
      <c r="C205" s="228">
        <f>IF(C$100=0,0,C$100/NMM!C$11*1000)</f>
        <v>5.1813371877299703</v>
      </c>
      <c r="D205" s="228">
        <f>IF(D$100=0,0,D$100/NMM!D$11*1000)</f>
        <v>5.2862930681987619</v>
      </c>
      <c r="E205" s="228">
        <f>IF(E$100=0,0,E$100/NMM!E$11*1000)</f>
        <v>4.969534728139096</v>
      </c>
      <c r="F205" s="228">
        <f>IF(F$100=0,0,F$100/NMM!F$11*1000)</f>
        <v>5.0478385511730375</v>
      </c>
      <c r="G205" s="228">
        <f>IF(G$100=0,0,G$100/NMM!G$11*1000)</f>
        <v>4.8935281889202003</v>
      </c>
      <c r="H205" s="228">
        <f>IF(H$100=0,0,H$100/NMM!H$11*1000)</f>
        <v>4.9521026478653773</v>
      </c>
      <c r="I205" s="228">
        <f>IF(I$100=0,0,I$100/NMM!I$11*1000)</f>
        <v>4.7665114601464174</v>
      </c>
      <c r="J205" s="228">
        <f>IF(J$100=0,0,J$100/NMM!J$11*1000)</f>
        <v>4.7502759755895312</v>
      </c>
      <c r="K205" s="228">
        <f>IF(K$100=0,0,K$100/NMM!K$11*1000)</f>
        <v>4.5254384438252648</v>
      </c>
      <c r="L205" s="228">
        <f>IF(L$100=0,0,L$100/NMM!L$11*1000)</f>
        <v>4.3035582524879059</v>
      </c>
      <c r="M205" s="228">
        <f>IF(M$100=0,0,M$100/NMM!M$11*1000)</f>
        <v>4.2212666126675273</v>
      </c>
      <c r="N205" s="228">
        <f>IF(N$100=0,0,N$100/NMM!N$11*1000)</f>
        <v>4.0594397554660544</v>
      </c>
      <c r="O205" s="228">
        <f>IF(O$100=0,0,O$100/NMM!O$11*1000)</f>
        <v>3.8732888051275789</v>
      </c>
      <c r="P205" s="228">
        <f>IF(P$100=0,0,P$100/NMM!P$11*1000)</f>
        <v>3.9781802162339877</v>
      </c>
      <c r="Q205" s="228">
        <f>IF(Q$100=0,0,Q$100/NMM!Q$11*1000)</f>
        <v>4.0788880009090995</v>
      </c>
    </row>
    <row r="206" spans="1:17" x14ac:dyDescent="0.25">
      <c r="A206" s="76" t="s">
        <v>80</v>
      </c>
      <c r="B206" s="228">
        <f>IF(B$101=0,0,B$101/NMM!B$11*1000)</f>
        <v>2.1268692247982361</v>
      </c>
      <c r="C206" s="228">
        <f>IF(C$101=0,0,C$101/NMM!C$11*1000)</f>
        <v>2.0554872743743742</v>
      </c>
      <c r="D206" s="228">
        <f>IF(D$101=0,0,D$101/NMM!D$11*1000)</f>
        <v>2.0971243014308736</v>
      </c>
      <c r="E206" s="228">
        <f>IF(E$101=0,0,E$101/NMM!E$11*1000)</f>
        <v>1.9714631615640335</v>
      </c>
      <c r="F206" s="228">
        <f>IF(F$101=0,0,F$101/NMM!F$11*1000)</f>
        <v>2.0025270560664574</v>
      </c>
      <c r="G206" s="228">
        <f>IF(G$101=0,0,G$101/NMM!G$11*1000)</f>
        <v>1.9413106220798926</v>
      </c>
      <c r="H206" s="228">
        <f>IF(H$101=0,0,H$101/NMM!H$11*1000)</f>
        <v>1.9645476843676537</v>
      </c>
      <c r="I206" s="228">
        <f>IF(I$101=0,0,I$101/NMM!I$11*1000)</f>
        <v>1.8909218401559049</v>
      </c>
      <c r="J206" s="228">
        <f>IF(J$101=0,0,J$101/NMM!J$11*1000)</f>
        <v>1.88448106421509</v>
      </c>
      <c r="K206" s="228">
        <f>IF(K$101=0,0,K$101/NMM!K$11*1000)</f>
        <v>1.7952858104420637</v>
      </c>
      <c r="L206" s="228">
        <f>IF(L$101=0,0,L$101/NMM!L$11*1000)</f>
        <v>1.7072637626182459</v>
      </c>
      <c r="M206" s="228">
        <f>IF(M$101=0,0,M$101/NMM!M$11*1000)</f>
        <v>1.6746178620891792</v>
      </c>
      <c r="N206" s="228">
        <f>IF(N$101=0,0,N$101/NMM!N$11*1000)</f>
        <v>1.6104195608442142</v>
      </c>
      <c r="O206" s="228">
        <f>IF(O$101=0,0,O$101/NMM!O$11*1000)</f>
        <v>1.5365716533118599</v>
      </c>
      <c r="P206" s="228">
        <f>IF(P$101=0,0,P$101/NMM!P$11*1000)</f>
        <v>1.5781831047400683</v>
      </c>
      <c r="Q206" s="228">
        <f>IF(Q$101=0,0,Q$101/NMM!Q$11*1000)</f>
        <v>1.6181348705352638</v>
      </c>
    </row>
    <row r="207" spans="1:17" x14ac:dyDescent="0.25">
      <c r="A207" s="129" t="s">
        <v>79</v>
      </c>
      <c r="B207" s="227">
        <f>IF(B$102=0,0,B$102/NMM!B$11*1000)</f>
        <v>2.4061132095372408</v>
      </c>
      <c r="C207" s="227">
        <f>IF(C$102=0,0,C$102/NMM!C$11*1000)</f>
        <v>2.325359277027037</v>
      </c>
      <c r="D207" s="227">
        <f>IF(D$102=0,0,D$102/NMM!D$11*1000)</f>
        <v>2.3724629727495632</v>
      </c>
      <c r="E207" s="227">
        <f>IF(E$102=0,0,E$102/NMM!E$11*1000)</f>
        <v>2.2303033490953204</v>
      </c>
      <c r="F207" s="227">
        <f>IF(F$102=0,0,F$102/NMM!F$11*1000)</f>
        <v>2.2654457292804695</v>
      </c>
      <c r="G207" s="227">
        <f>IF(G$102=0,0,G$102/NMM!G$11*1000)</f>
        <v>2.1961919788672013</v>
      </c>
      <c r="H207" s="227">
        <f>IF(H$102=0,0,H$102/NMM!H$11*1000)</f>
        <v>2.222479915083273</v>
      </c>
      <c r="I207" s="227">
        <f>IF(I$102=0,0,I$102/NMM!I$11*1000)</f>
        <v>2.1391874802425628</v>
      </c>
      <c r="J207" s="227">
        <f>IF(J$102=0,0,J$102/NMM!J$11*1000)</f>
        <v>2.1319010726486329</v>
      </c>
      <c r="K207" s="227">
        <f>IF(K$102=0,0,K$102/NMM!K$11*1000)</f>
        <v>2.0309950668495862</v>
      </c>
      <c r="L207" s="227">
        <f>IF(L$102=0,0,L$102/NMM!L$11*1000)</f>
        <v>1.9314163012489425</v>
      </c>
      <c r="M207" s="227">
        <f>IF(M$102=0,0,M$102/NMM!M$11*1000)</f>
        <v>1.8944842080180206</v>
      </c>
      <c r="N207" s="227">
        <f>IF(N$102=0,0,N$102/NMM!N$11*1000)</f>
        <v>1.821857090725459</v>
      </c>
      <c r="O207" s="227">
        <f>IF(O$102=0,0,O$102/NMM!O$11*1000)</f>
        <v>1.73831343710607</v>
      </c>
      <c r="P207" s="227">
        <f>IF(P$102=0,0,P$102/NMM!P$11*1000)</f>
        <v>1.7853881992879936</v>
      </c>
      <c r="Q207" s="227">
        <f>IF(Q$102=0,0,Q$102/NMM!Q$11*1000)</f>
        <v>1.8305853699947527</v>
      </c>
    </row>
    <row r="208" spans="1:17" x14ac:dyDescent="0.25">
      <c r="A208" s="127" t="s">
        <v>206</v>
      </c>
      <c r="B208" s="226">
        <f>IF(B$107=0,0,B$107/NMM!B$11*1000)</f>
        <v>234.98164842992861</v>
      </c>
      <c r="C208" s="226">
        <f>IF(C$107=0,0,C$107/NMM!C$11*1000)</f>
        <v>223.25750450785731</v>
      </c>
      <c r="D208" s="226">
        <f>IF(D$107=0,0,D$107/NMM!D$11*1000)</f>
        <v>226.86787797402155</v>
      </c>
      <c r="E208" s="226">
        <f>IF(E$107=0,0,E$107/NMM!E$11*1000)</f>
        <v>219.04098861229943</v>
      </c>
      <c r="F208" s="226">
        <f>IF(F$107=0,0,F$107/NMM!F$11*1000)</f>
        <v>227.05517200078353</v>
      </c>
      <c r="G208" s="226">
        <f>IF(G$107=0,0,G$107/NMM!G$11*1000)</f>
        <v>220.49164290298543</v>
      </c>
      <c r="H208" s="226">
        <f>IF(H$107=0,0,H$107/NMM!H$11*1000)</f>
        <v>224.46381312353657</v>
      </c>
      <c r="I208" s="226">
        <f>IF(I$107=0,0,I$107/NMM!I$11*1000)</f>
        <v>219.927465927909</v>
      </c>
      <c r="J208" s="226">
        <f>IF(J$107=0,0,J$107/NMM!J$11*1000)</f>
        <v>220.6074180451651</v>
      </c>
      <c r="K208" s="226">
        <f>IF(K$107=0,0,K$107/NMM!K$11*1000)</f>
        <v>214.14952293624</v>
      </c>
      <c r="L208" s="226">
        <f>IF(L$107=0,0,L$107/NMM!L$11*1000)</f>
        <v>201.5185255255175</v>
      </c>
      <c r="M208" s="226">
        <f>IF(M$107=0,0,M$107/NMM!M$11*1000)</f>
        <v>198.01968299991321</v>
      </c>
      <c r="N208" s="226">
        <f>IF(N$107=0,0,N$107/NMM!N$11*1000)</f>
        <v>184.75122972772093</v>
      </c>
      <c r="O208" s="226">
        <f>IF(O$107=0,0,O$107/NMM!O$11*1000)</f>
        <v>174.60410553894943</v>
      </c>
      <c r="P208" s="226">
        <f>IF(P$107=0,0,P$107/NMM!P$11*1000)</f>
        <v>180.98103134632635</v>
      </c>
      <c r="Q208" s="226">
        <f>IF(Q$107=0,0,Q$107/NMM!Q$11*1000)</f>
        <v>184.71599335528606</v>
      </c>
    </row>
    <row r="209" spans="1:17" x14ac:dyDescent="0.25">
      <c r="A209" s="127" t="s">
        <v>205</v>
      </c>
      <c r="B209" s="226">
        <f>IF(B$115=0,0,B$115/NMM!B$11*1000)</f>
        <v>36.229727595386024</v>
      </c>
      <c r="C209" s="226">
        <f>IF(C$115=0,0,C$115/NMM!C$11*1000)</f>
        <v>36.994421398032351</v>
      </c>
      <c r="D209" s="226">
        <f>IF(D$115=0,0,D$115/NMM!D$11*1000)</f>
        <v>38.214507885672937</v>
      </c>
      <c r="E209" s="226">
        <f>IF(E$115=0,0,E$115/NMM!E$11*1000)</f>
        <v>32.948218412895919</v>
      </c>
      <c r="F209" s="226">
        <f>IF(F$115=0,0,F$115/NMM!F$11*1000)</f>
        <v>31.112510562799166</v>
      </c>
      <c r="G209" s="226">
        <f>IF(G$115=0,0,G$115/NMM!G$11*1000)</f>
        <v>29.966609268603086</v>
      </c>
      <c r="H209" s="226">
        <f>IF(H$115=0,0,H$115/NMM!H$11*1000)</f>
        <v>29.637375395076862</v>
      </c>
      <c r="I209" s="226">
        <f>IF(I$115=0,0,I$115/NMM!I$11*1000)</f>
        <v>26.526274203635332</v>
      </c>
      <c r="J209" s="226">
        <f>IF(J$115=0,0,J$115/NMM!J$11*1000)</f>
        <v>25.698383334809176</v>
      </c>
      <c r="K209" s="226">
        <f>IF(K$115=0,0,K$115/NMM!K$11*1000)</f>
        <v>22.426011785726775</v>
      </c>
      <c r="L209" s="226">
        <f>IF(L$115=0,0,L$115/NMM!L$11*1000)</f>
        <v>22.426461943331379</v>
      </c>
      <c r="M209" s="226">
        <f>IF(M$115=0,0,M$115/NMM!M$11*1000)</f>
        <v>21.814646061671784</v>
      </c>
      <c r="N209" s="226">
        <f>IF(N$115=0,0,N$115/NMM!N$11*1000)</f>
        <v>23.908338843873594</v>
      </c>
      <c r="O209" s="226">
        <f>IF(O$115=0,0,O$115/NMM!O$11*1000)</f>
        <v>23.676517308266725</v>
      </c>
      <c r="P209" s="226">
        <f>IF(P$115=0,0,P$115/NMM!P$11*1000)</f>
        <v>23.466890964338479</v>
      </c>
      <c r="Q209" s="226">
        <f>IF(Q$115=0,0,Q$115/NMM!Q$11*1000)</f>
        <v>24.49787637299125</v>
      </c>
    </row>
    <row r="210" spans="1:17" x14ac:dyDescent="0.25">
      <c r="A210" s="127" t="s">
        <v>204</v>
      </c>
      <c r="B210" s="226">
        <f>IF(B$116=0,0,B$116/NMM!B$11*1000)</f>
        <v>25.433208734676942</v>
      </c>
      <c r="C210" s="226">
        <f>IF(C$116=0,0,C$116/NMM!C$11*1000)</f>
        <v>24.669341969220039</v>
      </c>
      <c r="D210" s="226">
        <f>IF(D$116=0,0,D$116/NMM!D$11*1000)</f>
        <v>25.190380016898576</v>
      </c>
      <c r="E210" s="226">
        <f>IF(E$116=0,0,E$116/NMM!E$11*1000)</f>
        <v>23.546122748848102</v>
      </c>
      <c r="F210" s="226">
        <f>IF(F$116=0,0,F$116/NMM!F$11*1000)</f>
        <v>23.810458943221132</v>
      </c>
      <c r="G210" s="226">
        <f>IF(G$116=0,0,G$116/NMM!G$11*1000)</f>
        <v>23.073758354177428</v>
      </c>
      <c r="H210" s="226">
        <f>IF(H$116=0,0,H$116/NMM!H$11*1000)</f>
        <v>23.318783270036739</v>
      </c>
      <c r="I210" s="226">
        <f>IF(I$116=0,0,I$116/NMM!I$11*1000)</f>
        <v>22.354243082233417</v>
      </c>
      <c r="J210" s="226">
        <f>IF(J$116=0,0,J$116/NMM!J$11*1000)</f>
        <v>22.244690773677554</v>
      </c>
      <c r="K210" s="226">
        <f>IF(K$116=0,0,K$116/NMM!K$11*1000)</f>
        <v>21.098679420958501</v>
      </c>
      <c r="L210" s="226">
        <f>IF(L$116=0,0,L$116/NMM!L$11*1000)</f>
        <v>20.114049841369546</v>
      </c>
      <c r="M210" s="226">
        <f>IF(M$116=0,0,M$116/NMM!M$11*1000)</f>
        <v>19.721144617384343</v>
      </c>
      <c r="N210" s="226">
        <f>IF(N$116=0,0,N$116/NMM!N$11*1000)</f>
        <v>19.097840282661174</v>
      </c>
      <c r="O210" s="226">
        <f>IF(O$116=0,0,O$116/NMM!O$11*1000)</f>
        <v>18.261246491380675</v>
      </c>
      <c r="P210" s="226">
        <f>IF(P$116=0,0,P$116/NMM!P$11*1000)</f>
        <v>18.717232886706103</v>
      </c>
      <c r="Q210" s="226">
        <f>IF(Q$116=0,0,Q$116/NMM!Q$11*1000)</f>
        <v>19.210852704286708</v>
      </c>
    </row>
    <row r="211" spans="1:17" x14ac:dyDescent="0.25">
      <c r="A211" s="72" t="s">
        <v>203</v>
      </c>
      <c r="B211" s="224">
        <f>IF(B$124=0,0,B$124/NMM!B$11*1000)</f>
        <v>32.328064623575223</v>
      </c>
      <c r="C211" s="224">
        <f>IF(C$124=0,0,C$124/NMM!C$11*1000)</f>
        <v>33.01040678593656</v>
      </c>
      <c r="D211" s="224">
        <f>IF(D$124=0,0,D$124/NMM!D$11*1000)</f>
        <v>34.099099344138935</v>
      </c>
      <c r="E211" s="224">
        <f>IF(E$124=0,0,E$124/NMM!E$11*1000)</f>
        <v>29.399948737660971</v>
      </c>
      <c r="F211" s="224">
        <f>IF(F$124=0,0,F$124/NMM!F$11*1000)</f>
        <v>27.761932502190017</v>
      </c>
      <c r="G211" s="224">
        <f>IF(G$124=0,0,G$124/NMM!G$11*1000)</f>
        <v>26.739435962753522</v>
      </c>
      <c r="H211" s="224">
        <f>IF(H$124=0,0,H$124/NMM!H$11*1000)</f>
        <v>26.445658044837817</v>
      </c>
      <c r="I211" s="224">
        <f>IF(I$124=0,0,I$124/NMM!I$11*1000)</f>
        <v>23.669598520166915</v>
      </c>
      <c r="J211" s="224">
        <f>IF(J$124=0,0,J$124/NMM!J$11*1000)</f>
        <v>22.930865129522029</v>
      </c>
      <c r="K211" s="224">
        <f>IF(K$124=0,0,K$124/NMM!K$11*1000)</f>
        <v>20.010902824186967</v>
      </c>
      <c r="L211" s="224">
        <f>IF(L$124=0,0,L$124/NMM!L$11*1000)</f>
        <v>20.011304503280307</v>
      </c>
      <c r="M211" s="224">
        <f>IF(M$124=0,0,M$124/NMM!M$11*1000)</f>
        <v>19.465376485799435</v>
      </c>
      <c r="N211" s="224">
        <f>IF(N$124=0,0,N$124/NMM!N$11*1000)</f>
        <v>21.333594660687208</v>
      </c>
      <c r="O211" s="224">
        <f>IF(O$124=0,0,O$124/NMM!O$11*1000)</f>
        <v>21.126738521222617</v>
      </c>
      <c r="P211" s="224">
        <f>IF(P$124=0,0,P$124/NMM!P$11*1000)</f>
        <v>20.939687322025101</v>
      </c>
      <c r="Q211" s="224">
        <f>IF(Q$124=0,0,Q$124/NMM!Q$11*1000)</f>
        <v>21.859643532822961</v>
      </c>
    </row>
  </sheetData>
  <pageMargins left="0.39370078740157483" right="0.39370078740157483" top="0.39370078740157483" bottom="0.39370078740157483" header="0.31496062992125984" footer="0.31496062992125984"/>
  <pageSetup paperSize="9" scale="35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4" tint="0.79998168889431442"/>
    <pageSetUpPr fitToPage="1"/>
  </sheetPr>
  <dimension ref="A1:Q21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369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130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38</v>
      </c>
      <c r="B5" s="96">
        <v>169.27634884727595</v>
      </c>
      <c r="C5" s="96">
        <v>168.70006226659012</v>
      </c>
      <c r="D5" s="96">
        <v>178.20722877764646</v>
      </c>
      <c r="E5" s="96">
        <v>170.46012595811075</v>
      </c>
      <c r="F5" s="96">
        <v>197.44539489158944</v>
      </c>
      <c r="G5" s="96">
        <v>201.18666484406293</v>
      </c>
      <c r="H5" s="96">
        <v>211.52466775430756</v>
      </c>
      <c r="I5" s="96">
        <v>227.63797660489581</v>
      </c>
      <c r="J5" s="96">
        <v>233.22326108022696</v>
      </c>
      <c r="K5" s="96">
        <v>195.34423944215945</v>
      </c>
      <c r="L5" s="96">
        <v>172.63986307360074</v>
      </c>
      <c r="M5" s="96">
        <v>180.24942863379724</v>
      </c>
      <c r="N5" s="96">
        <v>180.67064078822028</v>
      </c>
      <c r="O5" s="96">
        <v>175.33374703890027</v>
      </c>
      <c r="P5" s="96">
        <v>174.68424000120277</v>
      </c>
      <c r="Q5" s="96">
        <v>173.9802337336242</v>
      </c>
    </row>
    <row r="6" spans="1:17" x14ac:dyDescent="0.25">
      <c r="A6" s="132" t="s">
        <v>83</v>
      </c>
      <c r="B6" s="160">
        <v>0.74545393668263105</v>
      </c>
      <c r="C6" s="160">
        <v>0.74155873638616654</v>
      </c>
      <c r="D6" s="160">
        <v>0.77901256196524538</v>
      </c>
      <c r="E6" s="160">
        <v>0.74602018567299766</v>
      </c>
      <c r="F6" s="160">
        <v>0.85741349328676131</v>
      </c>
      <c r="G6" s="160">
        <v>0.88089470614181897</v>
      </c>
      <c r="H6" s="160">
        <v>0.9255390791948217</v>
      </c>
      <c r="I6" s="160">
        <v>1.000444202797689</v>
      </c>
      <c r="J6" s="160">
        <v>1.027529967683773</v>
      </c>
      <c r="K6" s="160">
        <v>0.86638987210535301</v>
      </c>
      <c r="L6" s="160">
        <v>0.76138960159418634</v>
      </c>
      <c r="M6" s="160">
        <v>0.79169325870208518</v>
      </c>
      <c r="N6" s="160">
        <v>0.79573021480838646</v>
      </c>
      <c r="O6" s="160">
        <v>0.77282710589874082</v>
      </c>
      <c r="P6" s="160">
        <v>0.77034969646108586</v>
      </c>
      <c r="Q6" s="160">
        <v>0.76763312197989841</v>
      </c>
    </row>
    <row r="7" spans="1:17" x14ac:dyDescent="0.25">
      <c r="A7" s="76" t="s">
        <v>82</v>
      </c>
      <c r="B7" s="159">
        <v>7.7535969816036554E-2</v>
      </c>
      <c r="C7" s="159">
        <v>7.7130823209717578E-2</v>
      </c>
      <c r="D7" s="159">
        <v>8.1026461218576762E-2</v>
      </c>
      <c r="E7" s="159">
        <v>7.7594866365460924E-2</v>
      </c>
      <c r="F7" s="159">
        <v>8.9181079425499216E-2</v>
      </c>
      <c r="G7" s="159">
        <v>9.1623401508169763E-2</v>
      </c>
      <c r="H7" s="159">
        <v>9.6266940955956212E-2</v>
      </c>
      <c r="I7" s="159">
        <v>0.10405795407822112</v>
      </c>
      <c r="J7" s="159">
        <v>0.10687519193197431</v>
      </c>
      <c r="K7" s="159">
        <v>9.0114728310945968E-2</v>
      </c>
      <c r="L7" s="159">
        <v>7.9193466239060817E-2</v>
      </c>
      <c r="M7" s="159">
        <v>8.2345402699802714E-2</v>
      </c>
      <c r="N7" s="159">
        <v>8.2765293576225987E-2</v>
      </c>
      <c r="O7" s="159">
        <v>8.0383101097621201E-2</v>
      </c>
      <c r="P7" s="159">
        <v>8.0125421402166386E-2</v>
      </c>
      <c r="Q7" s="159">
        <v>7.9842865731572302E-2</v>
      </c>
    </row>
    <row r="8" spans="1:17" x14ac:dyDescent="0.25">
      <c r="A8" s="76" t="s">
        <v>81</v>
      </c>
      <c r="B8" s="159">
        <v>1.8074157759131235</v>
      </c>
      <c r="C8" s="159">
        <v>1.7979715351361527</v>
      </c>
      <c r="D8" s="159">
        <v>1.8887814858102023</v>
      </c>
      <c r="E8" s="159">
        <v>1.8087886942222517</v>
      </c>
      <c r="F8" s="159">
        <v>2.0788711387636587</v>
      </c>
      <c r="G8" s="159">
        <v>2.1358033145338613</v>
      </c>
      <c r="H8" s="159">
        <v>2.2440473524161124</v>
      </c>
      <c r="I8" s="159">
        <v>2.4256611254937956</v>
      </c>
      <c r="J8" s="159">
        <v>2.4913328408725333</v>
      </c>
      <c r="K8" s="159">
        <v>2.1006351242883627</v>
      </c>
      <c r="L8" s="159">
        <v>1.8460531359745436</v>
      </c>
      <c r="M8" s="159">
        <v>1.9195269017291627</v>
      </c>
      <c r="N8" s="159">
        <v>1.9293148413913612</v>
      </c>
      <c r="O8" s="159">
        <v>1.8737843272660144</v>
      </c>
      <c r="P8" s="159">
        <v>1.8677776396885901</v>
      </c>
      <c r="Q8" s="159">
        <v>1.8611910763449298</v>
      </c>
    </row>
    <row r="9" spans="1:17" x14ac:dyDescent="0.25">
      <c r="A9" s="76" t="s">
        <v>80</v>
      </c>
      <c r="B9" s="159">
        <v>0.14792594354239133</v>
      </c>
      <c r="C9" s="159">
        <v>0.1471529901098757</v>
      </c>
      <c r="D9" s="159">
        <v>0.15458523000482199</v>
      </c>
      <c r="E9" s="159">
        <v>0.14803830852171207</v>
      </c>
      <c r="F9" s="159">
        <v>0.1701429072396462</v>
      </c>
      <c r="G9" s="159">
        <v>0.17480245814705916</v>
      </c>
      <c r="H9" s="159">
        <v>0.18366157161168567</v>
      </c>
      <c r="I9" s="159">
        <v>0.19852554984006945</v>
      </c>
      <c r="J9" s="159">
        <v>0.2039003786929045</v>
      </c>
      <c r="K9" s="159">
        <v>0.17192415654425539</v>
      </c>
      <c r="L9" s="159">
        <v>0.15108817550873854</v>
      </c>
      <c r="M9" s="159">
        <v>0.15710155453846053</v>
      </c>
      <c r="N9" s="159">
        <v>0.15790263762579565</v>
      </c>
      <c r="O9" s="159">
        <v>0.15335780416419992</v>
      </c>
      <c r="P9" s="159">
        <v>0.152866193468257</v>
      </c>
      <c r="Q9" s="159">
        <v>0.15232712348209376</v>
      </c>
    </row>
    <row r="10" spans="1:17" x14ac:dyDescent="0.25">
      <c r="A10" s="129" t="s">
        <v>79</v>
      </c>
      <c r="B10" s="158">
        <v>0.70138677201790367</v>
      </c>
      <c r="C10" s="158">
        <v>0.6977218346852786</v>
      </c>
      <c r="D10" s="158">
        <v>0.73296159468914279</v>
      </c>
      <c r="E10" s="158">
        <v>0.7019195474611174</v>
      </c>
      <c r="F10" s="158">
        <v>0.80672789121915445</v>
      </c>
      <c r="G10" s="158">
        <v>0.82882102303728566</v>
      </c>
      <c r="H10" s="158">
        <v>0.87082626462706836</v>
      </c>
      <c r="I10" s="158">
        <v>0.9413034064947684</v>
      </c>
      <c r="J10" s="158">
        <v>0.96678800891786121</v>
      </c>
      <c r="K10" s="158">
        <v>0.81517363555581923</v>
      </c>
      <c r="L10" s="158">
        <v>0.7163804074690947</v>
      </c>
      <c r="M10" s="158">
        <v>0.74489267790371372</v>
      </c>
      <c r="N10" s="158">
        <v>0.74869099121704474</v>
      </c>
      <c r="O10" s="158">
        <v>0.72714178899698867</v>
      </c>
      <c r="P10" s="158">
        <v>0.72481083047233974</v>
      </c>
      <c r="Q10" s="158">
        <v>0.72225484503508341</v>
      </c>
    </row>
    <row r="11" spans="1:17" x14ac:dyDescent="0.25">
      <c r="A11" s="92" t="s">
        <v>125</v>
      </c>
      <c r="B11" s="91">
        <v>0.11460574061878062</v>
      </c>
      <c r="C11" s="91">
        <v>0.11400689434154263</v>
      </c>
      <c r="D11" s="91">
        <v>0.11976502802126911</v>
      </c>
      <c r="E11" s="91">
        <v>0.11469279547451641</v>
      </c>
      <c r="F11" s="91">
        <v>0.1318183506441126</v>
      </c>
      <c r="G11" s="91">
        <v>0.13542834135910806</v>
      </c>
      <c r="H11" s="91">
        <v>0.14229194645450752</v>
      </c>
      <c r="I11" s="91">
        <v>0.15380782522878877</v>
      </c>
      <c r="J11" s="91">
        <v>0.15797197809222371</v>
      </c>
      <c r="K11" s="91">
        <v>0.1331983749379777</v>
      </c>
      <c r="L11" s="91">
        <v>0.11705568231144758</v>
      </c>
      <c r="M11" s="91">
        <v>0.1217145524245541</v>
      </c>
      <c r="N11" s="91">
        <v>0.12233519217389537</v>
      </c>
      <c r="O11" s="91">
        <v>0.11881407888989641</v>
      </c>
      <c r="P11" s="91">
        <v>0.11843320311817278</v>
      </c>
      <c r="Q11" s="91">
        <v>0.11801555822417968</v>
      </c>
    </row>
    <row r="12" spans="1:17" x14ac:dyDescent="0.25">
      <c r="A12" s="92" t="s">
        <v>26</v>
      </c>
      <c r="B12" s="91">
        <v>0.19071848332171359</v>
      </c>
      <c r="C12" s="91">
        <v>0.18972192718830319</v>
      </c>
      <c r="D12" s="91">
        <v>0.19930419170866481</v>
      </c>
      <c r="E12" s="91">
        <v>0.19086335363939641</v>
      </c>
      <c r="F12" s="91">
        <v>0.21936244880123579</v>
      </c>
      <c r="G12" s="91">
        <v>0.22536993106392256</v>
      </c>
      <c r="H12" s="91">
        <v>0.23679184018336208</v>
      </c>
      <c r="I12" s="91">
        <v>0.25595572256909072</v>
      </c>
      <c r="J12" s="91">
        <v>0.26288540090933898</v>
      </c>
      <c r="K12" s="91">
        <v>0.22165898420035299</v>
      </c>
      <c r="L12" s="91">
        <v>0.19479549692791945</v>
      </c>
      <c r="M12" s="91">
        <v>0.20254844749712447</v>
      </c>
      <c r="N12" s="91">
        <v>0.20358127073132237</v>
      </c>
      <c r="O12" s="91">
        <v>0.19772169178263771</v>
      </c>
      <c r="P12" s="91">
        <v>0.19708786620701718</v>
      </c>
      <c r="Q12" s="91">
        <v>0.19639285214996072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0.39606254807740954</v>
      </c>
      <c r="C14" s="157">
        <v>0.39399301315543278</v>
      </c>
      <c r="D14" s="157">
        <v>0.41389237495920889</v>
      </c>
      <c r="E14" s="157">
        <v>0.39636339834720458</v>
      </c>
      <c r="F14" s="157">
        <v>0.45554709177380598</v>
      </c>
      <c r="G14" s="157">
        <v>0.46802275061425502</v>
      </c>
      <c r="H14" s="157">
        <v>0.49174247798919885</v>
      </c>
      <c r="I14" s="157">
        <v>0.53153985869688891</v>
      </c>
      <c r="J14" s="157">
        <v>0.54593062991629848</v>
      </c>
      <c r="K14" s="157">
        <v>0.46031627641748851</v>
      </c>
      <c r="L14" s="157">
        <v>0.40452922822972764</v>
      </c>
      <c r="M14" s="157">
        <v>0.42062967798203516</v>
      </c>
      <c r="N14" s="157">
        <v>0.42277452831182699</v>
      </c>
      <c r="O14" s="157">
        <v>0.41060601832445454</v>
      </c>
      <c r="P14" s="157">
        <v>0.40928976114714977</v>
      </c>
      <c r="Q14" s="157">
        <v>0.40784643466094295</v>
      </c>
    </row>
    <row r="15" spans="1:17" x14ac:dyDescent="0.25">
      <c r="A15" s="156" t="s">
        <v>214</v>
      </c>
      <c r="B15" s="155">
        <v>5.9432529090407336</v>
      </c>
      <c r="C15" s="155">
        <v>5.9121977903351022</v>
      </c>
      <c r="D15" s="155">
        <v>6.2108045142034509</v>
      </c>
      <c r="E15" s="155">
        <v>5.947767421331343</v>
      </c>
      <c r="F15" s="155">
        <v>6.8358687069310005</v>
      </c>
      <c r="G15" s="155">
        <v>7.023076500385903</v>
      </c>
      <c r="H15" s="155">
        <v>7.3790110349868261</v>
      </c>
      <c r="I15" s="155">
        <v>7.9762043313773541</v>
      </c>
      <c r="J15" s="155">
        <v>8.1921500029089618</v>
      </c>
      <c r="K15" s="155">
        <v>6.9074343488855607</v>
      </c>
      <c r="L15" s="155">
        <v>6.070302592706728</v>
      </c>
      <c r="M15" s="155">
        <v>6.3119034340176912</v>
      </c>
      <c r="N15" s="155">
        <v>6.3440887240024955</v>
      </c>
      <c r="O15" s="155">
        <v>6.1614899583979081</v>
      </c>
      <c r="P15" s="155">
        <v>6.141738408204545</v>
      </c>
      <c r="Q15" s="155">
        <v>6.120080075753056</v>
      </c>
    </row>
    <row r="16" spans="1:17" x14ac:dyDescent="0.25">
      <c r="A16" s="156" t="s">
        <v>213</v>
      </c>
      <c r="B16" s="204">
        <v>40.785253080243898</v>
      </c>
      <c r="C16" s="204">
        <v>40.380244173317443</v>
      </c>
      <c r="D16" s="204">
        <v>44.405149119855338</v>
      </c>
      <c r="E16" s="204">
        <v>42.748483657028032</v>
      </c>
      <c r="F16" s="204">
        <v>50.157116660639517</v>
      </c>
      <c r="G16" s="204">
        <v>49.922287533667692</v>
      </c>
      <c r="H16" s="204">
        <v>51.290478559206932</v>
      </c>
      <c r="I16" s="204">
        <v>54.976614430244524</v>
      </c>
      <c r="J16" s="204">
        <v>56.706733674565371</v>
      </c>
      <c r="K16" s="204">
        <v>47.597194575065259</v>
      </c>
      <c r="L16" s="204">
        <v>42.798705818710665</v>
      </c>
      <c r="M16" s="204">
        <v>45.240533469554819</v>
      </c>
      <c r="N16" s="204">
        <v>44.973316137244829</v>
      </c>
      <c r="O16" s="204">
        <v>43.542131317146783</v>
      </c>
      <c r="P16" s="204">
        <v>43.315101428737641</v>
      </c>
      <c r="Q16" s="204">
        <v>43.074357561470258</v>
      </c>
    </row>
    <row r="17" spans="1:17" x14ac:dyDescent="0.25">
      <c r="A17" s="152" t="s">
        <v>227</v>
      </c>
      <c r="B17" s="151">
        <v>37.973758147946157</v>
      </c>
      <c r="C17" s="151">
        <v>37.58344006945979</v>
      </c>
      <c r="D17" s="151">
        <v>41.467087138576922</v>
      </c>
      <c r="E17" s="151">
        <v>39.934853104957568</v>
      </c>
      <c r="F17" s="151">
        <v>46.923363946170021</v>
      </c>
      <c r="G17" s="151">
        <v>46.599974939509337</v>
      </c>
      <c r="H17" s="151">
        <v>47.799788789186181</v>
      </c>
      <c r="I17" s="151">
        <v>51.20341843810926</v>
      </c>
      <c r="J17" s="151">
        <v>52.831383160242574</v>
      </c>
      <c r="K17" s="151">
        <v>44.329587262320828</v>
      </c>
      <c r="L17" s="151">
        <v>39.927109196775319</v>
      </c>
      <c r="M17" s="151">
        <v>42.254645978396766</v>
      </c>
      <c r="N17" s="151">
        <v>41.972203182679493</v>
      </c>
      <c r="O17" s="151">
        <v>40.627397911289563</v>
      </c>
      <c r="P17" s="151">
        <v>40.409711623787793</v>
      </c>
      <c r="Q17" s="151">
        <v>40.179213373333511</v>
      </c>
    </row>
    <row r="18" spans="1:17" x14ac:dyDescent="0.25">
      <c r="A18" s="154" t="s">
        <v>33</v>
      </c>
      <c r="B18" s="83">
        <v>0</v>
      </c>
      <c r="C18" s="83">
        <v>0</v>
      </c>
      <c r="D18" s="83">
        <v>0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30</v>
      </c>
      <c r="B19" s="208">
        <v>0</v>
      </c>
      <c r="C19" s="208">
        <v>0</v>
      </c>
      <c r="D19" s="208">
        <v>0</v>
      </c>
      <c r="E19" s="208">
        <v>0</v>
      </c>
      <c r="F19" s="208">
        <v>0</v>
      </c>
      <c r="G19" s="208">
        <v>0</v>
      </c>
      <c r="H19" s="208">
        <v>0</v>
      </c>
      <c r="I19" s="208">
        <v>0</v>
      </c>
      <c r="J19" s="208">
        <v>0</v>
      </c>
      <c r="K19" s="208">
        <v>0</v>
      </c>
      <c r="L19" s="208">
        <v>0</v>
      </c>
      <c r="M19" s="208">
        <v>0</v>
      </c>
      <c r="N19" s="208">
        <v>0</v>
      </c>
      <c r="O19" s="208">
        <v>0</v>
      </c>
      <c r="P19" s="208">
        <v>0</v>
      </c>
      <c r="Q19" s="208">
        <v>0</v>
      </c>
    </row>
    <row r="20" spans="1:17" x14ac:dyDescent="0.25">
      <c r="A20" s="154" t="s">
        <v>125</v>
      </c>
      <c r="B20" s="208">
        <v>0</v>
      </c>
      <c r="C20" s="208">
        <v>0</v>
      </c>
      <c r="D20" s="208">
        <v>0</v>
      </c>
      <c r="E20" s="208">
        <v>0</v>
      </c>
      <c r="F20" s="208">
        <v>0</v>
      </c>
      <c r="G20" s="208">
        <v>0</v>
      </c>
      <c r="H20" s="208">
        <v>0</v>
      </c>
      <c r="I20" s="208">
        <v>0</v>
      </c>
      <c r="J20" s="208">
        <v>0</v>
      </c>
      <c r="K20" s="208">
        <v>0</v>
      </c>
      <c r="L20" s="208">
        <v>0</v>
      </c>
      <c r="M20" s="208">
        <v>0</v>
      </c>
      <c r="N20" s="208">
        <v>0</v>
      </c>
      <c r="O20" s="208">
        <v>0</v>
      </c>
      <c r="P20" s="208">
        <v>0</v>
      </c>
      <c r="Q20" s="208">
        <v>0</v>
      </c>
    </row>
    <row r="21" spans="1:17" x14ac:dyDescent="0.25">
      <c r="A21" s="154" t="s">
        <v>29</v>
      </c>
      <c r="B21" s="208">
        <v>0</v>
      </c>
      <c r="C21" s="208">
        <v>0</v>
      </c>
      <c r="D21" s="208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</row>
    <row r="22" spans="1:17" x14ac:dyDescent="0.25">
      <c r="A22" s="154" t="s">
        <v>28</v>
      </c>
      <c r="B22" s="208">
        <v>8.694670627064971</v>
      </c>
      <c r="C22" s="208">
        <v>7.2446962091176648</v>
      </c>
      <c r="D22" s="208">
        <v>22.14258816350506</v>
      </c>
      <c r="E22" s="208">
        <v>22.844058692279688</v>
      </c>
      <c r="F22" s="208">
        <v>33.761537708029273</v>
      </c>
      <c r="G22" s="208">
        <v>22.913446418048782</v>
      </c>
      <c r="H22" s="208">
        <v>15.570336535421879</v>
      </c>
      <c r="I22" s="208">
        <v>13.427914151074084</v>
      </c>
      <c r="J22" s="208">
        <v>15.56051732671799</v>
      </c>
      <c r="K22" s="208">
        <v>11.534671440395295</v>
      </c>
      <c r="L22" s="208">
        <v>17.236151618600509</v>
      </c>
      <c r="M22" s="208">
        <v>23.326897074906459</v>
      </c>
      <c r="N22" s="208">
        <v>19.801509447551528</v>
      </c>
      <c r="O22" s="208">
        <v>18.230725734403915</v>
      </c>
      <c r="P22" s="208">
        <v>17.532214071292035</v>
      </c>
      <c r="Q22" s="208">
        <v>16.826310573039343</v>
      </c>
    </row>
    <row r="23" spans="1:17" x14ac:dyDescent="0.25">
      <c r="A23" s="154" t="s">
        <v>26</v>
      </c>
      <c r="B23" s="208">
        <v>0</v>
      </c>
      <c r="C23" s="208">
        <v>0</v>
      </c>
      <c r="D23" s="208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</row>
    <row r="24" spans="1:17" x14ac:dyDescent="0.25">
      <c r="A24" s="154" t="s">
        <v>86</v>
      </c>
      <c r="B24" s="208">
        <v>29.279087520881188</v>
      </c>
      <c r="C24" s="208">
        <v>30.338743860342124</v>
      </c>
      <c r="D24" s="208">
        <v>19.324498975071862</v>
      </c>
      <c r="E24" s="208">
        <v>17.090794412677884</v>
      </c>
      <c r="F24" s="208">
        <v>13.161826238140748</v>
      </c>
      <c r="G24" s="208">
        <v>23.686528521460559</v>
      </c>
      <c r="H24" s="208">
        <v>32.2294522537643</v>
      </c>
      <c r="I24" s="208">
        <v>37.775504287035176</v>
      </c>
      <c r="J24" s="208">
        <v>37.270865833524581</v>
      </c>
      <c r="K24" s="208">
        <v>32.794915821925535</v>
      </c>
      <c r="L24" s="208">
        <v>22.690957578174814</v>
      </c>
      <c r="M24" s="208">
        <v>18.927748903490304</v>
      </c>
      <c r="N24" s="208">
        <v>22.170693735127962</v>
      </c>
      <c r="O24" s="208">
        <v>22.396672176885648</v>
      </c>
      <c r="P24" s="208">
        <v>22.877497552495758</v>
      </c>
      <c r="Q24" s="208">
        <v>23.352902800294171</v>
      </c>
    </row>
    <row r="25" spans="1:17" x14ac:dyDescent="0.25">
      <c r="A25" s="152" t="s">
        <v>226</v>
      </c>
      <c r="B25" s="264">
        <v>2.8114949322977409</v>
      </c>
      <c r="C25" s="264">
        <v>2.7968041038576499</v>
      </c>
      <c r="D25" s="264">
        <v>2.9380619812784183</v>
      </c>
      <c r="E25" s="264">
        <v>2.8136305520704648</v>
      </c>
      <c r="F25" s="264">
        <v>3.2337527144694991</v>
      </c>
      <c r="G25" s="264">
        <v>3.3223125941583564</v>
      </c>
      <c r="H25" s="264">
        <v>3.4906897700207531</v>
      </c>
      <c r="I25" s="264">
        <v>3.7731959921352605</v>
      </c>
      <c r="J25" s="264">
        <v>3.8753505143227973</v>
      </c>
      <c r="K25" s="264">
        <v>3.2676073127444281</v>
      </c>
      <c r="L25" s="264">
        <v>2.8715966219353484</v>
      </c>
      <c r="M25" s="264">
        <v>2.9858874911580542</v>
      </c>
      <c r="N25" s="264">
        <v>3.0011129545653348</v>
      </c>
      <c r="O25" s="264">
        <v>2.9147334058572216</v>
      </c>
      <c r="P25" s="264">
        <v>2.9053898049498477</v>
      </c>
      <c r="Q25" s="264">
        <v>2.8951441881367463</v>
      </c>
    </row>
    <row r="26" spans="1:17" x14ac:dyDescent="0.25">
      <c r="A26" s="150" t="s">
        <v>33</v>
      </c>
      <c r="B26" s="87">
        <v>2.8114949322977409</v>
      </c>
      <c r="C26" s="87">
        <v>2.7968041038576499</v>
      </c>
      <c r="D26" s="87">
        <v>2.9380619812784183</v>
      </c>
      <c r="E26" s="87">
        <v>2.8136305520704648</v>
      </c>
      <c r="F26" s="87">
        <v>3.2337527144694991</v>
      </c>
      <c r="G26" s="87">
        <v>3.3223125941583564</v>
      </c>
      <c r="H26" s="87">
        <v>3.4906897700207531</v>
      </c>
      <c r="I26" s="87">
        <v>3.7731959921352605</v>
      </c>
      <c r="J26" s="87">
        <v>3.8753505143227973</v>
      </c>
      <c r="K26" s="87">
        <v>3.2676073127444281</v>
      </c>
      <c r="L26" s="87">
        <v>2.8715966219353484</v>
      </c>
      <c r="M26" s="87">
        <v>2.9858874911580542</v>
      </c>
      <c r="N26" s="87">
        <v>3.0011129545653348</v>
      </c>
      <c r="O26" s="87">
        <v>2.9147334058572216</v>
      </c>
      <c r="P26" s="87">
        <v>2.9053898049498477</v>
      </c>
      <c r="Q26" s="87">
        <v>2.8951441881367463</v>
      </c>
    </row>
    <row r="27" spans="1:17" x14ac:dyDescent="0.25">
      <c r="A27" s="150" t="s">
        <v>31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0" t="s">
        <v>30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150" t="s">
        <v>125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150" t="s">
        <v>29</v>
      </c>
      <c r="B30" s="87">
        <v>0</v>
      </c>
      <c r="C30" s="87">
        <v>0</v>
      </c>
      <c r="D30" s="87">
        <v>0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150" t="s">
        <v>28</v>
      </c>
      <c r="B31" s="87">
        <v>0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150" t="s">
        <v>26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150" t="s">
        <v>25</v>
      </c>
      <c r="B33" s="87">
        <v>0</v>
      </c>
      <c r="C33" s="87">
        <v>0</v>
      </c>
      <c r="D33" s="87">
        <v>0</v>
      </c>
      <c r="E33" s="87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</row>
    <row r="34" spans="1:17" x14ac:dyDescent="0.25">
      <c r="A34" s="150" t="s">
        <v>86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0" t="s">
        <v>22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6" t="s">
        <v>212</v>
      </c>
      <c r="B36" s="204">
        <v>113.19942848711341</v>
      </c>
      <c r="C36" s="204">
        <v>113.10805394886802</v>
      </c>
      <c r="D36" s="204">
        <v>117.8220166139748</v>
      </c>
      <c r="E36" s="204">
        <v>112.40835942597813</v>
      </c>
      <c r="F36" s="204">
        <v>129.69995893250899</v>
      </c>
      <c r="G36" s="204">
        <v>133.19438251647514</v>
      </c>
      <c r="H36" s="204">
        <v>141.24839415511147</v>
      </c>
      <c r="I36" s="204">
        <v>152.13902118415916</v>
      </c>
      <c r="J36" s="204">
        <v>155.43856991859116</v>
      </c>
      <c r="K36" s="204">
        <v>129.97459105474451</v>
      </c>
      <c r="L36" s="204">
        <v>114.22259803206185</v>
      </c>
      <c r="M36" s="204">
        <v>118.76871008493153</v>
      </c>
      <c r="N36" s="204">
        <v>119.37432856676745</v>
      </c>
      <c r="O36" s="204">
        <v>115.93843635443156</v>
      </c>
      <c r="P36" s="204">
        <v>115.56677887215756</v>
      </c>
      <c r="Q36" s="204">
        <v>115.15924218615719</v>
      </c>
    </row>
    <row r="37" spans="1:17" x14ac:dyDescent="0.25">
      <c r="A37" s="84" t="s">
        <v>33</v>
      </c>
      <c r="B37" s="83">
        <v>92.470998757848136</v>
      </c>
      <c r="C37" s="83">
        <v>86.207937953245988</v>
      </c>
      <c r="D37" s="83">
        <v>66.827322766376113</v>
      </c>
      <c r="E37" s="83">
        <v>59.65685369450307</v>
      </c>
      <c r="F37" s="83">
        <v>57.258473298302157</v>
      </c>
      <c r="G37" s="83">
        <v>70.546264766846619</v>
      </c>
      <c r="H37" s="83">
        <v>85.924351207770968</v>
      </c>
      <c r="I37" s="83">
        <v>73.519458521529245</v>
      </c>
      <c r="J37" s="83">
        <v>46.177000720297073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8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</v>
      </c>
      <c r="I38" s="208">
        <v>0</v>
      </c>
      <c r="J38" s="208">
        <v>0</v>
      </c>
      <c r="K38" s="208">
        <v>0</v>
      </c>
      <c r="L38" s="208">
        <v>0</v>
      </c>
      <c r="M38" s="208">
        <v>0</v>
      </c>
      <c r="N38" s="208">
        <v>0</v>
      </c>
      <c r="O38" s="208">
        <v>0</v>
      </c>
      <c r="P38" s="208">
        <v>0</v>
      </c>
      <c r="Q38" s="208">
        <v>0</v>
      </c>
    </row>
    <row r="39" spans="1:17" x14ac:dyDescent="0.25">
      <c r="A39" s="84" t="s">
        <v>125</v>
      </c>
      <c r="B39" s="208">
        <v>0</v>
      </c>
      <c r="C39" s="208">
        <v>0</v>
      </c>
      <c r="D39" s="208">
        <v>0</v>
      </c>
      <c r="E39" s="208">
        <v>0</v>
      </c>
      <c r="F39" s="208">
        <v>0</v>
      </c>
      <c r="G39" s="208">
        <v>0</v>
      </c>
      <c r="H39" s="208">
        <v>0</v>
      </c>
      <c r="I39" s="208">
        <v>0</v>
      </c>
      <c r="J39" s="208">
        <v>0</v>
      </c>
      <c r="K39" s="208">
        <v>0</v>
      </c>
      <c r="L39" s="208">
        <v>0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84" t="s">
        <v>29</v>
      </c>
      <c r="B40" s="208">
        <v>14.552817694304025</v>
      </c>
      <c r="C40" s="208">
        <v>6.5572923433569104</v>
      </c>
      <c r="D40" s="208">
        <v>10.907407668692551</v>
      </c>
      <c r="E40" s="208">
        <v>14.066147981329166</v>
      </c>
      <c r="F40" s="208">
        <v>6.3149022945746838</v>
      </c>
      <c r="G40" s="208">
        <v>11.095821822049412</v>
      </c>
      <c r="H40" s="208">
        <v>0</v>
      </c>
      <c r="I40" s="208">
        <v>0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84" t="s">
        <v>28</v>
      </c>
      <c r="B41" s="208">
        <v>0</v>
      </c>
      <c r="C41" s="208">
        <v>0</v>
      </c>
      <c r="D41" s="208">
        <v>0</v>
      </c>
      <c r="E41" s="208">
        <v>0</v>
      </c>
      <c r="F41" s="208">
        <v>0</v>
      </c>
      <c r="G41" s="208">
        <v>0</v>
      </c>
      <c r="H41" s="208">
        <v>0</v>
      </c>
      <c r="I41" s="208">
        <v>0</v>
      </c>
      <c r="J41" s="208">
        <v>0</v>
      </c>
      <c r="K41" s="208">
        <v>0</v>
      </c>
      <c r="L41" s="208">
        <v>0</v>
      </c>
      <c r="M41" s="208">
        <v>0</v>
      </c>
      <c r="N41" s="208">
        <v>0</v>
      </c>
      <c r="O41" s="208">
        <v>0</v>
      </c>
      <c r="P41" s="208">
        <v>0</v>
      </c>
      <c r="Q41" s="208">
        <v>0</v>
      </c>
    </row>
    <row r="42" spans="1:17" x14ac:dyDescent="0.25">
      <c r="A42" s="84" t="s">
        <v>26</v>
      </c>
      <c r="B42" s="208">
        <v>0</v>
      </c>
      <c r="C42" s="208">
        <v>0</v>
      </c>
      <c r="D42" s="208">
        <v>0</v>
      </c>
      <c r="E42" s="208">
        <v>0</v>
      </c>
      <c r="F42" s="208">
        <v>0</v>
      </c>
      <c r="G42" s="208">
        <v>0</v>
      </c>
      <c r="H42" s="208">
        <v>0</v>
      </c>
      <c r="I42" s="208">
        <v>0</v>
      </c>
      <c r="J42" s="208">
        <v>0</v>
      </c>
      <c r="K42" s="208">
        <v>0</v>
      </c>
      <c r="L42" s="208">
        <v>0</v>
      </c>
      <c r="M42" s="208">
        <v>0</v>
      </c>
      <c r="N42" s="208">
        <v>0</v>
      </c>
      <c r="O42" s="208">
        <v>0</v>
      </c>
      <c r="P42" s="208">
        <v>0</v>
      </c>
      <c r="Q42" s="208">
        <v>0</v>
      </c>
    </row>
    <row r="43" spans="1:17" x14ac:dyDescent="0.25">
      <c r="A43" s="84" t="s">
        <v>86</v>
      </c>
      <c r="B43" s="208">
        <v>6.1756120349612482</v>
      </c>
      <c r="C43" s="208">
        <v>20.342823652265128</v>
      </c>
      <c r="D43" s="208">
        <v>40.087286178906119</v>
      </c>
      <c r="E43" s="208">
        <v>38.685357750145897</v>
      </c>
      <c r="F43" s="208">
        <v>66.126583339632134</v>
      </c>
      <c r="G43" s="208">
        <v>51.55229592757911</v>
      </c>
      <c r="H43" s="208">
        <v>55.324042947340509</v>
      </c>
      <c r="I43" s="208">
        <v>78.619562662629917</v>
      </c>
      <c r="J43" s="208">
        <v>109.26156919829407</v>
      </c>
      <c r="K43" s="208">
        <v>129.97459105474451</v>
      </c>
      <c r="L43" s="208">
        <v>114.22259803206185</v>
      </c>
      <c r="M43" s="208">
        <v>118.76871008493153</v>
      </c>
      <c r="N43" s="208">
        <v>119.37432856676745</v>
      </c>
      <c r="O43" s="208">
        <v>115.93843635443156</v>
      </c>
      <c r="P43" s="208">
        <v>115.56677887215756</v>
      </c>
      <c r="Q43" s="208">
        <v>115.15924218615719</v>
      </c>
    </row>
    <row r="44" spans="1:17" x14ac:dyDescent="0.25">
      <c r="A44" s="243" t="s">
        <v>211</v>
      </c>
      <c r="B44" s="242">
        <v>5.8686959729058152</v>
      </c>
      <c r="C44" s="242">
        <v>5.8380304345423681</v>
      </c>
      <c r="D44" s="242">
        <v>6.1328911959249135</v>
      </c>
      <c r="E44" s="242">
        <v>5.8731538515296959</v>
      </c>
      <c r="F44" s="242">
        <v>6.7501140815752354</v>
      </c>
      <c r="G44" s="242">
        <v>6.9349733901660091</v>
      </c>
      <c r="H44" s="242">
        <v>7.2864427961966696</v>
      </c>
      <c r="I44" s="242">
        <v>7.876144420410256</v>
      </c>
      <c r="J44" s="242">
        <v>8.0893810960624339</v>
      </c>
      <c r="K44" s="242">
        <v>6.8207819466593973</v>
      </c>
      <c r="L44" s="242">
        <v>5.9941518433358549</v>
      </c>
      <c r="M44" s="242">
        <v>6.2327218497199768</v>
      </c>
      <c r="N44" s="242">
        <v>6.2645033815866942</v>
      </c>
      <c r="O44" s="242">
        <v>6.0841952815004436</v>
      </c>
      <c r="P44" s="242">
        <v>6.0646915106105803</v>
      </c>
      <c r="Q44" s="242">
        <v>6.043304877670133</v>
      </c>
    </row>
    <row r="45" spans="1:17" hidden="1" x14ac:dyDescent="0.25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</row>
    <row r="46" spans="1:17" x14ac:dyDescent="0.25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</row>
    <row r="47" spans="1:17" ht="12.75" x14ac:dyDescent="0.25">
      <c r="A47" s="97" t="s">
        <v>37</v>
      </c>
      <c r="B47" s="96">
        <v>112.67906101923826</v>
      </c>
      <c r="C47" s="96">
        <v>116.40006484685048</v>
      </c>
      <c r="D47" s="96">
        <v>135.31077030924655</v>
      </c>
      <c r="E47" s="96">
        <v>128.3046311433452</v>
      </c>
      <c r="F47" s="96">
        <v>152.48492502952348</v>
      </c>
      <c r="G47" s="96">
        <v>156.27246132297915</v>
      </c>
      <c r="H47" s="96">
        <v>147.87763186417078</v>
      </c>
      <c r="I47" s="96">
        <v>163.53372620411145</v>
      </c>
      <c r="J47" s="96">
        <v>179.15694240422127</v>
      </c>
      <c r="K47" s="96">
        <v>193.34264172589488</v>
      </c>
      <c r="L47" s="96">
        <v>191.87299410992938</v>
      </c>
      <c r="M47" s="96">
        <v>204.86998144204597</v>
      </c>
      <c r="N47" s="96">
        <v>196.50660348829163</v>
      </c>
      <c r="O47" s="96">
        <v>207.07694222234002</v>
      </c>
      <c r="P47" s="96">
        <v>218.55177985376645</v>
      </c>
      <c r="Q47" s="96">
        <v>241.28371872492627</v>
      </c>
    </row>
    <row r="48" spans="1:17" x14ac:dyDescent="0.25">
      <c r="A48" s="132" t="s">
        <v>83</v>
      </c>
      <c r="B48" s="160">
        <v>0.55526909596147989</v>
      </c>
      <c r="C48" s="160">
        <v>0.57277536710265653</v>
      </c>
      <c r="D48" s="160">
        <v>0.6622510868532212</v>
      </c>
      <c r="E48" s="160">
        <v>0.62982859649694256</v>
      </c>
      <c r="F48" s="160">
        <v>0.75033853556679153</v>
      </c>
      <c r="G48" s="160">
        <v>0.76864186426562831</v>
      </c>
      <c r="H48" s="160">
        <v>0.72770437869134486</v>
      </c>
      <c r="I48" s="160">
        <v>0.80289685698222535</v>
      </c>
      <c r="J48" s="160">
        <v>0.87690602004908424</v>
      </c>
      <c r="K48" s="160">
        <v>0.94486869410611996</v>
      </c>
      <c r="L48" s="160">
        <v>0.93841657398645117</v>
      </c>
      <c r="M48" s="160">
        <v>1.0016322725639972</v>
      </c>
      <c r="N48" s="160">
        <v>0.95863663689383138</v>
      </c>
      <c r="O48" s="160">
        <v>1.0088740179201812</v>
      </c>
      <c r="P48" s="160">
        <v>1.0628113783971864</v>
      </c>
      <c r="Q48" s="160">
        <v>1.1734698559877177</v>
      </c>
    </row>
    <row r="49" spans="1:17" x14ac:dyDescent="0.25">
      <c r="A49" s="76" t="s">
        <v>82</v>
      </c>
      <c r="B49" s="159">
        <v>0.14886212636644758</v>
      </c>
      <c r="C49" s="159">
        <v>0.15355538368218322</v>
      </c>
      <c r="D49" s="159">
        <v>0.17754293493816273</v>
      </c>
      <c r="E49" s="159">
        <v>0.16885078748815205</v>
      </c>
      <c r="F49" s="159">
        <v>0.20115830452575292</v>
      </c>
      <c r="G49" s="159">
        <v>0.20606524505154422</v>
      </c>
      <c r="H49" s="159">
        <v>0.19509031200555607</v>
      </c>
      <c r="I49" s="159">
        <v>0.21524866817295915</v>
      </c>
      <c r="J49" s="159">
        <v>0.23508978928858135</v>
      </c>
      <c r="K49" s="159">
        <v>0.25330990679064014</v>
      </c>
      <c r="L49" s="159">
        <v>0.25158015750768664</v>
      </c>
      <c r="M49" s="159">
        <v>0.26852765805910705</v>
      </c>
      <c r="N49" s="159">
        <v>0.2570009554262957</v>
      </c>
      <c r="O49" s="159">
        <v>0.27046909802067964</v>
      </c>
      <c r="P49" s="159">
        <v>0.28492916833541143</v>
      </c>
      <c r="Q49" s="159">
        <v>0.31459560645417034</v>
      </c>
    </row>
    <row r="50" spans="1:17" x14ac:dyDescent="0.25">
      <c r="A50" s="76" t="s">
        <v>81</v>
      </c>
      <c r="B50" s="159">
        <v>1.1283930939487152</v>
      </c>
      <c r="C50" s="159">
        <v>1.1639685574495109</v>
      </c>
      <c r="D50" s="159">
        <v>1.3457971248539389</v>
      </c>
      <c r="E50" s="159">
        <v>1.2799095858701708</v>
      </c>
      <c r="F50" s="159">
        <v>1.5248045097685312</v>
      </c>
      <c r="G50" s="159">
        <v>1.5619997180923051</v>
      </c>
      <c r="H50" s="159">
        <v>1.4788083855625163</v>
      </c>
      <c r="I50" s="159">
        <v>1.6316111866501612</v>
      </c>
      <c r="J50" s="159">
        <v>1.7820093073108527</v>
      </c>
      <c r="K50" s="159">
        <v>1.9201200226559163</v>
      </c>
      <c r="L50" s="159">
        <v>1.9070083118884458</v>
      </c>
      <c r="M50" s="159">
        <v>2.0354724353609228</v>
      </c>
      <c r="N50" s="159">
        <v>1.9480986219918541</v>
      </c>
      <c r="O50" s="159">
        <v>2.0501887873197941</v>
      </c>
      <c r="P50" s="159">
        <v>2.1597978858825146</v>
      </c>
      <c r="Q50" s="159">
        <v>2.3846731090998659</v>
      </c>
    </row>
    <row r="51" spans="1:17" x14ac:dyDescent="0.25">
      <c r="A51" s="76" t="s">
        <v>80</v>
      </c>
      <c r="B51" s="159">
        <v>0.40453467176243324</v>
      </c>
      <c r="C51" s="159">
        <v>0.41728865663461001</v>
      </c>
      <c r="D51" s="159">
        <v>0.48247512421088801</v>
      </c>
      <c r="E51" s="159">
        <v>0.45885410588051118</v>
      </c>
      <c r="F51" s="159">
        <v>0.54665018349458783</v>
      </c>
      <c r="G51" s="159">
        <v>0.55998485513613272</v>
      </c>
      <c r="H51" s="159">
        <v>0.53016033868092383</v>
      </c>
      <c r="I51" s="159">
        <v>0.58494092118702368</v>
      </c>
      <c r="J51" s="159">
        <v>0.63885941351158304</v>
      </c>
      <c r="K51" s="159">
        <v>0.68837280844337567</v>
      </c>
      <c r="L51" s="159">
        <v>0.68367219334744178</v>
      </c>
      <c r="M51" s="159">
        <v>0.7297272359570427</v>
      </c>
      <c r="N51" s="159">
        <v>0.69840327881707209</v>
      </c>
      <c r="O51" s="159">
        <v>0.73500312309349203</v>
      </c>
      <c r="P51" s="159">
        <v>0.77429854323301106</v>
      </c>
      <c r="Q51" s="159">
        <v>0.85491745618062032</v>
      </c>
    </row>
    <row r="52" spans="1:17" x14ac:dyDescent="0.25">
      <c r="A52" s="129" t="s">
        <v>79</v>
      </c>
      <c r="B52" s="158">
        <v>0.66174449905728583</v>
      </c>
      <c r="C52" s="158">
        <v>0.68260767820940382</v>
      </c>
      <c r="D52" s="158">
        <v>0.78924077876329291</v>
      </c>
      <c r="E52" s="158">
        <v>0.75060112675483004</v>
      </c>
      <c r="F52" s="158">
        <v>0.89421940092352847</v>
      </c>
      <c r="G52" s="158">
        <v>0.91603247708603286</v>
      </c>
      <c r="H52" s="158">
        <v>0.86724504036202243</v>
      </c>
      <c r="I52" s="158">
        <v>0.95685602221095034</v>
      </c>
      <c r="J52" s="158">
        <v>1.0450567826990234</v>
      </c>
      <c r="K52" s="158">
        <v>1.1260516120989772</v>
      </c>
      <c r="L52" s="158">
        <v>1.1183622682700101</v>
      </c>
      <c r="M52" s="158">
        <v>1.1936998678086967</v>
      </c>
      <c r="N52" s="158">
        <v>1.142459621241513</v>
      </c>
      <c r="O52" s="158">
        <v>1.202330251145141</v>
      </c>
      <c r="P52" s="158">
        <v>1.2666103485770426</v>
      </c>
      <c r="Q52" s="158">
        <v>1.398488098216234</v>
      </c>
    </row>
    <row r="53" spans="1:17" x14ac:dyDescent="0.25">
      <c r="A53" s="92" t="s">
        <v>125</v>
      </c>
      <c r="B53" s="91">
        <v>0.10812824170702827</v>
      </c>
      <c r="C53" s="91">
        <v>0.11153725966086239</v>
      </c>
      <c r="D53" s="91">
        <v>0.12896097785887739</v>
      </c>
      <c r="E53" s="91">
        <v>0.12264730598431171</v>
      </c>
      <c r="F53" s="91">
        <v>0.14611435631111008</v>
      </c>
      <c r="G53" s="91">
        <v>0.1496785862745372</v>
      </c>
      <c r="H53" s="91">
        <v>0.14170677879011498</v>
      </c>
      <c r="I53" s="91">
        <v>0.15634910361301646</v>
      </c>
      <c r="J53" s="91">
        <v>0.17076099999052224</v>
      </c>
      <c r="K53" s="91">
        <v>0.18399545604244869</v>
      </c>
      <c r="L53" s="91">
        <v>0.18273902666632019</v>
      </c>
      <c r="M53" s="91">
        <v>0.19504909827877978</v>
      </c>
      <c r="N53" s="91">
        <v>0.18667650466623428</v>
      </c>
      <c r="O53" s="91">
        <v>0.19645929235936038</v>
      </c>
      <c r="P53" s="91">
        <v>0.20696258165299194</v>
      </c>
      <c r="Q53" s="91">
        <v>0.22851124463255537</v>
      </c>
    </row>
    <row r="54" spans="1:17" x14ac:dyDescent="0.25">
      <c r="A54" s="92" t="s">
        <v>26</v>
      </c>
      <c r="B54" s="91">
        <v>0.17993910384650241</v>
      </c>
      <c r="C54" s="91">
        <v>0.18561214195315714</v>
      </c>
      <c r="D54" s="91">
        <v>0.21460741819855855</v>
      </c>
      <c r="E54" s="91">
        <v>0.20410066768495644</v>
      </c>
      <c r="F54" s="91">
        <v>0.24315281483043613</v>
      </c>
      <c r="G54" s="91">
        <v>0.24908414540047957</v>
      </c>
      <c r="H54" s="91">
        <v>0.2358180469960463</v>
      </c>
      <c r="I54" s="91">
        <v>0.26018473201068876</v>
      </c>
      <c r="J54" s="91">
        <v>0.28416795487602908</v>
      </c>
      <c r="K54" s="91">
        <v>0.3061917677512252</v>
      </c>
      <c r="L54" s="91">
        <v>0.304100909965897</v>
      </c>
      <c r="M54" s="91">
        <v>0.32458642993055098</v>
      </c>
      <c r="N54" s="91">
        <v>0.31065337259300191</v>
      </c>
      <c r="O54" s="91">
        <v>0.32693317168000841</v>
      </c>
      <c r="P54" s="91">
        <v>0.34441197678309543</v>
      </c>
      <c r="Q54" s="91">
        <v>0.38027168414926921</v>
      </c>
    </row>
    <row r="55" spans="1:17" x14ac:dyDescent="0.25">
      <c r="A55" s="92" t="s">
        <v>126</v>
      </c>
      <c r="B55" s="91">
        <v>0</v>
      </c>
      <c r="C55" s="91">
        <v>0</v>
      </c>
      <c r="D55" s="91">
        <v>0</v>
      </c>
      <c r="E55" s="91">
        <v>0</v>
      </c>
      <c r="F55" s="91">
        <v>0</v>
      </c>
      <c r="G55" s="91">
        <v>0</v>
      </c>
      <c r="H55" s="91">
        <v>0</v>
      </c>
      <c r="I55" s="91">
        <v>0</v>
      </c>
      <c r="J55" s="91">
        <v>0</v>
      </c>
      <c r="K55" s="91">
        <v>0</v>
      </c>
      <c r="L55" s="91">
        <v>0</v>
      </c>
      <c r="M55" s="91">
        <v>0</v>
      </c>
      <c r="N55" s="91">
        <v>0</v>
      </c>
      <c r="O55" s="91">
        <v>0</v>
      </c>
      <c r="P55" s="91">
        <v>0</v>
      </c>
      <c r="Q55" s="91">
        <v>0</v>
      </c>
    </row>
    <row r="56" spans="1:17" x14ac:dyDescent="0.25">
      <c r="A56" s="92" t="s">
        <v>21</v>
      </c>
      <c r="B56" s="157">
        <v>0.37367715350375519</v>
      </c>
      <c r="C56" s="157">
        <v>0.38545827659538429</v>
      </c>
      <c r="D56" s="157">
        <v>0.44567238270585696</v>
      </c>
      <c r="E56" s="157">
        <v>0.42385315308556182</v>
      </c>
      <c r="F56" s="157">
        <v>0.50495222978198229</v>
      </c>
      <c r="G56" s="157">
        <v>0.51726974541101611</v>
      </c>
      <c r="H56" s="157">
        <v>0.48972021457586112</v>
      </c>
      <c r="I56" s="157">
        <v>0.54032218658724518</v>
      </c>
      <c r="J56" s="157">
        <v>0.59012782783247208</v>
      </c>
      <c r="K56" s="157">
        <v>0.63586438830530334</v>
      </c>
      <c r="L56" s="157">
        <v>0.63152233163779281</v>
      </c>
      <c r="M56" s="157">
        <v>0.67406433959936596</v>
      </c>
      <c r="N56" s="157">
        <v>0.64512974398227685</v>
      </c>
      <c r="O56" s="157">
        <v>0.67893778710577213</v>
      </c>
      <c r="P56" s="157">
        <v>0.71523579014095517</v>
      </c>
      <c r="Q56" s="157">
        <v>0.78970516943440938</v>
      </c>
    </row>
    <row r="57" spans="1:17" x14ac:dyDescent="0.25">
      <c r="A57" s="156" t="s">
        <v>210</v>
      </c>
      <c r="B57" s="204">
        <v>6.2954125451646474</v>
      </c>
      <c r="C57" s="204">
        <v>6.7375999489322851</v>
      </c>
      <c r="D57" s="204">
        <v>7.8557463158782932</v>
      </c>
      <c r="E57" s="204">
        <v>7.0512610991292837</v>
      </c>
      <c r="F57" s="204">
        <v>8.0108127071026587</v>
      </c>
      <c r="G57" s="204">
        <v>8.1721654474579051</v>
      </c>
      <c r="H57" s="204">
        <v>7.6243994248022373</v>
      </c>
      <c r="I57" s="204">
        <v>8.03716173538451</v>
      </c>
      <c r="J57" s="204">
        <v>8.6264633076833075</v>
      </c>
      <c r="K57" s="204">
        <v>8.8172189700385655</v>
      </c>
      <c r="L57" s="204">
        <v>9.0239901874702646</v>
      </c>
      <c r="M57" s="204">
        <v>9.5835562894287261</v>
      </c>
      <c r="N57" s="204">
        <v>9.9423286209922228</v>
      </c>
      <c r="O57" s="204">
        <v>10.714001733272733</v>
      </c>
      <c r="P57" s="204">
        <v>11.033801296390354</v>
      </c>
      <c r="Q57" s="204">
        <v>12.113666476352357</v>
      </c>
    </row>
    <row r="58" spans="1:17" x14ac:dyDescent="0.25">
      <c r="A58" s="156" t="s">
        <v>209</v>
      </c>
      <c r="B58" s="204">
        <v>11.314212217589315</v>
      </c>
      <c r="C58" s="204">
        <v>11.267112486216094</v>
      </c>
      <c r="D58" s="204">
        <v>13.221006730346895</v>
      </c>
      <c r="E58" s="204">
        <v>13.106840725558122</v>
      </c>
      <c r="F58" s="204">
        <v>16.508425385566941</v>
      </c>
      <c r="G58" s="204">
        <v>16.90831261326154</v>
      </c>
      <c r="H58" s="204">
        <v>16.085290185486411</v>
      </c>
      <c r="I58" s="204">
        <v>18.280063763567718</v>
      </c>
      <c r="J58" s="204">
        <v>20.083181075278524</v>
      </c>
      <c r="K58" s="204">
        <v>22.376805066009769</v>
      </c>
      <c r="L58" s="204">
        <v>21.831698918828792</v>
      </c>
      <c r="M58" s="204">
        <v>23.455079642969672</v>
      </c>
      <c r="N58" s="204">
        <v>21.280202354854463</v>
      </c>
      <c r="O58" s="204">
        <v>22.063485271241721</v>
      </c>
      <c r="P58" s="204">
        <v>23.705253090706819</v>
      </c>
      <c r="Q58" s="204">
        <v>26.48307117227607</v>
      </c>
    </row>
    <row r="59" spans="1:17" x14ac:dyDescent="0.25">
      <c r="A59" s="152" t="s">
        <v>225</v>
      </c>
      <c r="B59" s="151">
        <v>9.4363202221563665</v>
      </c>
      <c r="C59" s="151">
        <v>9.3443246520730643</v>
      </c>
      <c r="D59" s="151">
        <v>11.014344045455568</v>
      </c>
      <c r="E59" s="151">
        <v>11.000931268100629</v>
      </c>
      <c r="F59" s="151">
        <v>13.978299062111343</v>
      </c>
      <c r="G59" s="151">
        <v>14.309155155044307</v>
      </c>
      <c r="H59" s="151">
        <v>13.627989773078383</v>
      </c>
      <c r="I59" s="151">
        <v>15.575809620980296</v>
      </c>
      <c r="J59" s="151">
        <v>17.160351807862625</v>
      </c>
      <c r="K59" s="151">
        <v>19.198481677017792</v>
      </c>
      <c r="L59" s="151">
        <v>18.673957747558973</v>
      </c>
      <c r="M59" s="151">
        <v>20.098369236782005</v>
      </c>
      <c r="N59" s="151">
        <v>18.067494108346956</v>
      </c>
      <c r="O59" s="151">
        <v>18.670820595413051</v>
      </c>
      <c r="P59" s="151">
        <v>20.160609312128464</v>
      </c>
      <c r="Q59" s="151">
        <v>22.050921006736424</v>
      </c>
    </row>
    <row r="60" spans="1:17" x14ac:dyDescent="0.25">
      <c r="A60" s="154" t="s">
        <v>33</v>
      </c>
      <c r="B60" s="83">
        <v>0</v>
      </c>
      <c r="C60" s="83">
        <v>0</v>
      </c>
      <c r="D60" s="83">
        <v>0</v>
      </c>
      <c r="E60" s="83">
        <v>0</v>
      </c>
      <c r="F60" s="83">
        <v>0</v>
      </c>
      <c r="G60" s="83">
        <v>0</v>
      </c>
      <c r="H60" s="83">
        <v>0</v>
      </c>
      <c r="I60" s="83">
        <v>0</v>
      </c>
      <c r="J60" s="83">
        <v>0</v>
      </c>
      <c r="K60" s="83">
        <v>0</v>
      </c>
      <c r="L60" s="83">
        <v>0</v>
      </c>
      <c r="M60" s="83">
        <v>0</v>
      </c>
      <c r="N60" s="83">
        <v>0</v>
      </c>
      <c r="O60" s="83">
        <v>0</v>
      </c>
      <c r="P60" s="83">
        <v>0</v>
      </c>
      <c r="Q60" s="83">
        <v>0</v>
      </c>
    </row>
    <row r="61" spans="1:17" x14ac:dyDescent="0.25">
      <c r="A61" s="154" t="s">
        <v>30</v>
      </c>
      <c r="B61" s="208">
        <v>5.7430356353086793</v>
      </c>
      <c r="C61" s="208">
        <v>5.3625089337474803</v>
      </c>
      <c r="D61" s="208">
        <v>3.8623515169576508</v>
      </c>
      <c r="E61" s="208">
        <v>4.2404374170320116</v>
      </c>
      <c r="F61" s="208">
        <v>0.78838209718443897</v>
      </c>
      <c r="G61" s="208">
        <v>1.186801599191549</v>
      </c>
      <c r="H61" s="208">
        <v>1.9766068843711904</v>
      </c>
      <c r="I61" s="208">
        <v>2.4103124538255649</v>
      </c>
      <c r="J61" s="208">
        <v>3.2776208695675857</v>
      </c>
      <c r="K61" s="208">
        <v>3.7846451906208665</v>
      </c>
      <c r="L61" s="208">
        <v>3.8320941612293282</v>
      </c>
      <c r="M61" s="208">
        <v>3.4661725096928051</v>
      </c>
      <c r="N61" s="208">
        <v>3.9115326223060749</v>
      </c>
      <c r="O61" s="208">
        <v>3.9741610038384425</v>
      </c>
      <c r="P61" s="208">
        <v>3.1519785873693622</v>
      </c>
      <c r="Q61" s="208">
        <v>3.7009749806241752</v>
      </c>
    </row>
    <row r="62" spans="1:17" x14ac:dyDescent="0.25">
      <c r="A62" s="154" t="s">
        <v>125</v>
      </c>
      <c r="B62" s="208">
        <v>0.82312758568493183</v>
      </c>
      <c r="C62" s="208">
        <v>1.8739814266652228</v>
      </c>
      <c r="D62" s="208">
        <v>0.82497702075054724</v>
      </c>
      <c r="E62" s="208">
        <v>1.1721426134443935</v>
      </c>
      <c r="F62" s="208">
        <v>1.9044188388291985</v>
      </c>
      <c r="G62" s="208">
        <v>2.286095901327744</v>
      </c>
      <c r="H62" s="208">
        <v>2.29108996303622</v>
      </c>
      <c r="I62" s="208">
        <v>2.3065809202202714</v>
      </c>
      <c r="J62" s="208">
        <v>2.7132918189762312</v>
      </c>
      <c r="K62" s="208">
        <v>2.4321323493830045</v>
      </c>
      <c r="L62" s="208">
        <v>2.4482569506065226</v>
      </c>
      <c r="M62" s="208">
        <v>2.0685679712154248</v>
      </c>
      <c r="N62" s="208">
        <v>2.0926247287022335</v>
      </c>
      <c r="O62" s="208">
        <v>2.132153790754685</v>
      </c>
      <c r="P62" s="208">
        <v>1.7468793728511645</v>
      </c>
      <c r="Q62" s="208">
        <v>1.7949760257644176</v>
      </c>
    </row>
    <row r="63" spans="1:17" x14ac:dyDescent="0.25">
      <c r="A63" s="154" t="s">
        <v>29</v>
      </c>
      <c r="B63" s="208">
        <v>0</v>
      </c>
      <c r="C63" s="208">
        <v>0</v>
      </c>
      <c r="D63" s="208">
        <v>0</v>
      </c>
      <c r="E63" s="208">
        <v>0</v>
      </c>
      <c r="F63" s="208">
        <v>0</v>
      </c>
      <c r="G63" s="208">
        <v>0</v>
      </c>
      <c r="H63" s="208">
        <v>0</v>
      </c>
      <c r="I63" s="208">
        <v>0</v>
      </c>
      <c r="J63" s="208">
        <v>0</v>
      </c>
      <c r="K63" s="208">
        <v>0</v>
      </c>
      <c r="L63" s="208">
        <v>0</v>
      </c>
      <c r="M63" s="208">
        <v>0</v>
      </c>
      <c r="N63" s="208">
        <v>0</v>
      </c>
      <c r="O63" s="208">
        <v>0</v>
      </c>
      <c r="P63" s="208">
        <v>0</v>
      </c>
      <c r="Q63" s="208">
        <v>0</v>
      </c>
    </row>
    <row r="64" spans="1:17" x14ac:dyDescent="0.25">
      <c r="A64" s="154" t="s">
        <v>26</v>
      </c>
      <c r="B64" s="208">
        <v>2.8701570011627551</v>
      </c>
      <c r="C64" s="208">
        <v>2.1078342916603616</v>
      </c>
      <c r="D64" s="208">
        <v>6.3270155077473698</v>
      </c>
      <c r="E64" s="208">
        <v>5.5883512376242228</v>
      </c>
      <c r="F64" s="208">
        <v>11.285498126097707</v>
      </c>
      <c r="G64" s="208">
        <v>10.836257654525014</v>
      </c>
      <c r="H64" s="208">
        <v>9.3602929256709722</v>
      </c>
      <c r="I64" s="208">
        <v>10.858916246934459</v>
      </c>
      <c r="J64" s="208">
        <v>11.169439119318808</v>
      </c>
      <c r="K64" s="208">
        <v>12.981704137013921</v>
      </c>
      <c r="L64" s="208">
        <v>12.393606635723124</v>
      </c>
      <c r="M64" s="208">
        <v>14.563628755873776</v>
      </c>
      <c r="N64" s="208">
        <v>12.063336757338648</v>
      </c>
      <c r="O64" s="208">
        <v>12.564505800819923</v>
      </c>
      <c r="P64" s="208">
        <v>15.26175135190794</v>
      </c>
      <c r="Q64" s="208">
        <v>16.554970000347829</v>
      </c>
    </row>
    <row r="65" spans="1:17" x14ac:dyDescent="0.25">
      <c r="A65" s="152" t="s">
        <v>224</v>
      </c>
      <c r="B65" s="151">
        <v>1.8778919954329485</v>
      </c>
      <c r="C65" s="151">
        <v>1.92278783414303</v>
      </c>
      <c r="D65" s="151">
        <v>2.2066626848913273</v>
      </c>
      <c r="E65" s="151">
        <v>2.1059094574574924</v>
      </c>
      <c r="F65" s="151">
        <v>2.5301263234555984</v>
      </c>
      <c r="G65" s="151">
        <v>2.5991574582172321</v>
      </c>
      <c r="H65" s="151">
        <v>2.4573004124080264</v>
      </c>
      <c r="I65" s="151">
        <v>2.7042541425874211</v>
      </c>
      <c r="J65" s="151">
        <v>2.9228292674158975</v>
      </c>
      <c r="K65" s="151">
        <v>3.178323388991978</v>
      </c>
      <c r="L65" s="151">
        <v>3.1577411712698193</v>
      </c>
      <c r="M65" s="151">
        <v>3.3567104061876671</v>
      </c>
      <c r="N65" s="151">
        <v>3.212708246507507</v>
      </c>
      <c r="O65" s="151">
        <v>3.3926646758286698</v>
      </c>
      <c r="P65" s="151">
        <v>3.5446437785783549</v>
      </c>
      <c r="Q65" s="151">
        <v>3.9089956184429591</v>
      </c>
    </row>
    <row r="66" spans="1:17" x14ac:dyDescent="0.25">
      <c r="A66" s="263" t="s">
        <v>33</v>
      </c>
      <c r="B66" s="87">
        <v>0.67574386097197248</v>
      </c>
      <c r="C66" s="87">
        <v>0.90598020261530032</v>
      </c>
      <c r="D66" s="87">
        <v>1.0077776682377018</v>
      </c>
      <c r="E66" s="87">
        <v>0.78110692463914921</v>
      </c>
      <c r="F66" s="87">
        <v>0.79808121206475879</v>
      </c>
      <c r="G66" s="87">
        <v>0.90720513911263456</v>
      </c>
      <c r="H66" s="87">
        <v>1.0920451124223218</v>
      </c>
      <c r="I66" s="87">
        <v>1.2281874626728322</v>
      </c>
      <c r="J66" s="87">
        <v>1.3987633660146208</v>
      </c>
      <c r="K66" s="87">
        <v>1.2957440352788199</v>
      </c>
      <c r="L66" s="87">
        <v>1.1891736195995364</v>
      </c>
      <c r="M66" s="87">
        <v>1.4002717744834225</v>
      </c>
      <c r="N66" s="87">
        <v>1.4265881044746136</v>
      </c>
      <c r="O66" s="87">
        <v>1.5422848953816171</v>
      </c>
      <c r="P66" s="87">
        <v>1.96986252694843</v>
      </c>
      <c r="Q66" s="87">
        <v>2.1584570440045998</v>
      </c>
    </row>
    <row r="67" spans="1:17" x14ac:dyDescent="0.25">
      <c r="A67" s="263" t="s">
        <v>31</v>
      </c>
      <c r="B67" s="87">
        <v>0</v>
      </c>
      <c r="C67" s="87">
        <v>0</v>
      </c>
      <c r="D67" s="87">
        <v>0</v>
      </c>
      <c r="E67" s="87">
        <v>0</v>
      </c>
      <c r="F67" s="87">
        <v>0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N67" s="87">
        <v>0</v>
      </c>
      <c r="O67" s="87">
        <v>0</v>
      </c>
      <c r="P67" s="87">
        <v>0</v>
      </c>
      <c r="Q67" s="87">
        <v>0</v>
      </c>
    </row>
    <row r="68" spans="1:17" x14ac:dyDescent="0.25">
      <c r="A68" s="263" t="s">
        <v>30</v>
      </c>
      <c r="B68" s="87">
        <v>0</v>
      </c>
      <c r="C68" s="87">
        <v>0</v>
      </c>
      <c r="D68" s="87">
        <v>0</v>
      </c>
      <c r="E68" s="87">
        <v>0</v>
      </c>
      <c r="F68" s="87">
        <v>0</v>
      </c>
      <c r="G68" s="87">
        <v>0</v>
      </c>
      <c r="H68" s="87">
        <v>0</v>
      </c>
      <c r="I68" s="87">
        <v>0</v>
      </c>
      <c r="J68" s="87">
        <v>0</v>
      </c>
      <c r="K68" s="87">
        <v>0</v>
      </c>
      <c r="L68" s="87">
        <v>0</v>
      </c>
      <c r="M68" s="87">
        <v>0</v>
      </c>
      <c r="N68" s="87">
        <v>0</v>
      </c>
      <c r="O68" s="87">
        <v>0</v>
      </c>
      <c r="P68" s="87">
        <v>0</v>
      </c>
      <c r="Q68" s="87">
        <v>0</v>
      </c>
    </row>
    <row r="69" spans="1:17" x14ac:dyDescent="0.25">
      <c r="A69" s="263" t="s">
        <v>125</v>
      </c>
      <c r="B69" s="87">
        <v>0</v>
      </c>
      <c r="C69" s="87">
        <v>0</v>
      </c>
      <c r="D69" s="87">
        <v>1.1132254144712488E-17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1.2681546303404128E-17</v>
      </c>
      <c r="O69" s="87">
        <v>0</v>
      </c>
      <c r="P69" s="87">
        <v>0</v>
      </c>
      <c r="Q69" s="87">
        <v>0</v>
      </c>
    </row>
    <row r="70" spans="1:17" x14ac:dyDescent="0.25">
      <c r="A70" s="263" t="s">
        <v>29</v>
      </c>
      <c r="B70" s="87">
        <v>0.96752900564081024</v>
      </c>
      <c r="C70" s="87">
        <v>0.81020976316375648</v>
      </c>
      <c r="D70" s="87">
        <v>1.0423844860201286</v>
      </c>
      <c r="E70" s="87">
        <v>1.1684636924514578</v>
      </c>
      <c r="F70" s="87">
        <v>1.4667374001805156</v>
      </c>
      <c r="G70" s="87">
        <v>1.3729792907910674</v>
      </c>
      <c r="H70" s="87">
        <v>1.0446315132315485</v>
      </c>
      <c r="I70" s="87">
        <v>1.1511174660451711</v>
      </c>
      <c r="J70" s="87">
        <v>1.3030307587512511</v>
      </c>
      <c r="K70" s="87">
        <v>1.5413885435921066</v>
      </c>
      <c r="L70" s="87">
        <v>1.6389804738344436</v>
      </c>
      <c r="M70" s="87">
        <v>1.6490146009697277</v>
      </c>
      <c r="N70" s="87">
        <v>1.4786906052677002</v>
      </c>
      <c r="O70" s="87">
        <v>1.4670045127907334</v>
      </c>
      <c r="P70" s="87">
        <v>1.2561546485398796</v>
      </c>
      <c r="Q70" s="87">
        <v>1.4230330488333971</v>
      </c>
    </row>
    <row r="71" spans="1:17" x14ac:dyDescent="0.25">
      <c r="A71" s="263" t="s">
        <v>28</v>
      </c>
      <c r="B71" s="87">
        <v>0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263" t="s">
        <v>26</v>
      </c>
      <c r="B72" s="87">
        <v>0</v>
      </c>
      <c r="C72" s="87">
        <v>0</v>
      </c>
      <c r="D72" s="87">
        <v>1.2669057870597409E-15</v>
      </c>
      <c r="E72" s="87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7.0371902741218716E-16</v>
      </c>
      <c r="O72" s="87">
        <v>0</v>
      </c>
      <c r="P72" s="87">
        <v>0</v>
      </c>
      <c r="Q72" s="87">
        <v>0</v>
      </c>
    </row>
    <row r="73" spans="1:17" x14ac:dyDescent="0.25">
      <c r="A73" s="263" t="s">
        <v>25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263" t="s">
        <v>86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263" t="s">
        <v>22</v>
      </c>
      <c r="B75" s="87">
        <v>0.23461912882016575</v>
      </c>
      <c r="C75" s="87">
        <v>0.2065978683639734</v>
      </c>
      <c r="D75" s="87">
        <v>0.15650053063349562</v>
      </c>
      <c r="E75" s="87">
        <v>0.15633884036688545</v>
      </c>
      <c r="F75" s="87">
        <v>0.26530771121032382</v>
      </c>
      <c r="G75" s="87">
        <v>0.31897302831353003</v>
      </c>
      <c r="H75" s="87">
        <v>0.32062378675415582</v>
      </c>
      <c r="I75" s="87">
        <v>0.32494921386941772</v>
      </c>
      <c r="J75" s="87">
        <v>0.22103514265002566</v>
      </c>
      <c r="K75" s="87">
        <v>0.34119081012105101</v>
      </c>
      <c r="L75" s="87">
        <v>0.32958707783583935</v>
      </c>
      <c r="M75" s="87">
        <v>0.30742403073451691</v>
      </c>
      <c r="N75" s="87">
        <v>0.30742953676519202</v>
      </c>
      <c r="O75" s="87">
        <v>0.38337526765631946</v>
      </c>
      <c r="P75" s="87">
        <v>0.3186266030900452</v>
      </c>
      <c r="Q75" s="87">
        <v>0.32750552560496227</v>
      </c>
    </row>
    <row r="76" spans="1:17" x14ac:dyDescent="0.25">
      <c r="A76" s="152" t="s">
        <v>223</v>
      </c>
      <c r="B76" s="261">
        <v>0</v>
      </c>
      <c r="C76" s="261">
        <v>0</v>
      </c>
      <c r="D76" s="261">
        <v>0</v>
      </c>
      <c r="E76" s="261">
        <v>0</v>
      </c>
      <c r="F76" s="261">
        <v>0</v>
      </c>
      <c r="G76" s="261">
        <v>0</v>
      </c>
      <c r="H76" s="261">
        <v>0</v>
      </c>
      <c r="I76" s="261">
        <v>0</v>
      </c>
      <c r="J76" s="261">
        <v>0</v>
      </c>
      <c r="K76" s="261">
        <v>0</v>
      </c>
      <c r="L76" s="261">
        <v>0</v>
      </c>
      <c r="M76" s="261">
        <v>0</v>
      </c>
      <c r="N76" s="261">
        <v>0</v>
      </c>
      <c r="O76" s="261">
        <v>0</v>
      </c>
      <c r="P76" s="261">
        <v>0</v>
      </c>
      <c r="Q76" s="261">
        <v>0.52315454709668907</v>
      </c>
    </row>
    <row r="77" spans="1:17" x14ac:dyDescent="0.25">
      <c r="A77" s="156" t="s">
        <v>208</v>
      </c>
      <c r="B77" s="204">
        <v>80.426979393156202</v>
      </c>
      <c r="C77" s="204">
        <v>83.236226752056666</v>
      </c>
      <c r="D77" s="204">
        <v>96.691998536712958</v>
      </c>
      <c r="E77" s="204">
        <v>91.558140268234879</v>
      </c>
      <c r="F77" s="204">
        <v>108.29128829235992</v>
      </c>
      <c r="G77" s="204">
        <v>111.04534881461097</v>
      </c>
      <c r="H77" s="204">
        <v>105.11971413228463</v>
      </c>
      <c r="I77" s="204">
        <v>116.28473621436038</v>
      </c>
      <c r="J77" s="204">
        <v>127.6203103309758</v>
      </c>
      <c r="K77" s="204">
        <v>137.66036356833126</v>
      </c>
      <c r="L77" s="204">
        <v>136.63598835634383</v>
      </c>
      <c r="M77" s="204">
        <v>145.81851272687749</v>
      </c>
      <c r="N77" s="204">
        <v>140.213959172062</v>
      </c>
      <c r="O77" s="204">
        <v>147.85894752391457</v>
      </c>
      <c r="P77" s="204">
        <v>156.01575736247429</v>
      </c>
      <c r="Q77" s="204">
        <v>172.17445350102827</v>
      </c>
    </row>
    <row r="78" spans="1:17" x14ac:dyDescent="0.25">
      <c r="A78" s="152" t="s">
        <v>222</v>
      </c>
      <c r="B78" s="261">
        <v>74.058169738413639</v>
      </c>
      <c r="C78" s="261">
        <v>76.420074308240814</v>
      </c>
      <c r="D78" s="261">
        <v>88.744663453771949</v>
      </c>
      <c r="E78" s="261">
        <v>84.424669753941401</v>
      </c>
      <c r="F78" s="261">
        <v>100.18707892636428</v>
      </c>
      <c r="G78" s="261">
        <v>102.777905524989</v>
      </c>
      <c r="H78" s="261">
        <v>97.406423173205127</v>
      </c>
      <c r="I78" s="261">
        <v>108.15387062138825</v>
      </c>
      <c r="J78" s="261">
        <v>118.89327260213716</v>
      </c>
      <c r="K78" s="261">
        <v>128.74034619036095</v>
      </c>
      <c r="L78" s="261">
        <v>127.50678905162064</v>
      </c>
      <c r="M78" s="261">
        <v>136.12322343725617</v>
      </c>
      <c r="N78" s="261">
        <v>130.15571468725318</v>
      </c>
      <c r="O78" s="261">
        <v>137.02003312549186</v>
      </c>
      <c r="P78" s="261">
        <v>144.85331491397483</v>
      </c>
      <c r="Q78" s="261">
        <v>159.91955591402566</v>
      </c>
    </row>
    <row r="79" spans="1:17" x14ac:dyDescent="0.25">
      <c r="A79" s="154" t="s">
        <v>33</v>
      </c>
      <c r="B79" s="83">
        <v>0</v>
      </c>
      <c r="C79" s="83">
        <v>0</v>
      </c>
      <c r="D79" s="83">
        <v>0</v>
      </c>
      <c r="E79" s="83">
        <v>0</v>
      </c>
      <c r="F79" s="83">
        <v>0</v>
      </c>
      <c r="G79" s="83">
        <v>0</v>
      </c>
      <c r="H79" s="83">
        <v>15.49318610456211</v>
      </c>
      <c r="I79" s="83">
        <v>30.989461779774761</v>
      </c>
      <c r="J79" s="83">
        <v>47.854178073829637</v>
      </c>
      <c r="K79" s="83">
        <v>61.085093095467947</v>
      </c>
      <c r="L79" s="83">
        <v>42.445411712474971</v>
      </c>
      <c r="M79" s="83">
        <v>37.968318077938953</v>
      </c>
      <c r="N79" s="83">
        <v>37.316980575091755</v>
      </c>
      <c r="O79" s="83">
        <v>34.509073239251066</v>
      </c>
      <c r="P79" s="83">
        <v>36.721005591808726</v>
      </c>
      <c r="Q79" s="83">
        <v>38.757354972593937</v>
      </c>
    </row>
    <row r="80" spans="1:17" x14ac:dyDescent="0.25">
      <c r="A80" s="154" t="s">
        <v>30</v>
      </c>
      <c r="B80" s="208">
        <v>0</v>
      </c>
      <c r="C80" s="208">
        <v>0</v>
      </c>
      <c r="D80" s="208">
        <v>0</v>
      </c>
      <c r="E80" s="208">
        <v>0</v>
      </c>
      <c r="F80" s="208">
        <v>0</v>
      </c>
      <c r="G80" s="208">
        <v>0</v>
      </c>
      <c r="H80" s="208">
        <v>0</v>
      </c>
      <c r="I80" s="208">
        <v>0</v>
      </c>
      <c r="J80" s="208">
        <v>0</v>
      </c>
      <c r="K80" s="208">
        <v>0</v>
      </c>
      <c r="L80" s="208">
        <v>0</v>
      </c>
      <c r="M80" s="208">
        <v>0</v>
      </c>
      <c r="N80" s="208">
        <v>0</v>
      </c>
      <c r="O80" s="208">
        <v>0</v>
      </c>
      <c r="P80" s="208">
        <v>0</v>
      </c>
      <c r="Q80" s="208">
        <v>0</v>
      </c>
    </row>
    <row r="81" spans="1:17" x14ac:dyDescent="0.25">
      <c r="A81" s="154" t="s">
        <v>125</v>
      </c>
      <c r="B81" s="208">
        <v>0</v>
      </c>
      <c r="C81" s="208">
        <v>0</v>
      </c>
      <c r="D81" s="208">
        <v>0</v>
      </c>
      <c r="E81" s="208">
        <v>0</v>
      </c>
      <c r="F81" s="208">
        <v>0</v>
      </c>
      <c r="G81" s="208">
        <v>0</v>
      </c>
      <c r="H81" s="208">
        <v>0</v>
      </c>
      <c r="I81" s="208">
        <v>0</v>
      </c>
      <c r="J81" s="208">
        <v>0</v>
      </c>
      <c r="K81" s="208">
        <v>0</v>
      </c>
      <c r="L81" s="208">
        <v>0</v>
      </c>
      <c r="M81" s="208">
        <v>0</v>
      </c>
      <c r="N81" s="208">
        <v>0</v>
      </c>
      <c r="O81" s="208">
        <v>0</v>
      </c>
      <c r="P81" s="208">
        <v>0</v>
      </c>
      <c r="Q81" s="208">
        <v>0</v>
      </c>
    </row>
    <row r="82" spans="1:17" x14ac:dyDescent="0.25">
      <c r="A82" s="154" t="s">
        <v>29</v>
      </c>
      <c r="B82" s="208">
        <v>11.10729970199495</v>
      </c>
      <c r="C82" s="208">
        <v>11.023265607128396</v>
      </c>
      <c r="D82" s="208">
        <v>6.5340449312137574</v>
      </c>
      <c r="E82" s="208">
        <v>5.8163069672086056</v>
      </c>
      <c r="F82" s="208">
        <v>13.21320093223952</v>
      </c>
      <c r="G82" s="208">
        <v>11.175536171250448</v>
      </c>
      <c r="H82" s="208">
        <v>20.639328016609145</v>
      </c>
      <c r="I82" s="208">
        <v>22.304388960163248</v>
      </c>
      <c r="J82" s="208">
        <v>22.57367826942728</v>
      </c>
      <c r="K82" s="208">
        <v>21.966647381750047</v>
      </c>
      <c r="L82" s="208">
        <v>18.037545571519892</v>
      </c>
      <c r="M82" s="208">
        <v>14.725527285087999</v>
      </c>
      <c r="N82" s="208">
        <v>12.842556432747532</v>
      </c>
      <c r="O82" s="208">
        <v>11.502243945685072</v>
      </c>
      <c r="P82" s="208">
        <v>9.3131256625302274</v>
      </c>
      <c r="Q82" s="208">
        <v>10.524905670060487</v>
      </c>
    </row>
    <row r="83" spans="1:17" x14ac:dyDescent="0.25">
      <c r="A83" s="154" t="s">
        <v>28</v>
      </c>
      <c r="B83" s="208">
        <v>0</v>
      </c>
      <c r="C83" s="208">
        <v>0</v>
      </c>
      <c r="D83" s="208">
        <v>0</v>
      </c>
      <c r="E83" s="208">
        <v>0</v>
      </c>
      <c r="F83" s="208">
        <v>0</v>
      </c>
      <c r="G83" s="208">
        <v>0</v>
      </c>
      <c r="H83" s="208">
        <v>0</v>
      </c>
      <c r="I83" s="208">
        <v>0</v>
      </c>
      <c r="J83" s="208">
        <v>0</v>
      </c>
      <c r="K83" s="208">
        <v>0</v>
      </c>
      <c r="L83" s="208">
        <v>0</v>
      </c>
      <c r="M83" s="208">
        <v>0</v>
      </c>
      <c r="N83" s="208">
        <v>0</v>
      </c>
      <c r="O83" s="208">
        <v>0</v>
      </c>
      <c r="P83" s="208">
        <v>0</v>
      </c>
      <c r="Q83" s="208">
        <v>0</v>
      </c>
    </row>
    <row r="84" spans="1:17" x14ac:dyDescent="0.25">
      <c r="A84" s="154" t="s">
        <v>26</v>
      </c>
      <c r="B84" s="208">
        <v>62.950870036418685</v>
      </c>
      <c r="C84" s="208">
        <v>65.39680870111242</v>
      </c>
      <c r="D84" s="208">
        <v>82.210618522558192</v>
      </c>
      <c r="E84" s="208">
        <v>78.608362786732798</v>
      </c>
      <c r="F84" s="208">
        <v>86.973877994124763</v>
      </c>
      <c r="G84" s="208">
        <v>91.602369353738553</v>
      </c>
      <c r="H84" s="208">
        <v>61.273909052033872</v>
      </c>
      <c r="I84" s="208">
        <v>54.860019881450235</v>
      </c>
      <c r="J84" s="208">
        <v>48.465416258880232</v>
      </c>
      <c r="K84" s="208">
        <v>43.754903142169447</v>
      </c>
      <c r="L84" s="208">
        <v>51.49595843971121</v>
      </c>
      <c r="M84" s="208">
        <v>62.261851320130923</v>
      </c>
      <c r="N84" s="208">
        <v>72.374358469621882</v>
      </c>
      <c r="O84" s="208">
        <v>75.748760293940606</v>
      </c>
      <c r="P84" s="208">
        <v>66.658180617090878</v>
      </c>
      <c r="Q84" s="208">
        <v>70.880714975296897</v>
      </c>
    </row>
    <row r="85" spans="1:17" x14ac:dyDescent="0.25">
      <c r="A85" s="154" t="s">
        <v>86</v>
      </c>
      <c r="B85" s="208">
        <v>0</v>
      </c>
      <c r="C85" s="208">
        <v>0</v>
      </c>
      <c r="D85" s="208">
        <v>0</v>
      </c>
      <c r="E85" s="208">
        <v>0</v>
      </c>
      <c r="F85" s="208">
        <v>0</v>
      </c>
      <c r="G85" s="208">
        <v>0</v>
      </c>
      <c r="H85" s="208">
        <v>0</v>
      </c>
      <c r="I85" s="208">
        <v>0</v>
      </c>
      <c r="J85" s="208">
        <v>0</v>
      </c>
      <c r="K85" s="208">
        <v>1.9337025709735163</v>
      </c>
      <c r="L85" s="208">
        <v>15.527873327914561</v>
      </c>
      <c r="M85" s="208">
        <v>21.16752675409829</v>
      </c>
      <c r="N85" s="208">
        <v>7.6218192097920223</v>
      </c>
      <c r="O85" s="208">
        <v>15.25995564661511</v>
      </c>
      <c r="P85" s="208">
        <v>32.161003042544984</v>
      </c>
      <c r="Q85" s="208">
        <v>39.756580296074354</v>
      </c>
    </row>
    <row r="86" spans="1:17" x14ac:dyDescent="0.25">
      <c r="A86" s="152" t="s">
        <v>221</v>
      </c>
      <c r="B86" s="261">
        <v>6.368809654742563</v>
      </c>
      <c r="C86" s="261">
        <v>6.8161524438158452</v>
      </c>
      <c r="D86" s="261">
        <v>7.9473350829410165</v>
      </c>
      <c r="E86" s="261">
        <v>7.1334705142934745</v>
      </c>
      <c r="F86" s="261">
        <v>8.1042093659956453</v>
      </c>
      <c r="G86" s="261">
        <v>8.2674432896219781</v>
      </c>
      <c r="H86" s="261">
        <v>7.7132909590795</v>
      </c>
      <c r="I86" s="261">
        <v>8.1308655929721336</v>
      </c>
      <c r="J86" s="261">
        <v>8.7270377288386332</v>
      </c>
      <c r="K86" s="261">
        <v>8.9200173779703</v>
      </c>
      <c r="L86" s="261">
        <v>9.1291993047231941</v>
      </c>
      <c r="M86" s="261">
        <v>9.6952892896213161</v>
      </c>
      <c r="N86" s="261">
        <v>10.058244484808823</v>
      </c>
      <c r="O86" s="261">
        <v>10.838914398422691</v>
      </c>
      <c r="P86" s="261">
        <v>11.162442448499462</v>
      </c>
      <c r="Q86" s="261">
        <v>12.254897587002612</v>
      </c>
    </row>
    <row r="87" spans="1:17" x14ac:dyDescent="0.25">
      <c r="A87" s="156" t="s">
        <v>207</v>
      </c>
      <c r="B87" s="204">
        <v>11.743653376231736</v>
      </c>
      <c r="C87" s="204">
        <v>12.168930016567092</v>
      </c>
      <c r="D87" s="204">
        <v>14.084711676688894</v>
      </c>
      <c r="E87" s="204">
        <v>13.300344847932305</v>
      </c>
      <c r="F87" s="204">
        <v>15.75722771021475</v>
      </c>
      <c r="G87" s="204">
        <v>16.133910288017098</v>
      </c>
      <c r="H87" s="204">
        <v>15.249219666295133</v>
      </c>
      <c r="I87" s="204">
        <v>16.740210835595519</v>
      </c>
      <c r="J87" s="204">
        <v>18.249066377424526</v>
      </c>
      <c r="K87" s="204">
        <v>19.555531077420259</v>
      </c>
      <c r="L87" s="204">
        <v>19.482277142286449</v>
      </c>
      <c r="M87" s="204">
        <v>20.783773313020347</v>
      </c>
      <c r="N87" s="204">
        <v>20.065514226012361</v>
      </c>
      <c r="O87" s="204">
        <v>21.173642416411717</v>
      </c>
      <c r="P87" s="204">
        <v>22.248520779769827</v>
      </c>
      <c r="Q87" s="204">
        <v>24.386383449330946</v>
      </c>
    </row>
    <row r="88" spans="1:17" x14ac:dyDescent="0.25">
      <c r="A88" s="152" t="s">
        <v>220</v>
      </c>
      <c r="B88" s="261">
        <v>5.407762040317607</v>
      </c>
      <c r="C88" s="261">
        <v>5.3880080618838058</v>
      </c>
      <c r="D88" s="261">
        <v>6.1784538003655785</v>
      </c>
      <c r="E88" s="261">
        <v>6.2037449373265829</v>
      </c>
      <c r="F88" s="261">
        <v>7.6949063833071563</v>
      </c>
      <c r="G88" s="261">
        <v>7.9091987408803277</v>
      </c>
      <c r="H88" s="261">
        <v>7.5757962153956555</v>
      </c>
      <c r="I88" s="261">
        <v>8.6513710591339024</v>
      </c>
      <c r="J88" s="261">
        <v>9.567135886195322</v>
      </c>
      <c r="K88" s="261">
        <v>10.681618386498432</v>
      </c>
      <c r="L88" s="261">
        <v>10.400263718387533</v>
      </c>
      <c r="M88" s="261">
        <v>11.138595840405838</v>
      </c>
      <c r="N88" s="261">
        <v>10.059257556314122</v>
      </c>
      <c r="O88" s="261">
        <v>10.390750863585566</v>
      </c>
      <c r="P88" s="261">
        <v>11.143773388799696</v>
      </c>
      <c r="Q88" s="261">
        <v>12.194827467408079</v>
      </c>
    </row>
    <row r="89" spans="1:17" x14ac:dyDescent="0.25">
      <c r="A89" s="154" t="s">
        <v>33</v>
      </c>
      <c r="B89" s="83">
        <v>0</v>
      </c>
      <c r="C89" s="83">
        <v>0</v>
      </c>
      <c r="D89" s="83">
        <v>0</v>
      </c>
      <c r="E89" s="83">
        <v>0</v>
      </c>
      <c r="F89" s="83">
        <v>0</v>
      </c>
      <c r="G89" s="83">
        <v>0</v>
      </c>
      <c r="H89" s="83">
        <v>0</v>
      </c>
      <c r="I89" s="83">
        <v>0</v>
      </c>
      <c r="J89" s="83">
        <v>0</v>
      </c>
      <c r="K89" s="83">
        <v>0</v>
      </c>
      <c r="L89" s="83">
        <v>0</v>
      </c>
      <c r="M89" s="83">
        <v>0</v>
      </c>
      <c r="N89" s="83">
        <v>0</v>
      </c>
      <c r="O89" s="83">
        <v>0</v>
      </c>
      <c r="P89" s="83">
        <v>0</v>
      </c>
      <c r="Q89" s="83">
        <v>0</v>
      </c>
    </row>
    <row r="90" spans="1:17" x14ac:dyDescent="0.25">
      <c r="A90" s="154" t="s">
        <v>30</v>
      </c>
      <c r="B90" s="208">
        <v>0</v>
      </c>
      <c r="C90" s="208">
        <v>0</v>
      </c>
      <c r="D90" s="208">
        <v>0</v>
      </c>
      <c r="E90" s="208">
        <v>0</v>
      </c>
      <c r="F90" s="208">
        <v>0</v>
      </c>
      <c r="G90" s="208">
        <v>0</v>
      </c>
      <c r="H90" s="208">
        <v>0</v>
      </c>
      <c r="I90" s="208">
        <v>0</v>
      </c>
      <c r="J90" s="208">
        <v>0</v>
      </c>
      <c r="K90" s="208">
        <v>0</v>
      </c>
      <c r="L90" s="208">
        <v>0</v>
      </c>
      <c r="M90" s="208">
        <v>0</v>
      </c>
      <c r="N90" s="208">
        <v>0</v>
      </c>
      <c r="O90" s="208">
        <v>0</v>
      </c>
      <c r="P90" s="208">
        <v>0</v>
      </c>
      <c r="Q90" s="208">
        <v>0</v>
      </c>
    </row>
    <row r="91" spans="1:17" x14ac:dyDescent="0.25">
      <c r="A91" s="154" t="s">
        <v>125</v>
      </c>
      <c r="B91" s="208">
        <v>0</v>
      </c>
      <c r="C91" s="208">
        <v>0</v>
      </c>
      <c r="D91" s="208">
        <v>0</v>
      </c>
      <c r="E91" s="208">
        <v>0</v>
      </c>
      <c r="F91" s="208">
        <v>0</v>
      </c>
      <c r="G91" s="208">
        <v>0</v>
      </c>
      <c r="H91" s="208">
        <v>0</v>
      </c>
      <c r="I91" s="208">
        <v>0</v>
      </c>
      <c r="J91" s="208">
        <v>0</v>
      </c>
      <c r="K91" s="208">
        <v>0</v>
      </c>
      <c r="L91" s="208">
        <v>0</v>
      </c>
      <c r="M91" s="208">
        <v>0</v>
      </c>
      <c r="N91" s="208">
        <v>0</v>
      </c>
      <c r="O91" s="208">
        <v>0</v>
      </c>
      <c r="P91" s="208">
        <v>0</v>
      </c>
      <c r="Q91" s="208">
        <v>0</v>
      </c>
    </row>
    <row r="92" spans="1:17" x14ac:dyDescent="0.25">
      <c r="A92" s="154" t="s">
        <v>29</v>
      </c>
      <c r="B92" s="208">
        <v>0</v>
      </c>
      <c r="C92" s="208">
        <v>0</v>
      </c>
      <c r="D92" s="208">
        <v>0</v>
      </c>
      <c r="E92" s="208">
        <v>0</v>
      </c>
      <c r="F92" s="208">
        <v>0</v>
      </c>
      <c r="G92" s="208">
        <v>0</v>
      </c>
      <c r="H92" s="208">
        <v>0</v>
      </c>
      <c r="I92" s="208">
        <v>0</v>
      </c>
      <c r="J92" s="208">
        <v>0</v>
      </c>
      <c r="K92" s="208">
        <v>0</v>
      </c>
      <c r="L92" s="208">
        <v>0</v>
      </c>
      <c r="M92" s="208">
        <v>0</v>
      </c>
      <c r="N92" s="208">
        <v>0</v>
      </c>
      <c r="O92" s="208">
        <v>0</v>
      </c>
      <c r="P92" s="208">
        <v>0</v>
      </c>
      <c r="Q92" s="208">
        <v>0</v>
      </c>
    </row>
    <row r="93" spans="1:17" x14ac:dyDescent="0.25">
      <c r="A93" s="154" t="s">
        <v>26</v>
      </c>
      <c r="B93" s="208">
        <v>5.407762040317607</v>
      </c>
      <c r="C93" s="208">
        <v>5.3880080618838058</v>
      </c>
      <c r="D93" s="208">
        <v>6.1784538003655785</v>
      </c>
      <c r="E93" s="208">
        <v>6.2037449373265829</v>
      </c>
      <c r="F93" s="208">
        <v>7.6949063833071563</v>
      </c>
      <c r="G93" s="208">
        <v>7.9091987408803277</v>
      </c>
      <c r="H93" s="208">
        <v>7.5757962153956555</v>
      </c>
      <c r="I93" s="208">
        <v>8.6513710591339024</v>
      </c>
      <c r="J93" s="208">
        <v>9.567135886195322</v>
      </c>
      <c r="K93" s="208">
        <v>10.681618386498432</v>
      </c>
      <c r="L93" s="208">
        <v>10.400263718387533</v>
      </c>
      <c r="M93" s="208">
        <v>11.138595840405838</v>
      </c>
      <c r="N93" s="208">
        <v>10.059257556314122</v>
      </c>
      <c r="O93" s="208">
        <v>10.390750863585566</v>
      </c>
      <c r="P93" s="208">
        <v>11.143773388799696</v>
      </c>
      <c r="Q93" s="208">
        <v>12.194827467408079</v>
      </c>
    </row>
    <row r="94" spans="1:17" x14ac:dyDescent="0.25">
      <c r="A94" s="149" t="s">
        <v>219</v>
      </c>
      <c r="B94" s="262">
        <v>6.3358913359141287</v>
      </c>
      <c r="C94" s="262">
        <v>6.7809219546832864</v>
      </c>
      <c r="D94" s="262">
        <v>7.9062578763233162</v>
      </c>
      <c r="E94" s="262">
        <v>7.0965999106057209</v>
      </c>
      <c r="F94" s="262">
        <v>8.0623213269075933</v>
      </c>
      <c r="G94" s="262">
        <v>8.2247115471367689</v>
      </c>
      <c r="H94" s="262">
        <v>7.6734234508994774</v>
      </c>
      <c r="I94" s="262">
        <v>8.0888397764616187</v>
      </c>
      <c r="J94" s="262">
        <v>8.6819304912292061</v>
      </c>
      <c r="K94" s="262">
        <v>8.8739126909218271</v>
      </c>
      <c r="L94" s="262">
        <v>9.0820134238989159</v>
      </c>
      <c r="M94" s="262">
        <v>9.6451774726145079</v>
      </c>
      <c r="N94" s="262">
        <v>10.006256669698237</v>
      </c>
      <c r="O94" s="262">
        <v>10.78289155282615</v>
      </c>
      <c r="P94" s="262">
        <v>11.104747390970129</v>
      </c>
      <c r="Q94" s="262">
        <v>12.191555981922868</v>
      </c>
    </row>
    <row r="95" spans="1:17" hidden="1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</row>
    <row r="96" spans="1:17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</row>
    <row r="97" spans="1:17" ht="12.75" x14ac:dyDescent="0.25">
      <c r="A97" s="97" t="s">
        <v>36</v>
      </c>
      <c r="B97" s="96">
        <v>80.614351515982932</v>
      </c>
      <c r="C97" s="96">
        <v>88.070258805834854</v>
      </c>
      <c r="D97" s="96">
        <v>85.367896825372043</v>
      </c>
      <c r="E97" s="96">
        <v>92.498495777304953</v>
      </c>
      <c r="F97" s="96">
        <v>81.096997009135947</v>
      </c>
      <c r="G97" s="96">
        <v>87.759266720993125</v>
      </c>
      <c r="H97" s="96">
        <v>95.341276323709707</v>
      </c>
      <c r="I97" s="96">
        <v>100.340984102665</v>
      </c>
      <c r="J97" s="96">
        <v>103.8061860417634</v>
      </c>
      <c r="K97" s="96">
        <v>91.648672177552669</v>
      </c>
      <c r="L97" s="96">
        <v>100.18378111573448</v>
      </c>
      <c r="M97" s="96">
        <v>93.66638785073269</v>
      </c>
      <c r="N97" s="96">
        <v>80.582219151878547</v>
      </c>
      <c r="O97" s="96">
        <v>75.197637641219544</v>
      </c>
      <c r="P97" s="96">
        <v>78.460118586640093</v>
      </c>
      <c r="Q97" s="96">
        <v>72.519789359607742</v>
      </c>
    </row>
    <row r="98" spans="1:17" x14ac:dyDescent="0.25">
      <c r="A98" s="132" t="s">
        <v>83</v>
      </c>
      <c r="B98" s="160">
        <v>0.57014988936537492</v>
      </c>
      <c r="C98" s="160">
        <v>0.62011604599625614</v>
      </c>
      <c r="D98" s="160">
        <v>0.60046714392078337</v>
      </c>
      <c r="E98" s="160">
        <v>0.65517703855738374</v>
      </c>
      <c r="F98" s="160">
        <v>0.57756786647571257</v>
      </c>
      <c r="G98" s="160">
        <v>0.6253086551690844</v>
      </c>
      <c r="H98" s="160">
        <v>0.68044380275215144</v>
      </c>
      <c r="I98" s="160">
        <v>0.71968294991741733</v>
      </c>
      <c r="J98" s="160">
        <v>0.74590718767004904</v>
      </c>
      <c r="K98" s="160">
        <v>0.66211489278099422</v>
      </c>
      <c r="L98" s="160">
        <v>0.72157822335119315</v>
      </c>
      <c r="M98" s="160">
        <v>0.67498411292647187</v>
      </c>
      <c r="N98" s="160">
        <v>0.57575519271514797</v>
      </c>
      <c r="O98" s="160">
        <v>0.53587264065178797</v>
      </c>
      <c r="P98" s="160">
        <v>0.56053122524898791</v>
      </c>
      <c r="Q98" s="160">
        <v>0.51743925048835371</v>
      </c>
    </row>
    <row r="99" spans="1:17" x14ac:dyDescent="0.25">
      <c r="A99" s="76" t="s">
        <v>82</v>
      </c>
      <c r="B99" s="159">
        <v>0.15297568002272854</v>
      </c>
      <c r="C99" s="159">
        <v>0.16638199111969151</v>
      </c>
      <c r="D99" s="159">
        <v>0.16111003682703839</v>
      </c>
      <c r="E99" s="159">
        <v>0.17578912997800175</v>
      </c>
      <c r="F99" s="159">
        <v>0.15496598136981821</v>
      </c>
      <c r="G99" s="159">
        <v>0.16777520882282884</v>
      </c>
      <c r="H99" s="159">
        <v>0.18256840066938224</v>
      </c>
      <c r="I99" s="159">
        <v>0.19309657112610182</v>
      </c>
      <c r="J99" s="159">
        <v>0.20013273947080121</v>
      </c>
      <c r="K99" s="159">
        <v>0.17765061059485621</v>
      </c>
      <c r="L99" s="159">
        <v>0.19360508782981209</v>
      </c>
      <c r="M99" s="159">
        <v>0.18110352313564082</v>
      </c>
      <c r="N99" s="159">
        <v>0.15447962680524857</v>
      </c>
      <c r="O99" s="159">
        <v>0.14377882577602211</v>
      </c>
      <c r="P99" s="159">
        <v>0.15039491711886771</v>
      </c>
      <c r="Q99" s="159">
        <v>0.13883300284774899</v>
      </c>
    </row>
    <row r="100" spans="1:17" x14ac:dyDescent="0.25">
      <c r="A100" s="76" t="s">
        <v>81</v>
      </c>
      <c r="B100" s="159">
        <v>1.6391443165974253</v>
      </c>
      <c r="C100" s="159">
        <v>1.7827938080581522</v>
      </c>
      <c r="D100" s="159">
        <v>1.7263044764540716</v>
      </c>
      <c r="E100" s="159">
        <v>1.8835919100358725</v>
      </c>
      <c r="F100" s="159">
        <v>1.6604705244032252</v>
      </c>
      <c r="G100" s="159">
        <v>1.7977222259579206</v>
      </c>
      <c r="H100" s="159">
        <v>1.9562322344508429</v>
      </c>
      <c r="I100" s="159">
        <v>2.0690422625921583</v>
      </c>
      <c r="J100" s="159">
        <v>2.144435261996529</v>
      </c>
      <c r="K100" s="159">
        <v>1.9035377953760775</v>
      </c>
      <c r="L100" s="159">
        <v>2.0744910519988</v>
      </c>
      <c r="M100" s="159">
        <v>1.9405359768261885</v>
      </c>
      <c r="N100" s="159">
        <v>1.6552592037524716</v>
      </c>
      <c r="O100" s="159">
        <v>1.5405994278489394</v>
      </c>
      <c r="P100" s="159">
        <v>1.6114912749785193</v>
      </c>
      <c r="Q100" s="159">
        <v>1.4876046149311501</v>
      </c>
    </row>
    <row r="101" spans="1:17" x14ac:dyDescent="0.25">
      <c r="A101" s="76" t="s">
        <v>80</v>
      </c>
      <c r="B101" s="159">
        <v>0.45331544023653603</v>
      </c>
      <c r="C101" s="159">
        <v>0.49304259043429821</v>
      </c>
      <c r="D101" s="159">
        <v>0.47742011841308635</v>
      </c>
      <c r="E101" s="159">
        <v>0.52091892536732509</v>
      </c>
      <c r="F101" s="159">
        <v>0.45921333414506638</v>
      </c>
      <c r="G101" s="159">
        <v>0.49717113620280995</v>
      </c>
      <c r="H101" s="159">
        <v>0.5410080537666182</v>
      </c>
      <c r="I101" s="159">
        <v>0.57220636074432896</v>
      </c>
      <c r="J101" s="159">
        <v>0.59305675833878257</v>
      </c>
      <c r="K101" s="159">
        <v>0.52643508261006977</v>
      </c>
      <c r="L101" s="159">
        <v>0.57371325696061526</v>
      </c>
      <c r="M101" s="159">
        <v>0.53666715720056324</v>
      </c>
      <c r="N101" s="159">
        <v>0.45777211137347185</v>
      </c>
      <c r="O101" s="159">
        <v>0.42606224527758862</v>
      </c>
      <c r="P101" s="159">
        <v>0.44566782153181145</v>
      </c>
      <c r="Q101" s="159">
        <v>0.41140620388768295</v>
      </c>
    </row>
    <row r="102" spans="1:17" x14ac:dyDescent="0.25">
      <c r="A102" s="129" t="s">
        <v>79</v>
      </c>
      <c r="B102" s="158">
        <v>0.80779590830733627</v>
      </c>
      <c r="C102" s="158">
        <v>0.87858862024699147</v>
      </c>
      <c r="D102" s="158">
        <v>0.85074979576354615</v>
      </c>
      <c r="E102" s="158">
        <v>0.92826349848576084</v>
      </c>
      <c r="F102" s="158">
        <v>0.81830579644274937</v>
      </c>
      <c r="G102" s="158">
        <v>0.88594557763922888</v>
      </c>
      <c r="H102" s="158">
        <v>0.96406178436356416</v>
      </c>
      <c r="I102" s="158">
        <v>1.019656327336909</v>
      </c>
      <c r="J102" s="158">
        <v>1.05681117442218</v>
      </c>
      <c r="K102" s="158">
        <v>0.93809314216157302</v>
      </c>
      <c r="L102" s="158">
        <v>1.0223415758189038</v>
      </c>
      <c r="M102" s="158">
        <v>0.95632642356796682</v>
      </c>
      <c r="N102" s="158">
        <v>0.81573757627083987</v>
      </c>
      <c r="O102" s="158">
        <v>0.75923144872340365</v>
      </c>
      <c r="P102" s="158">
        <v>0.79416805769905396</v>
      </c>
      <c r="Q102" s="158">
        <v>0.73311477760235988</v>
      </c>
    </row>
    <row r="103" spans="1:17" x14ac:dyDescent="0.25">
      <c r="A103" s="92" t="s">
        <v>125</v>
      </c>
      <c r="B103" s="91">
        <v>0.13199286332993418</v>
      </c>
      <c r="C103" s="91">
        <v>0.14356030586797092</v>
      </c>
      <c r="D103" s="91">
        <v>0.13901147599953415</v>
      </c>
      <c r="E103" s="91">
        <v>0.15167712021039567</v>
      </c>
      <c r="F103" s="91">
        <v>0.13371016619567572</v>
      </c>
      <c r="G103" s="91">
        <v>0.14476242370690934</v>
      </c>
      <c r="H103" s="91">
        <v>0.1575265163347408</v>
      </c>
      <c r="I103" s="91">
        <v>0.16661059665392342</v>
      </c>
      <c r="J103" s="91">
        <v>0.17268165322023732</v>
      </c>
      <c r="K103" s="91">
        <v>0.1532832719635063</v>
      </c>
      <c r="L103" s="91">
        <v>0.16704936297131356</v>
      </c>
      <c r="M103" s="91">
        <v>0.15626256784255246</v>
      </c>
      <c r="N103" s="91">
        <v>0.13329052216100568</v>
      </c>
      <c r="O103" s="91">
        <v>0.12405749003745729</v>
      </c>
      <c r="P103" s="91">
        <v>0.12976608920998481</v>
      </c>
      <c r="Q103" s="91">
        <v>0.11979005792191701</v>
      </c>
    </row>
    <row r="104" spans="1:17" x14ac:dyDescent="0.25">
      <c r="A104" s="92" t="s">
        <v>26</v>
      </c>
      <c r="B104" s="91">
        <v>0.21965286003701331</v>
      </c>
      <c r="C104" s="91">
        <v>0.23890255106343239</v>
      </c>
      <c r="D104" s="91">
        <v>0.23133272141342776</v>
      </c>
      <c r="E104" s="91">
        <v>0.25240995926509008</v>
      </c>
      <c r="F104" s="91">
        <v>0.2225106697434896</v>
      </c>
      <c r="G104" s="91">
        <v>0.2409030275646831</v>
      </c>
      <c r="H104" s="91">
        <v>0.26214409606451844</v>
      </c>
      <c r="I104" s="91">
        <v>0.27726115749174696</v>
      </c>
      <c r="J104" s="91">
        <v>0.28736416537107462</v>
      </c>
      <c r="K104" s="91">
        <v>0.25508279942723089</v>
      </c>
      <c r="L104" s="91">
        <v>0.27799132027533435</v>
      </c>
      <c r="M104" s="91">
        <v>0.26004072551671331</v>
      </c>
      <c r="N104" s="91">
        <v>0.2218123288628745</v>
      </c>
      <c r="O104" s="91">
        <v>0.20644739274749069</v>
      </c>
      <c r="P104" s="91">
        <v>0.21594722556736276</v>
      </c>
      <c r="Q104" s="91">
        <v>0.19934584463689942</v>
      </c>
    </row>
    <row r="105" spans="1:17" x14ac:dyDescent="0.25">
      <c r="A105" s="92" t="s">
        <v>126</v>
      </c>
      <c r="B105" s="91">
        <v>0</v>
      </c>
      <c r="C105" s="91">
        <v>0</v>
      </c>
      <c r="D105" s="91">
        <v>0</v>
      </c>
      <c r="E105" s="91">
        <v>0</v>
      </c>
      <c r="F105" s="91">
        <v>0</v>
      </c>
      <c r="G105" s="91">
        <v>0</v>
      </c>
      <c r="H105" s="91">
        <v>0</v>
      </c>
      <c r="I105" s="91">
        <v>0</v>
      </c>
      <c r="J105" s="91">
        <v>0</v>
      </c>
      <c r="K105" s="91">
        <v>0</v>
      </c>
      <c r="L105" s="91">
        <v>0</v>
      </c>
      <c r="M105" s="91">
        <v>0</v>
      </c>
      <c r="N105" s="91">
        <v>0</v>
      </c>
      <c r="O105" s="91">
        <v>0</v>
      </c>
      <c r="P105" s="91">
        <v>0</v>
      </c>
      <c r="Q105" s="91">
        <v>0</v>
      </c>
    </row>
    <row r="106" spans="1:17" x14ac:dyDescent="0.25">
      <c r="A106" s="92" t="s">
        <v>21</v>
      </c>
      <c r="B106" s="157">
        <v>0.45615018494038878</v>
      </c>
      <c r="C106" s="157">
        <v>0.49612576331558822</v>
      </c>
      <c r="D106" s="157">
        <v>0.48040559835058422</v>
      </c>
      <c r="E106" s="157">
        <v>0.52417641901027512</v>
      </c>
      <c r="F106" s="157">
        <v>0.462084960503584</v>
      </c>
      <c r="G106" s="157">
        <v>0.50028012636763641</v>
      </c>
      <c r="H106" s="157">
        <v>0.54439117196430487</v>
      </c>
      <c r="I106" s="157">
        <v>0.57578457319123877</v>
      </c>
      <c r="J106" s="157">
        <v>0.59676535583086809</v>
      </c>
      <c r="K106" s="157">
        <v>0.52972707077083581</v>
      </c>
      <c r="L106" s="157">
        <v>0.57730089257225592</v>
      </c>
      <c r="M106" s="157">
        <v>0.54002313020870107</v>
      </c>
      <c r="N106" s="157">
        <v>0.46063472524695975</v>
      </c>
      <c r="O106" s="157">
        <v>0.42872656593845565</v>
      </c>
      <c r="P106" s="157">
        <v>0.44845474292170645</v>
      </c>
      <c r="Q106" s="157">
        <v>0.41397887504354347</v>
      </c>
    </row>
    <row r="107" spans="1:17" x14ac:dyDescent="0.25">
      <c r="A107" s="156" t="s">
        <v>206</v>
      </c>
      <c r="B107" s="204">
        <v>52.658221556602648</v>
      </c>
      <c r="C107" s="204">
        <v>56.489451403861182</v>
      </c>
      <c r="D107" s="204">
        <v>54.522795992038823</v>
      </c>
      <c r="E107" s="204">
        <v>60.787623272652759</v>
      </c>
      <c r="F107" s="204">
        <v>54.47765910106947</v>
      </c>
      <c r="G107" s="204">
        <v>59.062974708976697</v>
      </c>
      <c r="H107" s="204">
        <v>64.583172162297458</v>
      </c>
      <c r="I107" s="204">
        <v>69.30586786701943</v>
      </c>
      <c r="J107" s="204">
        <v>72.214095928105905</v>
      </c>
      <c r="K107" s="204">
        <v>65.096211099779708</v>
      </c>
      <c r="L107" s="204">
        <v>70.332724231172477</v>
      </c>
      <c r="M107" s="204">
        <v>65.887881441925117</v>
      </c>
      <c r="N107" s="204">
        <v>54.82808980129191</v>
      </c>
      <c r="O107" s="204">
        <v>50.634779076407696</v>
      </c>
      <c r="P107" s="204">
        <v>53.36104374358176</v>
      </c>
      <c r="Q107" s="204">
        <v>49.075589397059261</v>
      </c>
    </row>
    <row r="108" spans="1:17" x14ac:dyDescent="0.25">
      <c r="A108" s="152" t="s">
        <v>218</v>
      </c>
      <c r="B108" s="151">
        <v>40.797040033177552</v>
      </c>
      <c r="C108" s="151">
        <v>42.859037541646011</v>
      </c>
      <c r="D108" s="151">
        <v>41.159672748769033</v>
      </c>
      <c r="E108" s="151">
        <v>47.415001383557744</v>
      </c>
      <c r="F108" s="151">
        <v>43.518573633677583</v>
      </c>
      <c r="G108" s="151">
        <v>47.274662191127511</v>
      </c>
      <c r="H108" s="151">
        <v>52.04644841844285</v>
      </c>
      <c r="I108" s="151">
        <v>56.97599731502504</v>
      </c>
      <c r="J108" s="151">
        <v>59.791468972972766</v>
      </c>
      <c r="K108" s="151">
        <v>54.995163196478963</v>
      </c>
      <c r="L108" s="151">
        <v>58.756733088386405</v>
      </c>
      <c r="M108" s="151">
        <v>55.149455427137148</v>
      </c>
      <c r="N108" s="151">
        <v>44.388994670040944</v>
      </c>
      <c r="O108" s="151">
        <v>40.550584562804843</v>
      </c>
      <c r="P108" s="151">
        <v>43.181868225940882</v>
      </c>
      <c r="Q108" s="151">
        <v>39.50832629381803</v>
      </c>
    </row>
    <row r="109" spans="1:17" x14ac:dyDescent="0.25">
      <c r="A109" s="154" t="s">
        <v>33</v>
      </c>
      <c r="B109" s="83">
        <v>0</v>
      </c>
      <c r="C109" s="83">
        <v>0</v>
      </c>
      <c r="D109" s="83">
        <v>0</v>
      </c>
      <c r="E109" s="83">
        <v>0</v>
      </c>
      <c r="F109" s="83">
        <v>0</v>
      </c>
      <c r="G109" s="83">
        <v>0</v>
      </c>
      <c r="H109" s="83">
        <v>0</v>
      </c>
      <c r="I109" s="83">
        <v>0</v>
      </c>
      <c r="J109" s="83">
        <v>0</v>
      </c>
      <c r="K109" s="83">
        <v>0</v>
      </c>
      <c r="L109" s="83">
        <v>0</v>
      </c>
      <c r="M109" s="83">
        <v>0</v>
      </c>
      <c r="N109" s="83">
        <v>0</v>
      </c>
      <c r="O109" s="83">
        <v>0</v>
      </c>
      <c r="P109" s="83">
        <v>0</v>
      </c>
      <c r="Q109" s="83">
        <v>0</v>
      </c>
    </row>
    <row r="110" spans="1:17" x14ac:dyDescent="0.25">
      <c r="A110" s="154" t="s">
        <v>30</v>
      </c>
      <c r="B110" s="208">
        <v>0</v>
      </c>
      <c r="C110" s="208">
        <v>0</v>
      </c>
      <c r="D110" s="208">
        <v>0</v>
      </c>
      <c r="E110" s="208">
        <v>0</v>
      </c>
      <c r="F110" s="208">
        <v>0</v>
      </c>
      <c r="G110" s="208">
        <v>0</v>
      </c>
      <c r="H110" s="208">
        <v>0</v>
      </c>
      <c r="I110" s="208">
        <v>0</v>
      </c>
      <c r="J110" s="208">
        <v>0</v>
      </c>
      <c r="K110" s="208">
        <v>0</v>
      </c>
      <c r="L110" s="208">
        <v>0</v>
      </c>
      <c r="M110" s="208">
        <v>0</v>
      </c>
      <c r="N110" s="208">
        <v>0</v>
      </c>
      <c r="O110" s="208">
        <v>0</v>
      </c>
      <c r="P110" s="208">
        <v>0</v>
      </c>
      <c r="Q110" s="208">
        <v>0</v>
      </c>
    </row>
    <row r="111" spans="1:17" x14ac:dyDescent="0.25">
      <c r="A111" s="154" t="s">
        <v>125</v>
      </c>
      <c r="B111" s="208">
        <v>0</v>
      </c>
      <c r="C111" s="208">
        <v>0</v>
      </c>
      <c r="D111" s="208">
        <v>0</v>
      </c>
      <c r="E111" s="208">
        <v>0</v>
      </c>
      <c r="F111" s="208">
        <v>0</v>
      </c>
      <c r="G111" s="208">
        <v>0</v>
      </c>
      <c r="H111" s="208">
        <v>0</v>
      </c>
      <c r="I111" s="208">
        <v>0</v>
      </c>
      <c r="J111" s="208">
        <v>0</v>
      </c>
      <c r="K111" s="208">
        <v>0</v>
      </c>
      <c r="L111" s="208">
        <v>0</v>
      </c>
      <c r="M111" s="208">
        <v>0</v>
      </c>
      <c r="N111" s="208">
        <v>0</v>
      </c>
      <c r="O111" s="208">
        <v>0</v>
      </c>
      <c r="P111" s="208">
        <v>0</v>
      </c>
      <c r="Q111" s="208">
        <v>0</v>
      </c>
    </row>
    <row r="112" spans="1:17" x14ac:dyDescent="0.25">
      <c r="A112" s="154" t="s">
        <v>29</v>
      </c>
      <c r="B112" s="208">
        <v>0</v>
      </c>
      <c r="C112" s="208">
        <v>0</v>
      </c>
      <c r="D112" s="208">
        <v>0</v>
      </c>
      <c r="E112" s="208">
        <v>0</v>
      </c>
      <c r="F112" s="208">
        <v>0</v>
      </c>
      <c r="G112" s="208">
        <v>0</v>
      </c>
      <c r="H112" s="208">
        <v>0</v>
      </c>
      <c r="I112" s="208">
        <v>0</v>
      </c>
      <c r="J112" s="208">
        <v>0</v>
      </c>
      <c r="K112" s="208">
        <v>0</v>
      </c>
      <c r="L112" s="208">
        <v>0</v>
      </c>
      <c r="M112" s="208">
        <v>0</v>
      </c>
      <c r="N112" s="208">
        <v>0</v>
      </c>
      <c r="O112" s="208">
        <v>0</v>
      </c>
      <c r="P112" s="208">
        <v>0</v>
      </c>
      <c r="Q112" s="208">
        <v>0</v>
      </c>
    </row>
    <row r="113" spans="1:17" x14ac:dyDescent="0.25">
      <c r="A113" s="154" t="s">
        <v>26</v>
      </c>
      <c r="B113" s="208">
        <v>40.797040033177552</v>
      </c>
      <c r="C113" s="208">
        <v>42.859037541646011</v>
      </c>
      <c r="D113" s="208">
        <v>41.159672748769033</v>
      </c>
      <c r="E113" s="208">
        <v>47.415001383557744</v>
      </c>
      <c r="F113" s="208">
        <v>43.518573633677583</v>
      </c>
      <c r="G113" s="208">
        <v>47.274662191127511</v>
      </c>
      <c r="H113" s="208">
        <v>52.04644841844285</v>
      </c>
      <c r="I113" s="208">
        <v>56.97599731502504</v>
      </c>
      <c r="J113" s="208">
        <v>59.791468972972766</v>
      </c>
      <c r="K113" s="208">
        <v>54.995163196478963</v>
      </c>
      <c r="L113" s="208">
        <v>58.756733088386405</v>
      </c>
      <c r="M113" s="208">
        <v>55.149455427137148</v>
      </c>
      <c r="N113" s="208">
        <v>44.388994670040944</v>
      </c>
      <c r="O113" s="208">
        <v>40.550584562804843</v>
      </c>
      <c r="P113" s="208">
        <v>43.181868225940882</v>
      </c>
      <c r="Q113" s="208">
        <v>39.50832629381803</v>
      </c>
    </row>
    <row r="114" spans="1:17" x14ac:dyDescent="0.25">
      <c r="A114" s="152" t="s">
        <v>217</v>
      </c>
      <c r="B114" s="151">
        <v>11.861181523425097</v>
      </c>
      <c r="C114" s="151">
        <v>13.630413862215173</v>
      </c>
      <c r="D114" s="151">
        <v>13.363123243269794</v>
      </c>
      <c r="E114" s="151">
        <v>13.372621889095015</v>
      </c>
      <c r="F114" s="151">
        <v>10.959085467391885</v>
      </c>
      <c r="G114" s="151">
        <v>11.788312517849189</v>
      </c>
      <c r="H114" s="151">
        <v>12.536723743854605</v>
      </c>
      <c r="I114" s="151">
        <v>12.329870551994393</v>
      </c>
      <c r="J114" s="151">
        <v>12.422626955133135</v>
      </c>
      <c r="K114" s="151">
        <v>10.101047903300751</v>
      </c>
      <c r="L114" s="151">
        <v>11.575991142786068</v>
      </c>
      <c r="M114" s="151">
        <v>10.738426014787965</v>
      </c>
      <c r="N114" s="151">
        <v>10.439095131250967</v>
      </c>
      <c r="O114" s="151">
        <v>10.084194513602855</v>
      </c>
      <c r="P114" s="151">
        <v>10.179175517640882</v>
      </c>
      <c r="Q114" s="151">
        <v>9.567263103241233</v>
      </c>
    </row>
    <row r="115" spans="1:17" x14ac:dyDescent="0.25">
      <c r="A115" s="156" t="s">
        <v>205</v>
      </c>
      <c r="B115" s="204">
        <v>9.4771376023279856</v>
      </c>
      <c r="C115" s="204">
        <v>10.89076223087682</v>
      </c>
      <c r="D115" s="204">
        <v>10.677195819254674</v>
      </c>
      <c r="E115" s="204">
        <v>10.684785280164926</v>
      </c>
      <c r="F115" s="204">
        <v>8.7563587796904745</v>
      </c>
      <c r="G115" s="204">
        <v>9.4189149377963108</v>
      </c>
      <c r="H115" s="204">
        <v>10.016898887200714</v>
      </c>
      <c r="I115" s="204">
        <v>9.8516222527551189</v>
      </c>
      <c r="J115" s="204">
        <v>9.9257350377510125</v>
      </c>
      <c r="K115" s="204">
        <v>8.070782891082894</v>
      </c>
      <c r="L115" s="204">
        <v>9.249269200277265</v>
      </c>
      <c r="M115" s="204">
        <v>8.580050880561565</v>
      </c>
      <c r="N115" s="204">
        <v>8.3408841528368409</v>
      </c>
      <c r="O115" s="204">
        <v>8.0573169566043426</v>
      </c>
      <c r="P115" s="204">
        <v>8.1332072077650661</v>
      </c>
      <c r="Q115" s="204">
        <v>7.6442864252624787</v>
      </c>
    </row>
    <row r="116" spans="1:17" x14ac:dyDescent="0.25">
      <c r="A116" s="156" t="s">
        <v>204</v>
      </c>
      <c r="B116" s="204">
        <v>6.1641849282511583</v>
      </c>
      <c r="C116" s="204">
        <v>6.7612692317108465</v>
      </c>
      <c r="D116" s="204">
        <v>6.5598610375203084</v>
      </c>
      <c r="E116" s="204">
        <v>7.0633940676894493</v>
      </c>
      <c r="F116" s="204">
        <v>6.1620513771566294</v>
      </c>
      <c r="G116" s="204">
        <v>6.6654237334577768</v>
      </c>
      <c r="H116" s="204">
        <v>7.2304529589214832</v>
      </c>
      <c r="I116" s="204">
        <v>7.5749456845015395</v>
      </c>
      <c r="J116" s="204">
        <v>7.8231797356262156</v>
      </c>
      <c r="K116" s="204">
        <v>6.8721799604896088</v>
      </c>
      <c r="L116" s="204">
        <v>7.5336090422591777</v>
      </c>
      <c r="M116" s="204">
        <v>7.0401250056639224</v>
      </c>
      <c r="N116" s="204">
        <v>6.1048665329916449</v>
      </c>
      <c r="O116" s="204">
        <v>5.7106798451977365</v>
      </c>
      <c r="P116" s="204">
        <v>5.9446986686887424</v>
      </c>
      <c r="Q116" s="204">
        <v>5.5009863419674803</v>
      </c>
    </row>
    <row r="117" spans="1:17" x14ac:dyDescent="0.25">
      <c r="A117" s="152" t="s">
        <v>216</v>
      </c>
      <c r="B117" s="151">
        <v>3.2689034661095455</v>
      </c>
      <c r="C117" s="151">
        <v>3.43412307020485</v>
      </c>
      <c r="D117" s="151">
        <v>3.2979597736249375</v>
      </c>
      <c r="E117" s="151">
        <v>3.7991742107332689</v>
      </c>
      <c r="F117" s="151">
        <v>3.4869690564703455</v>
      </c>
      <c r="G117" s="151">
        <v>3.7879293931633389</v>
      </c>
      <c r="H117" s="151">
        <v>4.1702735172791954</v>
      </c>
      <c r="I117" s="151">
        <v>4.5652585324001302</v>
      </c>
      <c r="J117" s="151">
        <v>4.7908510031753151</v>
      </c>
      <c r="K117" s="151">
        <v>4.4065422257602931</v>
      </c>
      <c r="L117" s="151">
        <v>4.7079417598360509</v>
      </c>
      <c r="M117" s="151">
        <v>4.4189050444153315</v>
      </c>
      <c r="N117" s="151">
        <v>3.5567124089397599</v>
      </c>
      <c r="O117" s="151">
        <v>3.2491559760787063</v>
      </c>
      <c r="P117" s="151">
        <v>3.4599902003201515</v>
      </c>
      <c r="Q117" s="151">
        <v>3.1656439941971373</v>
      </c>
    </row>
    <row r="118" spans="1:17" x14ac:dyDescent="0.25">
      <c r="A118" s="154" t="s">
        <v>33</v>
      </c>
      <c r="B118" s="83">
        <v>0</v>
      </c>
      <c r="C118" s="83">
        <v>0</v>
      </c>
      <c r="D118" s="83">
        <v>0</v>
      </c>
      <c r="E118" s="83">
        <v>0</v>
      </c>
      <c r="F118" s="83">
        <v>0</v>
      </c>
      <c r="G118" s="83">
        <v>0</v>
      </c>
      <c r="H118" s="83">
        <v>0</v>
      </c>
      <c r="I118" s="83">
        <v>0</v>
      </c>
      <c r="J118" s="83">
        <v>0</v>
      </c>
      <c r="K118" s="83">
        <v>0</v>
      </c>
      <c r="L118" s="83">
        <v>0</v>
      </c>
      <c r="M118" s="83">
        <v>0</v>
      </c>
      <c r="N118" s="83">
        <v>0</v>
      </c>
      <c r="O118" s="83">
        <v>0</v>
      </c>
      <c r="P118" s="83">
        <v>0</v>
      </c>
      <c r="Q118" s="83">
        <v>0</v>
      </c>
    </row>
    <row r="119" spans="1:17" x14ac:dyDescent="0.25">
      <c r="A119" s="154" t="s">
        <v>30</v>
      </c>
      <c r="B119" s="208">
        <v>0</v>
      </c>
      <c r="C119" s="208">
        <v>0</v>
      </c>
      <c r="D119" s="208">
        <v>0</v>
      </c>
      <c r="E119" s="208">
        <v>0</v>
      </c>
      <c r="F119" s="208">
        <v>0</v>
      </c>
      <c r="G119" s="208">
        <v>0</v>
      </c>
      <c r="H119" s="208">
        <v>0</v>
      </c>
      <c r="I119" s="208">
        <v>0</v>
      </c>
      <c r="J119" s="208">
        <v>0</v>
      </c>
      <c r="K119" s="208">
        <v>0</v>
      </c>
      <c r="L119" s="208">
        <v>0</v>
      </c>
      <c r="M119" s="208">
        <v>0</v>
      </c>
      <c r="N119" s="208">
        <v>0</v>
      </c>
      <c r="O119" s="208">
        <v>0</v>
      </c>
      <c r="P119" s="208">
        <v>0</v>
      </c>
      <c r="Q119" s="208">
        <v>0</v>
      </c>
    </row>
    <row r="120" spans="1:17" x14ac:dyDescent="0.25">
      <c r="A120" s="154" t="s">
        <v>125</v>
      </c>
      <c r="B120" s="208">
        <v>0</v>
      </c>
      <c r="C120" s="208">
        <v>0</v>
      </c>
      <c r="D120" s="208">
        <v>0</v>
      </c>
      <c r="E120" s="208">
        <v>0</v>
      </c>
      <c r="F120" s="208">
        <v>0</v>
      </c>
      <c r="G120" s="208">
        <v>0</v>
      </c>
      <c r="H120" s="208">
        <v>0</v>
      </c>
      <c r="I120" s="208">
        <v>0</v>
      </c>
      <c r="J120" s="208">
        <v>0</v>
      </c>
      <c r="K120" s="208">
        <v>0</v>
      </c>
      <c r="L120" s="208">
        <v>0</v>
      </c>
      <c r="M120" s="208">
        <v>0</v>
      </c>
      <c r="N120" s="208">
        <v>0</v>
      </c>
      <c r="O120" s="208">
        <v>0</v>
      </c>
      <c r="P120" s="208">
        <v>0</v>
      </c>
      <c r="Q120" s="208">
        <v>0</v>
      </c>
    </row>
    <row r="121" spans="1:17" x14ac:dyDescent="0.25">
      <c r="A121" s="154" t="s">
        <v>29</v>
      </c>
      <c r="B121" s="208">
        <v>0</v>
      </c>
      <c r="C121" s="208">
        <v>0</v>
      </c>
      <c r="D121" s="208">
        <v>0</v>
      </c>
      <c r="E121" s="208">
        <v>0</v>
      </c>
      <c r="F121" s="208">
        <v>0</v>
      </c>
      <c r="G121" s="208">
        <v>0</v>
      </c>
      <c r="H121" s="208">
        <v>0</v>
      </c>
      <c r="I121" s="208">
        <v>0</v>
      </c>
      <c r="J121" s="208">
        <v>0</v>
      </c>
      <c r="K121" s="208">
        <v>0</v>
      </c>
      <c r="L121" s="208">
        <v>0</v>
      </c>
      <c r="M121" s="208">
        <v>0</v>
      </c>
      <c r="N121" s="208">
        <v>0</v>
      </c>
      <c r="O121" s="208">
        <v>0</v>
      </c>
      <c r="P121" s="208">
        <v>0</v>
      </c>
      <c r="Q121" s="208">
        <v>0</v>
      </c>
    </row>
    <row r="122" spans="1:17" x14ac:dyDescent="0.25">
      <c r="A122" s="154" t="s">
        <v>26</v>
      </c>
      <c r="B122" s="208">
        <v>3.2689034661095455</v>
      </c>
      <c r="C122" s="208">
        <v>3.43412307020485</v>
      </c>
      <c r="D122" s="208">
        <v>3.2979597736249375</v>
      </c>
      <c r="E122" s="208">
        <v>3.7991742107332689</v>
      </c>
      <c r="F122" s="208">
        <v>3.4869690564703455</v>
      </c>
      <c r="G122" s="208">
        <v>3.7879293931633389</v>
      </c>
      <c r="H122" s="208">
        <v>4.1702735172791954</v>
      </c>
      <c r="I122" s="208">
        <v>4.5652585324001302</v>
      </c>
      <c r="J122" s="208">
        <v>4.7908510031753151</v>
      </c>
      <c r="K122" s="208">
        <v>4.4065422257602931</v>
      </c>
      <c r="L122" s="208">
        <v>4.7079417598360509</v>
      </c>
      <c r="M122" s="208">
        <v>4.4189050444153315</v>
      </c>
      <c r="N122" s="208">
        <v>3.5567124089397599</v>
      </c>
      <c r="O122" s="208">
        <v>3.2491559760787063</v>
      </c>
      <c r="P122" s="208">
        <v>3.4599902003201515</v>
      </c>
      <c r="Q122" s="208">
        <v>3.1656439941971373</v>
      </c>
    </row>
    <row r="123" spans="1:17" x14ac:dyDescent="0.25">
      <c r="A123" s="152" t="s">
        <v>215</v>
      </c>
      <c r="B123" s="261">
        <v>2.8952814621416127</v>
      </c>
      <c r="C123" s="261">
        <v>3.3271461615059961</v>
      </c>
      <c r="D123" s="261">
        <v>3.2619012638953704</v>
      </c>
      <c r="E123" s="261">
        <v>3.26421985695618</v>
      </c>
      <c r="F123" s="261">
        <v>2.6750823206862835</v>
      </c>
      <c r="G123" s="261">
        <v>2.877494340294438</v>
      </c>
      <c r="H123" s="261">
        <v>3.0601794416422878</v>
      </c>
      <c r="I123" s="261">
        <v>3.0096871521014092</v>
      </c>
      <c r="J123" s="261">
        <v>3.0323287324509005</v>
      </c>
      <c r="K123" s="261">
        <v>2.4656377347293157</v>
      </c>
      <c r="L123" s="261">
        <v>2.8256672824231268</v>
      </c>
      <c r="M123" s="261">
        <v>2.6212199612485905</v>
      </c>
      <c r="N123" s="261">
        <v>2.5481541240518855</v>
      </c>
      <c r="O123" s="261">
        <v>2.4615238691190302</v>
      </c>
      <c r="P123" s="261">
        <v>2.4847084683685905</v>
      </c>
      <c r="Q123" s="261">
        <v>2.335342347770343</v>
      </c>
    </row>
    <row r="124" spans="1:17" x14ac:dyDescent="0.25">
      <c r="A124" s="243" t="s">
        <v>203</v>
      </c>
      <c r="B124" s="242">
        <v>8.6914261942717328</v>
      </c>
      <c r="C124" s="242">
        <v>9.9878528835306213</v>
      </c>
      <c r="D124" s="242">
        <v>9.7919924051797143</v>
      </c>
      <c r="E124" s="242">
        <v>9.7989526543734726</v>
      </c>
      <c r="F124" s="242">
        <v>8.0304042483827995</v>
      </c>
      <c r="G124" s="242">
        <v>8.6380305369704597</v>
      </c>
      <c r="H124" s="242">
        <v>9.1864380392874914</v>
      </c>
      <c r="I124" s="242">
        <v>9.0348638266719998</v>
      </c>
      <c r="J124" s="242">
        <v>9.1028322183819093</v>
      </c>
      <c r="K124" s="242">
        <v>7.4016667026768745</v>
      </c>
      <c r="L124" s="242">
        <v>8.4824494460662425</v>
      </c>
      <c r="M124" s="242">
        <v>7.8687133289252635</v>
      </c>
      <c r="N124" s="242">
        <v>7.6493749538409643</v>
      </c>
      <c r="O124" s="242">
        <v>7.3893171747320139</v>
      </c>
      <c r="P124" s="242">
        <v>7.4589156700272765</v>
      </c>
      <c r="Q124" s="242">
        <v>7.0105293455612303</v>
      </c>
    </row>
    <row r="125" spans="1:17" hidden="1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</row>
    <row r="126" spans="1:17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</row>
    <row r="127" spans="1:17" ht="12.75" x14ac:dyDescent="0.25">
      <c r="A127" s="80" t="s">
        <v>129</v>
      </c>
      <c r="B127" s="233"/>
      <c r="C127" s="233"/>
      <c r="D127" s="233"/>
      <c r="E127" s="233"/>
      <c r="F127" s="233"/>
      <c r="G127" s="233"/>
      <c r="H127" s="233"/>
      <c r="I127" s="233"/>
      <c r="J127" s="233"/>
      <c r="K127" s="233"/>
      <c r="L127" s="233"/>
      <c r="M127" s="233"/>
      <c r="N127" s="233"/>
      <c r="O127" s="233"/>
      <c r="P127" s="233"/>
      <c r="Q127" s="233"/>
    </row>
    <row r="128" spans="1:17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</row>
    <row r="129" spans="1:17" x14ac:dyDescent="0.25">
      <c r="A129" s="78" t="s">
        <v>38</v>
      </c>
      <c r="B129" s="77">
        <f t="shared" ref="B129:Q129" si="0">SUM(B130:B135,B137:B140)</f>
        <v>1</v>
      </c>
      <c r="C129" s="77">
        <f t="shared" si="0"/>
        <v>1</v>
      </c>
      <c r="D129" s="77">
        <f t="shared" si="0"/>
        <v>1.0000000000000002</v>
      </c>
      <c r="E129" s="77">
        <f t="shared" si="0"/>
        <v>0.99999999999999989</v>
      </c>
      <c r="F129" s="77">
        <f t="shared" si="0"/>
        <v>1</v>
      </c>
      <c r="G129" s="77">
        <f t="shared" si="0"/>
        <v>1.0000000000000002</v>
      </c>
      <c r="H129" s="77">
        <f t="shared" si="0"/>
        <v>1</v>
      </c>
      <c r="I129" s="77">
        <f t="shared" si="0"/>
        <v>1</v>
      </c>
      <c r="J129" s="77">
        <f t="shared" si="0"/>
        <v>1.0000000000000002</v>
      </c>
      <c r="K129" s="77">
        <f t="shared" si="0"/>
        <v>1.0000000000000002</v>
      </c>
      <c r="L129" s="77">
        <f t="shared" si="0"/>
        <v>0.99999999999999989</v>
      </c>
      <c r="M129" s="77">
        <f t="shared" si="0"/>
        <v>1</v>
      </c>
      <c r="N129" s="77">
        <f t="shared" si="0"/>
        <v>1</v>
      </c>
      <c r="O129" s="77">
        <f t="shared" si="0"/>
        <v>0.99999999999999989</v>
      </c>
      <c r="P129" s="77">
        <f t="shared" si="0"/>
        <v>1</v>
      </c>
      <c r="Q129" s="77">
        <f t="shared" si="0"/>
        <v>1</v>
      </c>
    </row>
    <row r="130" spans="1:17" x14ac:dyDescent="0.25">
      <c r="A130" s="132" t="s">
        <v>83</v>
      </c>
      <c r="B130" s="240">
        <f t="shared" ref="B130:Q130" si="1">IF(B$6=0,0,B$6/B$5)</f>
        <v>4.403768995249256E-3</v>
      </c>
      <c r="C130" s="240">
        <f t="shared" si="1"/>
        <v>4.395722956013556E-3</v>
      </c>
      <c r="D130" s="240">
        <f t="shared" si="1"/>
        <v>4.3713858708685632E-3</v>
      </c>
      <c r="E130" s="240">
        <f t="shared" si="1"/>
        <v>4.3765084736375609E-3</v>
      </c>
      <c r="F130" s="240">
        <f t="shared" si="1"/>
        <v>4.3425347740196117E-3</v>
      </c>
      <c r="G130" s="240">
        <f t="shared" si="1"/>
        <v>4.3784945032245975E-3</v>
      </c>
      <c r="H130" s="240">
        <f t="shared" si="1"/>
        <v>4.3755609642174877E-3</v>
      </c>
      <c r="I130" s="240">
        <f t="shared" si="1"/>
        <v>4.3948914751343491E-3</v>
      </c>
      <c r="J130" s="240">
        <f t="shared" si="1"/>
        <v>4.4057782355179003E-3</v>
      </c>
      <c r="K130" s="240">
        <f t="shared" si="1"/>
        <v>4.4351953995648138E-3</v>
      </c>
      <c r="L130" s="240">
        <f t="shared" si="1"/>
        <v>4.4102769084657274E-3</v>
      </c>
      <c r="M130" s="240">
        <f t="shared" si="1"/>
        <v>4.3922095326611238E-3</v>
      </c>
      <c r="N130" s="240">
        <f t="shared" si="1"/>
        <v>4.4043139014552498E-3</v>
      </c>
      <c r="O130" s="240">
        <f t="shared" si="1"/>
        <v>4.4077487588700089E-3</v>
      </c>
      <c r="P130" s="240">
        <f t="shared" si="1"/>
        <v>4.4099553368740175E-3</v>
      </c>
      <c r="Q130" s="240">
        <f t="shared" si="1"/>
        <v>4.4121858300018033E-3</v>
      </c>
    </row>
    <row r="131" spans="1:17" x14ac:dyDescent="0.25">
      <c r="A131" s="76" t="s">
        <v>82</v>
      </c>
      <c r="B131" s="239">
        <f t="shared" ref="B131:Q131" si="2">IF(B$7=0,0,B$7/B$5)</f>
        <v>4.5804372757348897E-4</v>
      </c>
      <c r="C131" s="239">
        <f t="shared" si="2"/>
        <v>4.5720684493779707E-4</v>
      </c>
      <c r="D131" s="239">
        <f t="shared" si="2"/>
        <v>4.546755020789615E-4</v>
      </c>
      <c r="E131" s="239">
        <f t="shared" si="2"/>
        <v>4.5520831296657179E-4</v>
      </c>
      <c r="F131" s="239">
        <f t="shared" si="2"/>
        <v>4.5167464895529987E-4</v>
      </c>
      <c r="G131" s="239">
        <f t="shared" si="2"/>
        <v>4.5541488338298082E-4</v>
      </c>
      <c r="H131" s="239">
        <f t="shared" si="2"/>
        <v>4.5510976085197418E-4</v>
      </c>
      <c r="I131" s="239">
        <f t="shared" si="2"/>
        <v>4.5712036115498991E-4</v>
      </c>
      <c r="J131" s="239">
        <f t="shared" si="2"/>
        <v>4.5825271217355155E-4</v>
      </c>
      <c r="K131" s="239">
        <f t="shared" si="2"/>
        <v>4.6131244293809101E-4</v>
      </c>
      <c r="L131" s="239">
        <f t="shared" si="2"/>
        <v>4.5872062702748232E-4</v>
      </c>
      <c r="M131" s="239">
        <f t="shared" si="2"/>
        <v>4.5684140762021112E-4</v>
      </c>
      <c r="N131" s="239">
        <f t="shared" si="2"/>
        <v>4.5810040422252315E-4</v>
      </c>
      <c r="O131" s="239">
        <f t="shared" si="2"/>
        <v>4.5845766975930239E-4</v>
      </c>
      <c r="P131" s="239">
        <f t="shared" si="2"/>
        <v>4.5868717980291008E-4</v>
      </c>
      <c r="Q131" s="239">
        <f t="shared" si="2"/>
        <v>4.5891917730043552E-4</v>
      </c>
    </row>
    <row r="132" spans="1:17" x14ac:dyDescent="0.25">
      <c r="A132" s="76" t="s">
        <v>81</v>
      </c>
      <c r="B132" s="239">
        <f t="shared" ref="B132:Q132" si="3">IF(B$8=0,0,B$8/B$5)</f>
        <v>1.0677308367182501E-2</v>
      </c>
      <c r="C132" s="239">
        <f t="shared" si="3"/>
        <v>1.0657800068235235E-2</v>
      </c>
      <c r="D132" s="239">
        <f t="shared" si="3"/>
        <v>1.059879275810344E-2</v>
      </c>
      <c r="E132" s="239">
        <f t="shared" si="3"/>
        <v>1.0611212939422252E-2</v>
      </c>
      <c r="F132" s="239">
        <f t="shared" si="3"/>
        <v>1.0528840846883748E-2</v>
      </c>
      <c r="G132" s="239">
        <f t="shared" si="3"/>
        <v>1.0616028235217744E-2</v>
      </c>
      <c r="H132" s="239">
        <f t="shared" si="3"/>
        <v>1.0608915623130266E-2</v>
      </c>
      <c r="I132" s="239">
        <f t="shared" si="3"/>
        <v>1.065578407290072E-2</v>
      </c>
      <c r="J132" s="239">
        <f t="shared" si="3"/>
        <v>1.0682179939227994E-2</v>
      </c>
      <c r="K132" s="239">
        <f t="shared" si="3"/>
        <v>1.0753504327985833E-2</v>
      </c>
      <c r="L132" s="239">
        <f t="shared" si="3"/>
        <v>1.0693087350211372E-2</v>
      </c>
      <c r="M132" s="239">
        <f t="shared" si="3"/>
        <v>1.0649281477773553E-2</v>
      </c>
      <c r="N132" s="239">
        <f t="shared" si="3"/>
        <v>1.0678629538115594E-2</v>
      </c>
      <c r="O132" s="239">
        <f t="shared" si="3"/>
        <v>1.0686957638852541E-2</v>
      </c>
      <c r="P132" s="239">
        <f t="shared" si="3"/>
        <v>1.0692307672837171E-2</v>
      </c>
      <c r="Q132" s="239">
        <f t="shared" si="3"/>
        <v>1.0697715691051102E-2</v>
      </c>
    </row>
    <row r="133" spans="1:17" x14ac:dyDescent="0.25">
      <c r="A133" s="76" t="s">
        <v>80</v>
      </c>
      <c r="B133" s="239">
        <f t="shared" ref="B133:Q133" si="4">IF(B$9=0,0,B$9/B$5)</f>
        <v>8.7387248454804908E-4</v>
      </c>
      <c r="C133" s="239">
        <f t="shared" si="4"/>
        <v>8.7227584941454005E-4</v>
      </c>
      <c r="D133" s="239">
        <f t="shared" si="4"/>
        <v>8.674464614322788E-4</v>
      </c>
      <c r="E133" s="239">
        <f t="shared" si="4"/>
        <v>8.6846297742435865E-4</v>
      </c>
      <c r="F133" s="239">
        <f t="shared" si="4"/>
        <v>8.6172132468861017E-4</v>
      </c>
      <c r="G133" s="239">
        <f t="shared" si="4"/>
        <v>8.6885707997866649E-4</v>
      </c>
      <c r="H133" s="239">
        <f t="shared" si="4"/>
        <v>8.6827495611535132E-4</v>
      </c>
      <c r="I133" s="239">
        <f t="shared" si="4"/>
        <v>8.7211085250790167E-4</v>
      </c>
      <c r="J133" s="239">
        <f t="shared" si="4"/>
        <v>8.7427119296974579E-4</v>
      </c>
      <c r="K133" s="239">
        <f t="shared" si="4"/>
        <v>8.8010865861832264E-4</v>
      </c>
      <c r="L133" s="239">
        <f t="shared" si="4"/>
        <v>8.7516389794821512E-4</v>
      </c>
      <c r="M133" s="239">
        <f t="shared" si="4"/>
        <v>8.7157865480747259E-4</v>
      </c>
      <c r="N133" s="239">
        <f t="shared" si="4"/>
        <v>8.7398061432065772E-4</v>
      </c>
      <c r="O133" s="239">
        <f t="shared" si="4"/>
        <v>8.7466221850705859E-4</v>
      </c>
      <c r="P133" s="239">
        <f t="shared" si="4"/>
        <v>8.7510008611655212E-4</v>
      </c>
      <c r="Q133" s="239">
        <f t="shared" si="4"/>
        <v>8.7554269938110987E-4</v>
      </c>
    </row>
    <row r="134" spans="1:17" x14ac:dyDescent="0.25">
      <c r="A134" s="129" t="s">
        <v>79</v>
      </c>
      <c r="B134" s="238">
        <f t="shared" ref="B134:Q134" si="5">IF(B$10=0,0,B$10/B$5)</f>
        <v>4.1434422280144222E-3</v>
      </c>
      <c r="C134" s="238">
        <f t="shared" si="5"/>
        <v>4.1358718266665253E-3</v>
      </c>
      <c r="D134" s="238">
        <f t="shared" si="5"/>
        <v>4.112973417053003E-3</v>
      </c>
      <c r="E134" s="238">
        <f t="shared" si="5"/>
        <v>4.1177931995287197E-3</v>
      </c>
      <c r="F134" s="238">
        <f t="shared" si="5"/>
        <v>4.085827839449491E-3</v>
      </c>
      <c r="G134" s="238">
        <f t="shared" si="5"/>
        <v>4.1196618258953375E-3</v>
      </c>
      <c r="H134" s="238">
        <f t="shared" si="5"/>
        <v>4.1169017016897524E-3</v>
      </c>
      <c r="I134" s="238">
        <f t="shared" si="5"/>
        <v>4.1350894983948989E-3</v>
      </c>
      <c r="J134" s="238">
        <f t="shared" si="5"/>
        <v>4.1453326929739385E-3</v>
      </c>
      <c r="K134" s="238">
        <f t="shared" si="5"/>
        <v>4.1730108749748335E-3</v>
      </c>
      <c r="L134" s="238">
        <f t="shared" si="5"/>
        <v>4.1495654289512712E-3</v>
      </c>
      <c r="M134" s="238">
        <f t="shared" si="5"/>
        <v>4.1325660977104724E-3</v>
      </c>
      <c r="N134" s="238">
        <f t="shared" si="5"/>
        <v>4.1439549223420882E-3</v>
      </c>
      <c r="O134" s="238">
        <f t="shared" si="5"/>
        <v>4.1471867297495331E-3</v>
      </c>
      <c r="P134" s="238">
        <f t="shared" si="5"/>
        <v>4.1492628669154647E-3</v>
      </c>
      <c r="Q134" s="238">
        <f t="shared" si="5"/>
        <v>4.1513615054736943E-3</v>
      </c>
    </row>
    <row r="135" spans="1:17" x14ac:dyDescent="0.25">
      <c r="A135" s="127" t="s">
        <v>214</v>
      </c>
      <c r="B135" s="236">
        <f t="shared" ref="B135:Q135" si="6">IF(B$15=0,0,B$15/B$5)</f>
        <v>3.5109765478240781E-2</v>
      </c>
      <c r="C135" s="236">
        <f t="shared" si="6"/>
        <v>3.5045617120118701E-2</v>
      </c>
      <c r="D135" s="236">
        <f t="shared" si="6"/>
        <v>3.4851585745451573E-2</v>
      </c>
      <c r="E135" s="236">
        <f t="shared" si="6"/>
        <v>3.4892426530254705E-2</v>
      </c>
      <c r="F135" s="236">
        <f t="shared" si="6"/>
        <v>3.4621565677357753E-2</v>
      </c>
      <c r="G135" s="236">
        <f t="shared" si="6"/>
        <v>3.4908260474566716E-2</v>
      </c>
      <c r="H135" s="236">
        <f t="shared" si="6"/>
        <v>3.4884872357099153E-2</v>
      </c>
      <c r="I135" s="236">
        <f t="shared" si="6"/>
        <v>3.5038988003400703E-2</v>
      </c>
      <c r="J135" s="236">
        <f t="shared" si="6"/>
        <v>3.5125784473491801E-2</v>
      </c>
      <c r="K135" s="236">
        <f t="shared" si="6"/>
        <v>3.536031760450669E-2</v>
      </c>
      <c r="L135" s="236">
        <f t="shared" si="6"/>
        <v>3.5161650876187292E-2</v>
      </c>
      <c r="M135" s="236">
        <f t="shared" si="6"/>
        <v>3.5017605780272597E-2</v>
      </c>
      <c r="N135" s="236">
        <f t="shared" si="6"/>
        <v>3.5114109831707256E-2</v>
      </c>
      <c r="O135" s="236">
        <f t="shared" si="6"/>
        <v>3.5141494791820618E-2</v>
      </c>
      <c r="P135" s="236">
        <f t="shared" si="6"/>
        <v>3.5159087094303737E-2</v>
      </c>
      <c r="Q135" s="236">
        <f t="shared" si="6"/>
        <v>3.5176870064005793E-2</v>
      </c>
    </row>
    <row r="136" spans="1:17" x14ac:dyDescent="0.25">
      <c r="A136" s="127" t="s">
        <v>213</v>
      </c>
      <c r="B136" s="237">
        <f t="shared" ref="B136:Q136" si="7">IF(B$16=0,0,B$16/B$5)</f>
        <v>0.24093887514694126</v>
      </c>
      <c r="C136" s="237">
        <f t="shared" si="7"/>
        <v>0.23936116934862844</v>
      </c>
      <c r="D136" s="237">
        <f t="shared" si="7"/>
        <v>0.24917703633257623</v>
      </c>
      <c r="E136" s="237">
        <f t="shared" si="7"/>
        <v>0.250782893751546</v>
      </c>
      <c r="F136" s="237">
        <f t="shared" si="7"/>
        <v>0.25403031905696805</v>
      </c>
      <c r="G136" s="237">
        <f t="shared" si="7"/>
        <v>0.24813914765355738</v>
      </c>
      <c r="H136" s="237">
        <f t="shared" si="7"/>
        <v>0.24247989184307528</v>
      </c>
      <c r="I136" s="237">
        <f t="shared" si="7"/>
        <v>0.24150897512881048</v>
      </c>
      <c r="J136" s="237">
        <f t="shared" si="7"/>
        <v>0.24314355871672125</v>
      </c>
      <c r="K136" s="237">
        <f t="shared" si="7"/>
        <v>0.24365804034450975</v>
      </c>
      <c r="L136" s="237">
        <f t="shared" si="7"/>
        <v>0.24790743607381394</v>
      </c>
      <c r="M136" s="237">
        <f t="shared" si="7"/>
        <v>0.25098849861803169</v>
      </c>
      <c r="N136" s="237">
        <f t="shared" si="7"/>
        <v>0.24892431853364572</v>
      </c>
      <c r="O136" s="237">
        <f t="shared" si="7"/>
        <v>0.24833856603478818</v>
      </c>
      <c r="P136" s="237">
        <f t="shared" si="7"/>
        <v>0.24796227426377673</v>
      </c>
      <c r="Q136" s="237">
        <f t="shared" si="7"/>
        <v>0.2475819042030952</v>
      </c>
    </row>
    <row r="137" spans="1:17" x14ac:dyDescent="0.25">
      <c r="A137" s="142" t="s">
        <v>227</v>
      </c>
      <c r="B137" s="235">
        <f t="shared" ref="B137:Q137" si="8">IF(B$17=0,0,B$17/B$5)</f>
        <v>0.2243299693462005</v>
      </c>
      <c r="C137" s="235">
        <f t="shared" si="8"/>
        <v>0.22278260935119365</v>
      </c>
      <c r="D137" s="235">
        <f t="shared" si="8"/>
        <v>0.23269026415486446</v>
      </c>
      <c r="E137" s="235">
        <f t="shared" si="8"/>
        <v>0.23427680157159597</v>
      </c>
      <c r="F137" s="235">
        <f t="shared" si="8"/>
        <v>0.23765235938743492</v>
      </c>
      <c r="G137" s="235">
        <f t="shared" si="8"/>
        <v>0.23162556512196447</v>
      </c>
      <c r="H137" s="235">
        <f t="shared" si="8"/>
        <v>0.2259773732144901</v>
      </c>
      <c r="I137" s="235">
        <f t="shared" si="8"/>
        <v>0.22493355107870006</v>
      </c>
      <c r="J137" s="235">
        <f t="shared" si="8"/>
        <v>0.22652707502477207</v>
      </c>
      <c r="K137" s="235">
        <f t="shared" si="8"/>
        <v>0.22693060921024302</v>
      </c>
      <c r="L137" s="235">
        <f t="shared" si="8"/>
        <v>0.23127398554384501</v>
      </c>
      <c r="M137" s="235">
        <f t="shared" si="8"/>
        <v>0.23442318956940045</v>
      </c>
      <c r="N137" s="235">
        <f t="shared" si="8"/>
        <v>0.23231335760788469</v>
      </c>
      <c r="O137" s="235">
        <f t="shared" si="8"/>
        <v>0.23171465047328169</v>
      </c>
      <c r="P137" s="235">
        <f t="shared" si="8"/>
        <v>0.2313300365477135</v>
      </c>
      <c r="Q137" s="235">
        <f t="shared" si="8"/>
        <v>0.23094125413609151</v>
      </c>
    </row>
    <row r="138" spans="1:17" x14ac:dyDescent="0.25">
      <c r="A138" s="142" t="s">
        <v>226</v>
      </c>
      <c r="B138" s="235">
        <f t="shared" ref="B138:Q138" si="9">IF(B$25=0,0,B$25/B$5)</f>
        <v>1.6608905800740776E-2</v>
      </c>
      <c r="C138" s="235">
        <f t="shared" si="9"/>
        <v>1.6578559997434794E-2</v>
      </c>
      <c r="D138" s="235">
        <f t="shared" si="9"/>
        <v>1.6486772177711773E-2</v>
      </c>
      <c r="E138" s="235">
        <f t="shared" si="9"/>
        <v>1.6506092179950006E-2</v>
      </c>
      <c r="F138" s="235">
        <f t="shared" si="9"/>
        <v>1.6377959669533152E-2</v>
      </c>
      <c r="G138" s="235">
        <f t="shared" si="9"/>
        <v>1.6513582531592918E-2</v>
      </c>
      <c r="H138" s="235">
        <f t="shared" si="9"/>
        <v>1.6502518628585188E-2</v>
      </c>
      <c r="I138" s="235">
        <f t="shared" si="9"/>
        <v>1.6575424050110407E-2</v>
      </c>
      <c r="J138" s="235">
        <f t="shared" si="9"/>
        <v>1.661648369194918E-2</v>
      </c>
      <c r="K138" s="235">
        <f t="shared" si="9"/>
        <v>1.6727431134266706E-2</v>
      </c>
      <c r="L138" s="235">
        <f t="shared" si="9"/>
        <v>1.6633450529968934E-2</v>
      </c>
      <c r="M138" s="235">
        <f t="shared" si="9"/>
        <v>1.6565309048631252E-2</v>
      </c>
      <c r="N138" s="235">
        <f t="shared" si="9"/>
        <v>1.6610960925761035E-2</v>
      </c>
      <c r="O138" s="235">
        <f t="shared" si="9"/>
        <v>1.6623915561506518E-2</v>
      </c>
      <c r="P138" s="235">
        <f t="shared" si="9"/>
        <v>1.6632237716063241E-2</v>
      </c>
      <c r="Q138" s="235">
        <f t="shared" si="9"/>
        <v>1.6640650067003663E-2</v>
      </c>
    </row>
    <row r="139" spans="1:17" x14ac:dyDescent="0.25">
      <c r="A139" s="127" t="s">
        <v>212</v>
      </c>
      <c r="B139" s="237">
        <f t="shared" ref="B139:Q139" si="10">IF(B$36=0,0,B$36/B$5)</f>
        <v>0.66872560318065399</v>
      </c>
      <c r="C139" s="237">
        <f t="shared" si="10"/>
        <v>0.67046835922400416</v>
      </c>
      <c r="D139" s="237">
        <f t="shared" si="10"/>
        <v>0.66115172443977688</v>
      </c>
      <c r="E139" s="237">
        <f t="shared" si="10"/>
        <v>0.65944078589735178</v>
      </c>
      <c r="F139" s="237">
        <f t="shared" si="10"/>
        <v>0.6568902708707024</v>
      </c>
      <c r="G139" s="237">
        <f t="shared" si="10"/>
        <v>0.66204379211570663</v>
      </c>
      <c r="H139" s="237">
        <f t="shared" si="10"/>
        <v>0.6677632242834951</v>
      </c>
      <c r="I139" s="237">
        <f t="shared" si="10"/>
        <v>0.66833760980147061</v>
      </c>
      <c r="J139" s="237">
        <f t="shared" si="10"/>
        <v>0.66647970360521425</v>
      </c>
      <c r="K139" s="237">
        <f t="shared" si="10"/>
        <v>0.66536178095607168</v>
      </c>
      <c r="L139" s="237">
        <f t="shared" si="10"/>
        <v>0.66162354393994083</v>
      </c>
      <c r="M139" s="237">
        <f t="shared" si="10"/>
        <v>0.65891310161225158</v>
      </c>
      <c r="N139" s="237">
        <f t="shared" si="10"/>
        <v>0.66072898200818608</v>
      </c>
      <c r="O139" s="237">
        <f t="shared" si="10"/>
        <v>0.66124427449046064</v>
      </c>
      <c r="P139" s="237">
        <f t="shared" si="10"/>
        <v>0.66157530222166483</v>
      </c>
      <c r="Q139" s="237">
        <f t="shared" si="10"/>
        <v>0.66190991766612961</v>
      </c>
    </row>
    <row r="140" spans="1:17" x14ac:dyDescent="0.25">
      <c r="A140" s="72" t="s">
        <v>211</v>
      </c>
      <c r="B140" s="234">
        <f t="shared" ref="B140:Q140" si="11">IF(B$44=0,0,B$44/B$5)</f>
        <v>3.4669320391596196E-2</v>
      </c>
      <c r="C140" s="234">
        <f t="shared" si="11"/>
        <v>3.4605976761981017E-2</v>
      </c>
      <c r="D140" s="234">
        <f t="shared" si="11"/>
        <v>3.4414379472659171E-2</v>
      </c>
      <c r="E140" s="234">
        <f t="shared" si="11"/>
        <v>3.4454707917868005E-2</v>
      </c>
      <c r="F140" s="234">
        <f t="shared" si="11"/>
        <v>3.4187244960975124E-2</v>
      </c>
      <c r="G140" s="234">
        <f t="shared" si="11"/>
        <v>3.4470343228470007E-2</v>
      </c>
      <c r="H140" s="234">
        <f t="shared" si="11"/>
        <v>3.4447248510325511E-2</v>
      </c>
      <c r="I140" s="234">
        <f t="shared" si="11"/>
        <v>3.4599430806225427E-2</v>
      </c>
      <c r="J140" s="234">
        <f t="shared" si="11"/>
        <v>3.4685138431709651E-2</v>
      </c>
      <c r="K140" s="234">
        <f t="shared" si="11"/>
        <v>3.4916729390830077E-2</v>
      </c>
      <c r="L140" s="234">
        <f t="shared" si="11"/>
        <v>3.4720554897453765E-2</v>
      </c>
      <c r="M140" s="234">
        <f t="shared" si="11"/>
        <v>3.4578316818871323E-2</v>
      </c>
      <c r="N140" s="234">
        <f t="shared" si="11"/>
        <v>3.4673610246004835E-2</v>
      </c>
      <c r="O140" s="234">
        <f t="shared" si="11"/>
        <v>3.4700651667192051E-2</v>
      </c>
      <c r="P140" s="234">
        <f t="shared" si="11"/>
        <v>3.4718023277708523E-2</v>
      </c>
      <c r="Q140" s="234">
        <f t="shared" si="11"/>
        <v>3.4735583163561276E-2</v>
      </c>
    </row>
    <row r="141" spans="1:17" hidden="1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</row>
    <row r="142" spans="1:17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37</v>
      </c>
      <c r="B143" s="77">
        <f t="shared" ref="B143:Q143" si="12">SUM(B144:B149,B151:B153,B155:B156,B158:B159)</f>
        <v>1</v>
      </c>
      <c r="C143" s="77">
        <f t="shared" si="12"/>
        <v>1</v>
      </c>
      <c r="D143" s="77">
        <f t="shared" si="12"/>
        <v>1.0000000000000002</v>
      </c>
      <c r="E143" s="77">
        <f t="shared" si="12"/>
        <v>1</v>
      </c>
      <c r="F143" s="77">
        <f t="shared" si="12"/>
        <v>0.99999999999999989</v>
      </c>
      <c r="G143" s="77">
        <f t="shared" si="12"/>
        <v>1</v>
      </c>
      <c r="H143" s="77">
        <f t="shared" si="12"/>
        <v>0.99999999999999978</v>
      </c>
      <c r="I143" s="77">
        <f t="shared" si="12"/>
        <v>1</v>
      </c>
      <c r="J143" s="77">
        <f t="shared" si="12"/>
        <v>1</v>
      </c>
      <c r="K143" s="77">
        <f t="shared" si="12"/>
        <v>1</v>
      </c>
      <c r="L143" s="77">
        <f t="shared" si="12"/>
        <v>1</v>
      </c>
      <c r="M143" s="77">
        <f t="shared" si="12"/>
        <v>1.0000000000000002</v>
      </c>
      <c r="N143" s="77">
        <f t="shared" si="12"/>
        <v>0.99999999999999989</v>
      </c>
      <c r="O143" s="77">
        <f t="shared" si="12"/>
        <v>0.99999999999999989</v>
      </c>
      <c r="P143" s="77">
        <f t="shared" si="12"/>
        <v>1</v>
      </c>
      <c r="Q143" s="77">
        <f t="shared" si="12"/>
        <v>1</v>
      </c>
    </row>
    <row r="144" spans="1:17" x14ac:dyDescent="0.25">
      <c r="A144" s="132" t="s">
        <v>83</v>
      </c>
      <c r="B144" s="240">
        <f t="shared" ref="B144:Q144" si="13">IF(B$48=0,0,B$48/B$47)</f>
        <v>4.92788181707226E-3</v>
      </c>
      <c r="C144" s="240">
        <f t="shared" si="13"/>
        <v>4.9207478351173317E-3</v>
      </c>
      <c r="D144" s="240">
        <f t="shared" si="13"/>
        <v>4.8942969235906113E-3</v>
      </c>
      <c r="E144" s="240">
        <f t="shared" si="13"/>
        <v>4.908853179222206E-3</v>
      </c>
      <c r="F144" s="240">
        <f t="shared" si="13"/>
        <v>4.920739118450655E-3</v>
      </c>
      <c r="G144" s="240">
        <f t="shared" si="13"/>
        <v>4.9186008702904009E-3</v>
      </c>
      <c r="H144" s="240">
        <f t="shared" si="13"/>
        <v>4.9209902100661113E-3</v>
      </c>
      <c r="I144" s="240">
        <f t="shared" si="13"/>
        <v>4.9096713908426768E-3</v>
      </c>
      <c r="J144" s="240">
        <f t="shared" si="13"/>
        <v>4.8946248372031976E-3</v>
      </c>
      <c r="K144" s="240">
        <f t="shared" si="13"/>
        <v>4.8870165715728464E-3</v>
      </c>
      <c r="L144" s="240">
        <f t="shared" si="13"/>
        <v>4.8908215475535147E-3</v>
      </c>
      <c r="M144" s="240">
        <f t="shared" si="13"/>
        <v>4.8891119407229551E-3</v>
      </c>
      <c r="N144" s="240">
        <f t="shared" si="13"/>
        <v>4.8783940075120651E-3</v>
      </c>
      <c r="O144" s="240">
        <f t="shared" si="13"/>
        <v>4.8719766048937784E-3</v>
      </c>
      <c r="P144" s="240">
        <f t="shared" si="13"/>
        <v>4.8629728804236516E-3</v>
      </c>
      <c r="Q144" s="240">
        <f t="shared" si="13"/>
        <v>4.8634440076975247E-3</v>
      </c>
    </row>
    <row r="145" spans="1:17" x14ac:dyDescent="0.25">
      <c r="A145" s="76" t="s">
        <v>82</v>
      </c>
      <c r="B145" s="239">
        <f t="shared" ref="B145:Q145" si="14">IF(B$49=0,0,B$49/B$47)</f>
        <v>1.321116141898197E-3</v>
      </c>
      <c r="C145" s="239">
        <f t="shared" si="14"/>
        <v>1.319203592233549E-3</v>
      </c>
      <c r="D145" s="239">
        <f t="shared" si="14"/>
        <v>1.3121123657222297E-3</v>
      </c>
      <c r="E145" s="239">
        <f t="shared" si="14"/>
        <v>1.3160147531970819E-3</v>
      </c>
      <c r="F145" s="239">
        <f t="shared" si="14"/>
        <v>1.3192012553818386E-3</v>
      </c>
      <c r="G145" s="239">
        <f t="shared" si="14"/>
        <v>1.3186280122999719E-3</v>
      </c>
      <c r="H145" s="239">
        <f t="shared" si="14"/>
        <v>1.3192685705485957E-3</v>
      </c>
      <c r="I145" s="239">
        <f t="shared" si="14"/>
        <v>1.3162341076011484E-3</v>
      </c>
      <c r="J145" s="239">
        <f t="shared" si="14"/>
        <v>1.3122002761029605E-3</v>
      </c>
      <c r="K145" s="239">
        <f t="shared" si="14"/>
        <v>1.3101605756983597E-3</v>
      </c>
      <c r="L145" s="239">
        <f t="shared" si="14"/>
        <v>1.3111806519449493E-3</v>
      </c>
      <c r="M145" s="239">
        <f t="shared" si="14"/>
        <v>1.3107223233437383E-3</v>
      </c>
      <c r="N145" s="239">
        <f t="shared" si="14"/>
        <v>1.3078489519646522E-3</v>
      </c>
      <c r="O145" s="239">
        <f t="shared" si="14"/>
        <v>1.3061285100987969E-3</v>
      </c>
      <c r="P145" s="239">
        <f t="shared" si="14"/>
        <v>1.3037147010473136E-3</v>
      </c>
      <c r="Q145" s="239">
        <f t="shared" si="14"/>
        <v>1.3038410055873798E-3</v>
      </c>
    </row>
    <row r="146" spans="1:17" x14ac:dyDescent="0.25">
      <c r="A146" s="76" t="s">
        <v>81</v>
      </c>
      <c r="B146" s="239">
        <f t="shared" ref="B146:Q146" si="15">IF(B$50=0,0,B$50/B$47)</f>
        <v>1.0014221664094797E-2</v>
      </c>
      <c r="C146" s="239">
        <f t="shared" si="15"/>
        <v>9.9997243041141243E-3</v>
      </c>
      <c r="D146" s="239">
        <f t="shared" si="15"/>
        <v>9.9459719413183545E-3</v>
      </c>
      <c r="E146" s="239">
        <f t="shared" si="15"/>
        <v>9.9755525148599138E-3</v>
      </c>
      <c r="F146" s="239">
        <f t="shared" si="15"/>
        <v>9.9997065904928305E-3</v>
      </c>
      <c r="G146" s="239">
        <f t="shared" si="15"/>
        <v>9.9953613379392021E-3</v>
      </c>
      <c r="H146" s="239">
        <f t="shared" si="15"/>
        <v>1.0000216847676043E-2</v>
      </c>
      <c r="I146" s="239">
        <f t="shared" si="15"/>
        <v>9.9772152480259481E-3</v>
      </c>
      <c r="J146" s="239">
        <f t="shared" si="15"/>
        <v>9.9466383127381694E-3</v>
      </c>
      <c r="K146" s="239">
        <f t="shared" si="15"/>
        <v>9.9311771346235287E-3</v>
      </c>
      <c r="L146" s="239">
        <f t="shared" si="15"/>
        <v>9.9389094371241608E-3</v>
      </c>
      <c r="M146" s="239">
        <f t="shared" si="15"/>
        <v>9.9354352503649799E-3</v>
      </c>
      <c r="N146" s="239">
        <f t="shared" si="15"/>
        <v>9.9136547444723753E-3</v>
      </c>
      <c r="O146" s="239">
        <f t="shared" si="15"/>
        <v>9.9006135850629451E-3</v>
      </c>
      <c r="P146" s="239">
        <f t="shared" si="15"/>
        <v>9.8823166177262022E-3</v>
      </c>
      <c r="Q146" s="239">
        <f t="shared" si="15"/>
        <v>9.8832740215617065E-3</v>
      </c>
    </row>
    <row r="147" spans="1:17" x14ac:dyDescent="0.25">
      <c r="A147" s="76" t="s">
        <v>80</v>
      </c>
      <c r="B147" s="239">
        <f t="shared" ref="B147:Q147" si="16">IF(B$51=0,0,B$51/B$47)</f>
        <v>3.5901494750064078E-3</v>
      </c>
      <c r="C147" s="239">
        <f t="shared" si="16"/>
        <v>3.5849520976095994E-3</v>
      </c>
      <c r="D147" s="239">
        <f t="shared" si="16"/>
        <v>3.5656816017543415E-3</v>
      </c>
      <c r="E147" s="239">
        <f t="shared" si="16"/>
        <v>3.5762863880405664E-3</v>
      </c>
      <c r="F147" s="239">
        <f t="shared" si="16"/>
        <v>3.5849457471861415E-3</v>
      </c>
      <c r="G147" s="239">
        <f t="shared" si="16"/>
        <v>3.5833879520126908E-3</v>
      </c>
      <c r="H147" s="239">
        <f t="shared" si="16"/>
        <v>3.5851286769853674E-3</v>
      </c>
      <c r="I147" s="239">
        <f t="shared" si="16"/>
        <v>3.5768824863498861E-3</v>
      </c>
      <c r="J147" s="239">
        <f t="shared" si="16"/>
        <v>3.565920499302573E-3</v>
      </c>
      <c r="K147" s="239">
        <f t="shared" si="16"/>
        <v>3.5603775881954351E-3</v>
      </c>
      <c r="L147" s="239">
        <f t="shared" si="16"/>
        <v>3.5631496580271582E-3</v>
      </c>
      <c r="M147" s="239">
        <f t="shared" si="16"/>
        <v>3.5619041443778789E-3</v>
      </c>
      <c r="N147" s="239">
        <f t="shared" si="16"/>
        <v>3.5540957220742192E-3</v>
      </c>
      <c r="O147" s="239">
        <f t="shared" si="16"/>
        <v>3.5494203999995029E-3</v>
      </c>
      <c r="P147" s="239">
        <f t="shared" si="16"/>
        <v>3.5428608440118683E-3</v>
      </c>
      <c r="Q147" s="239">
        <f t="shared" si="16"/>
        <v>3.5432040781635276E-3</v>
      </c>
    </row>
    <row r="148" spans="1:17" x14ac:dyDescent="0.25">
      <c r="A148" s="129" t="s">
        <v>79</v>
      </c>
      <c r="B148" s="238">
        <f t="shared" ref="B148:Q148" si="17">IF(B$52=0,0,B$52/B$47)</f>
        <v>5.872825821155031E-3</v>
      </c>
      <c r="C148" s="238">
        <f t="shared" si="17"/>
        <v>5.8643238653476887E-3</v>
      </c>
      <c r="D148" s="238">
        <f t="shared" si="17"/>
        <v>5.8328008698754676E-3</v>
      </c>
      <c r="E148" s="238">
        <f t="shared" si="17"/>
        <v>5.8501483544755239E-3</v>
      </c>
      <c r="F148" s="238">
        <f t="shared" si="17"/>
        <v>5.8643134772200824E-3</v>
      </c>
      <c r="G148" s="238">
        <f t="shared" si="17"/>
        <v>5.8617652101402877E-3</v>
      </c>
      <c r="H148" s="238">
        <f t="shared" si="17"/>
        <v>5.864612716807693E-3</v>
      </c>
      <c r="I148" s="238">
        <f t="shared" si="17"/>
        <v>5.8511234619375643E-3</v>
      </c>
      <c r="J148" s="238">
        <f t="shared" si="17"/>
        <v>5.8331916624314965E-3</v>
      </c>
      <c r="K148" s="238">
        <f t="shared" si="17"/>
        <v>5.8241244768725128E-3</v>
      </c>
      <c r="L148" s="238">
        <f t="shared" si="17"/>
        <v>5.8286590744983588E-3</v>
      </c>
      <c r="M148" s="238">
        <f t="shared" si="17"/>
        <v>5.8266216426947496E-3</v>
      </c>
      <c r="N148" s="238">
        <f t="shared" si="17"/>
        <v>5.8138484964938278E-3</v>
      </c>
      <c r="O148" s="238">
        <f t="shared" si="17"/>
        <v>5.8062005274068145E-3</v>
      </c>
      <c r="P148" s="238">
        <f t="shared" si="17"/>
        <v>5.7954702973571515E-3</v>
      </c>
      <c r="Q148" s="238">
        <f t="shared" si="17"/>
        <v>5.7960317654527282E-3</v>
      </c>
    </row>
    <row r="149" spans="1:17" x14ac:dyDescent="0.25">
      <c r="A149" s="127" t="s">
        <v>210</v>
      </c>
      <c r="B149" s="237">
        <f t="shared" ref="B149:Q149" si="18">IF(B$57=0,0,B$57/B$47)</f>
        <v>5.5870296470519928E-2</v>
      </c>
      <c r="C149" s="237">
        <f t="shared" si="18"/>
        <v>5.7883128826406227E-2</v>
      </c>
      <c r="D149" s="237">
        <f t="shared" si="18"/>
        <v>5.8057065952136298E-2</v>
      </c>
      <c r="E149" s="237">
        <f t="shared" si="18"/>
        <v>5.4957183043934203E-2</v>
      </c>
      <c r="F149" s="237">
        <f t="shared" si="18"/>
        <v>5.2535112605732265E-2</v>
      </c>
      <c r="G149" s="237">
        <f t="shared" si="18"/>
        <v>5.2294341423137394E-2</v>
      </c>
      <c r="H149" s="237">
        <f t="shared" si="18"/>
        <v>5.1558841784844343E-2</v>
      </c>
      <c r="I149" s="237">
        <f t="shared" si="18"/>
        <v>4.9146814678172765E-2</v>
      </c>
      <c r="J149" s="237">
        <f t="shared" si="18"/>
        <v>4.8150315538540094E-2</v>
      </c>
      <c r="K149" s="237">
        <f t="shared" si="18"/>
        <v>4.5604109322861561E-2</v>
      </c>
      <c r="L149" s="237">
        <f t="shared" si="18"/>
        <v>4.7031059422047529E-2</v>
      </c>
      <c r="M149" s="237">
        <f t="shared" si="18"/>
        <v>4.6778723861698311E-2</v>
      </c>
      <c r="N149" s="237">
        <f t="shared" si="18"/>
        <v>5.0595391933404482E-2</v>
      </c>
      <c r="O149" s="237">
        <f t="shared" si="18"/>
        <v>5.1739230926874664E-2</v>
      </c>
      <c r="P149" s="237">
        <f t="shared" si="18"/>
        <v>5.0485982332301747E-2</v>
      </c>
      <c r="Q149" s="237">
        <f t="shared" si="18"/>
        <v>5.0205072022130315E-2</v>
      </c>
    </row>
    <row r="150" spans="1:17" x14ac:dyDescent="0.25">
      <c r="A150" s="127" t="s">
        <v>209</v>
      </c>
      <c r="B150" s="237">
        <f t="shared" ref="B150:Q150" si="19">IF(B$58=0,0,B$58/B$47)</f>
        <v>0.10041095581775911</v>
      </c>
      <c r="C150" s="237">
        <f t="shared" si="19"/>
        <v>9.6796445096834119E-2</v>
      </c>
      <c r="D150" s="237">
        <f t="shared" si="19"/>
        <v>9.7708458093401521E-2</v>
      </c>
      <c r="E150" s="237">
        <f t="shared" si="19"/>
        <v>0.10215407354170113</v>
      </c>
      <c r="F150" s="237">
        <f t="shared" si="19"/>
        <v>0.10826267175178562</v>
      </c>
      <c r="G150" s="237">
        <f t="shared" si="19"/>
        <v>0.10819764704618016</v>
      </c>
      <c r="H150" s="237">
        <f t="shared" si="19"/>
        <v>0.10877432903619354</v>
      </c>
      <c r="I150" s="237">
        <f t="shared" si="19"/>
        <v>0.11178161341931273</v>
      </c>
      <c r="J150" s="237">
        <f t="shared" si="19"/>
        <v>0.11209825757109666</v>
      </c>
      <c r="K150" s="237">
        <f t="shared" si="19"/>
        <v>0.11573652281907755</v>
      </c>
      <c r="L150" s="237">
        <f t="shared" si="19"/>
        <v>0.11378203076520922</v>
      </c>
      <c r="M150" s="237">
        <f t="shared" si="19"/>
        <v>0.11448763492764162</v>
      </c>
      <c r="N150" s="237">
        <f t="shared" si="19"/>
        <v>0.10829255596045348</v>
      </c>
      <c r="O150" s="237">
        <f t="shared" si="19"/>
        <v>0.10654728157783977</v>
      </c>
      <c r="P150" s="237">
        <f t="shared" si="19"/>
        <v>0.10846515689127796</v>
      </c>
      <c r="Q150" s="237">
        <f t="shared" si="19"/>
        <v>0.10975904761509375</v>
      </c>
    </row>
    <row r="151" spans="1:17" x14ac:dyDescent="0.25">
      <c r="A151" s="142" t="s">
        <v>225</v>
      </c>
      <c r="B151" s="235">
        <f t="shared" ref="B151:Q151" si="20">IF(B$59=0,0,B$59/B$47)</f>
        <v>8.3745108778864041E-2</v>
      </c>
      <c r="C151" s="235">
        <f t="shared" si="20"/>
        <v>8.027765847353735E-2</v>
      </c>
      <c r="D151" s="235">
        <f t="shared" si="20"/>
        <v>8.1400349878156711E-2</v>
      </c>
      <c r="E151" s="235">
        <f t="shared" si="20"/>
        <v>8.5740718554501036E-2</v>
      </c>
      <c r="F151" s="235">
        <f t="shared" si="20"/>
        <v>9.167003924751857E-2</v>
      </c>
      <c r="G151" s="235">
        <f t="shared" si="20"/>
        <v>9.1565430235789155E-2</v>
      </c>
      <c r="H151" s="235">
        <f t="shared" si="20"/>
        <v>9.2157208641236721E-2</v>
      </c>
      <c r="I151" s="235">
        <f t="shared" si="20"/>
        <v>9.5245243794785495E-2</v>
      </c>
      <c r="J151" s="235">
        <f t="shared" si="20"/>
        <v>9.5783906431851987E-2</v>
      </c>
      <c r="K151" s="235">
        <f t="shared" si="20"/>
        <v>9.9297710560072944E-2</v>
      </c>
      <c r="L151" s="235">
        <f t="shared" si="20"/>
        <v>9.7324575739200392E-2</v>
      </c>
      <c r="M151" s="235">
        <f t="shared" si="20"/>
        <v>9.8103046113993383E-2</v>
      </c>
      <c r="N151" s="235">
        <f t="shared" si="20"/>
        <v>9.1943445093556175E-2</v>
      </c>
      <c r="O151" s="235">
        <f t="shared" si="20"/>
        <v>9.0163686961178199E-2</v>
      </c>
      <c r="P151" s="235">
        <f t="shared" si="20"/>
        <v>9.2246374408929452E-2</v>
      </c>
      <c r="Q151" s="235">
        <f t="shared" si="20"/>
        <v>9.1390008091989883E-2</v>
      </c>
    </row>
    <row r="152" spans="1:17" x14ac:dyDescent="0.25">
      <c r="A152" s="142" t="s">
        <v>224</v>
      </c>
      <c r="B152" s="235">
        <f t="shared" ref="B152:Q152" si="21">IF(B$65=0,0,B$65/B$47)</f>
        <v>1.6665847038895065E-2</v>
      </c>
      <c r="C152" s="235">
        <f t="shared" si="21"/>
        <v>1.6518786623296765E-2</v>
      </c>
      <c r="D152" s="235">
        <f t="shared" si="21"/>
        <v>1.630810821524481E-2</v>
      </c>
      <c r="E152" s="235">
        <f t="shared" si="21"/>
        <v>1.6413354987200084E-2</v>
      </c>
      <c r="F152" s="235">
        <f t="shared" si="21"/>
        <v>1.6592632504267069E-2</v>
      </c>
      <c r="G152" s="235">
        <f t="shared" si="21"/>
        <v>1.6632216810391006E-2</v>
      </c>
      <c r="H152" s="235">
        <f t="shared" si="21"/>
        <v>1.6617120394956802E-2</v>
      </c>
      <c r="I152" s="235">
        <f t="shared" si="21"/>
        <v>1.6536369624527231E-2</v>
      </c>
      <c r="J152" s="235">
        <f t="shared" si="21"/>
        <v>1.6314351139244662E-2</v>
      </c>
      <c r="K152" s="235">
        <f t="shared" si="21"/>
        <v>1.6438812259004617E-2</v>
      </c>
      <c r="L152" s="235">
        <f t="shared" si="21"/>
        <v>1.6457455026008826E-2</v>
      </c>
      <c r="M152" s="235">
        <f t="shared" si="21"/>
        <v>1.6384588813648231E-2</v>
      </c>
      <c r="N152" s="235">
        <f t="shared" si="21"/>
        <v>1.6349110866897297E-2</v>
      </c>
      <c r="O152" s="235">
        <f t="shared" si="21"/>
        <v>1.6383594616661574E-2</v>
      </c>
      <c r="P152" s="235">
        <f t="shared" si="21"/>
        <v>1.6218782482348509E-2</v>
      </c>
      <c r="Q152" s="235">
        <f t="shared" si="21"/>
        <v>1.6200826309790844E-2</v>
      </c>
    </row>
    <row r="153" spans="1:17" x14ac:dyDescent="0.25">
      <c r="A153" s="142" t="s">
        <v>223</v>
      </c>
      <c r="B153" s="259">
        <f t="shared" ref="B153:Q153" si="22">IF(B$76=0,0,B$76/B$47)</f>
        <v>0</v>
      </c>
      <c r="C153" s="259">
        <f t="shared" si="22"/>
        <v>0</v>
      </c>
      <c r="D153" s="259">
        <f t="shared" si="22"/>
        <v>0</v>
      </c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59">
        <f t="shared" si="22"/>
        <v>0</v>
      </c>
      <c r="M153" s="259">
        <f t="shared" si="22"/>
        <v>0</v>
      </c>
      <c r="N153" s="259">
        <f t="shared" si="22"/>
        <v>0</v>
      </c>
      <c r="O153" s="259">
        <f t="shared" si="22"/>
        <v>0</v>
      </c>
      <c r="P153" s="259">
        <f t="shared" si="22"/>
        <v>0</v>
      </c>
      <c r="Q153" s="259">
        <f t="shared" si="22"/>
        <v>2.1682132133130274E-3</v>
      </c>
    </row>
    <row r="154" spans="1:17" x14ac:dyDescent="0.25">
      <c r="A154" s="127" t="s">
        <v>208</v>
      </c>
      <c r="B154" s="237">
        <f t="shared" ref="B154:Q154" si="23">IF(B$77=0,0,B$77/B$47)</f>
        <v>0.71377040832302019</v>
      </c>
      <c r="C154" s="237">
        <f t="shared" si="23"/>
        <v>0.71508746031689896</v>
      </c>
      <c r="D154" s="237">
        <f t="shared" si="23"/>
        <v>0.71459203369937097</v>
      </c>
      <c r="E154" s="237">
        <f t="shared" si="23"/>
        <v>0.71359965304715922</v>
      </c>
      <c r="F154" s="237">
        <f t="shared" si="23"/>
        <v>0.71017701108088571</v>
      </c>
      <c r="G154" s="237">
        <f t="shared" si="23"/>
        <v>0.7105880836234213</v>
      </c>
      <c r="H154" s="237">
        <f t="shared" si="23"/>
        <v>0.71085608287830615</v>
      </c>
      <c r="I154" s="237">
        <f t="shared" si="23"/>
        <v>0.71107495018624989</v>
      </c>
      <c r="J154" s="237">
        <f t="shared" si="23"/>
        <v>0.71233806861379445</v>
      </c>
      <c r="K154" s="237">
        <f t="shared" si="23"/>
        <v>0.71200208262124953</v>
      </c>
      <c r="L154" s="237">
        <f t="shared" si="23"/>
        <v>0.71211683014682758</v>
      </c>
      <c r="M154" s="237">
        <f t="shared" si="23"/>
        <v>0.71176124340171776</v>
      </c>
      <c r="N154" s="237">
        <f t="shared" si="23"/>
        <v>0.71353306546981421</v>
      </c>
      <c r="O154" s="237">
        <f t="shared" si="23"/>
        <v>0.71402902678153968</v>
      </c>
      <c r="P154" s="237">
        <f t="shared" si="23"/>
        <v>0.71386175608757263</v>
      </c>
      <c r="Q154" s="237">
        <f t="shared" si="23"/>
        <v>0.71357675690216993</v>
      </c>
    </row>
    <row r="155" spans="1:17" x14ac:dyDescent="0.25">
      <c r="A155" s="142" t="s">
        <v>222</v>
      </c>
      <c r="B155" s="259">
        <f t="shared" ref="B155:Q155" si="24">IF(B$78=0,0,B$78/B$47)</f>
        <v>0.65724872987510352</v>
      </c>
      <c r="C155" s="259">
        <f t="shared" si="24"/>
        <v>0.65652948225405194</v>
      </c>
      <c r="D155" s="259">
        <f t="shared" si="24"/>
        <v>0.65585809060838318</v>
      </c>
      <c r="E155" s="259">
        <f t="shared" si="24"/>
        <v>0.65800173385495342</v>
      </c>
      <c r="F155" s="259">
        <f t="shared" si="24"/>
        <v>0.6570294008208778</v>
      </c>
      <c r="G155" s="259">
        <f t="shared" si="24"/>
        <v>0.65768405165495381</v>
      </c>
      <c r="H155" s="259">
        <f t="shared" si="24"/>
        <v>0.65869612560928281</v>
      </c>
      <c r="I155" s="259">
        <f t="shared" si="24"/>
        <v>0.66135514142445517</v>
      </c>
      <c r="J155" s="259">
        <f t="shared" si="24"/>
        <v>0.66362637700014582</v>
      </c>
      <c r="K155" s="259">
        <f t="shared" si="24"/>
        <v>0.66586628299451034</v>
      </c>
      <c r="L155" s="259">
        <f t="shared" si="24"/>
        <v>0.66453744386022584</v>
      </c>
      <c r="M155" s="259">
        <f t="shared" si="24"/>
        <v>0.66443713461146081</v>
      </c>
      <c r="N155" s="259">
        <f t="shared" si="24"/>
        <v>0.66234779074489569</v>
      </c>
      <c r="O155" s="259">
        <f t="shared" si="24"/>
        <v>0.66168657724515001</v>
      </c>
      <c r="P155" s="259">
        <f t="shared" si="24"/>
        <v>0.66278716655108716</v>
      </c>
      <c r="Q155" s="259">
        <f t="shared" si="24"/>
        <v>0.66278635275984277</v>
      </c>
    </row>
    <row r="156" spans="1:17" x14ac:dyDescent="0.25">
      <c r="A156" s="142" t="s">
        <v>221</v>
      </c>
      <c r="B156" s="259">
        <f t="shared" ref="B156:Q156" si="25">IF(B$86=0,0,B$86/B$47)</f>
        <v>5.652167844791664E-2</v>
      </c>
      <c r="C156" s="259">
        <f t="shared" si="25"/>
        <v>5.8557978062847058E-2</v>
      </c>
      <c r="D156" s="259">
        <f t="shared" si="25"/>
        <v>5.873394309098786E-2</v>
      </c>
      <c r="E156" s="259">
        <f t="shared" si="25"/>
        <v>5.5597919192205768E-2</v>
      </c>
      <c r="F156" s="259">
        <f t="shared" si="25"/>
        <v>5.3147610260007951E-2</v>
      </c>
      <c r="G156" s="259">
        <f t="shared" si="25"/>
        <v>5.2904031968467422E-2</v>
      </c>
      <c r="H156" s="259">
        <f t="shared" si="25"/>
        <v>5.2159957269023255E-2</v>
      </c>
      <c r="I156" s="259">
        <f t="shared" si="25"/>
        <v>4.9719808761794812E-2</v>
      </c>
      <c r="J156" s="259">
        <f t="shared" si="25"/>
        <v>4.8711691613648612E-2</v>
      </c>
      <c r="K156" s="259">
        <f t="shared" si="25"/>
        <v>4.6135799626739138E-2</v>
      </c>
      <c r="L156" s="259">
        <f t="shared" si="25"/>
        <v>4.7579386286601758E-2</v>
      </c>
      <c r="M156" s="259">
        <f t="shared" si="25"/>
        <v>4.7324108790257002E-2</v>
      </c>
      <c r="N156" s="259">
        <f t="shared" si="25"/>
        <v>5.1185274724918434E-2</v>
      </c>
      <c r="O156" s="259">
        <f t="shared" si="25"/>
        <v>5.2342449536389571E-2</v>
      </c>
      <c r="P156" s="259">
        <f t="shared" si="25"/>
        <v>5.1074589536485498E-2</v>
      </c>
      <c r="Q156" s="259">
        <f t="shared" si="25"/>
        <v>5.0790404142327224E-2</v>
      </c>
    </row>
    <row r="157" spans="1:17" x14ac:dyDescent="0.25">
      <c r="A157" s="127" t="s">
        <v>207</v>
      </c>
      <c r="B157" s="237">
        <f t="shared" ref="B157:Q157" si="26">IF(B$87=0,0,B$87/B$47)</f>
        <v>0.10422214446947409</v>
      </c>
      <c r="C157" s="237">
        <f t="shared" si="26"/>
        <v>0.10454401406543852</v>
      </c>
      <c r="D157" s="237">
        <f t="shared" si="26"/>
        <v>0.10409157855283015</v>
      </c>
      <c r="E157" s="237">
        <f t="shared" si="26"/>
        <v>0.10366223517741008</v>
      </c>
      <c r="F157" s="237">
        <f t="shared" si="26"/>
        <v>0.10333629837286475</v>
      </c>
      <c r="G157" s="237">
        <f t="shared" si="26"/>
        <v>0.10324218452457867</v>
      </c>
      <c r="H157" s="237">
        <f t="shared" si="26"/>
        <v>0.10312052927857213</v>
      </c>
      <c r="I157" s="237">
        <f t="shared" si="26"/>
        <v>0.10236549502150737</v>
      </c>
      <c r="J157" s="237">
        <f t="shared" si="26"/>
        <v>0.10186078268879044</v>
      </c>
      <c r="K157" s="237">
        <f t="shared" si="26"/>
        <v>0.10114442888984865</v>
      </c>
      <c r="L157" s="237">
        <f t="shared" si="26"/>
        <v>0.10153735929676748</v>
      </c>
      <c r="M157" s="237">
        <f t="shared" si="26"/>
        <v>0.10144860250743813</v>
      </c>
      <c r="N157" s="237">
        <f t="shared" si="26"/>
        <v>0.10211114471381068</v>
      </c>
      <c r="O157" s="237">
        <f t="shared" si="26"/>
        <v>0.10225012108628406</v>
      </c>
      <c r="P157" s="237">
        <f t="shared" si="26"/>
        <v>0.10179976934828153</v>
      </c>
      <c r="Q157" s="237">
        <f t="shared" si="26"/>
        <v>0.10106932858214301</v>
      </c>
    </row>
    <row r="158" spans="1:17" x14ac:dyDescent="0.25">
      <c r="A158" s="142" t="s">
        <v>220</v>
      </c>
      <c r="B158" s="259">
        <f t="shared" ref="B158:Q158" si="27">IF(B$88=0,0,B$88/B$47)</f>
        <v>4.7992608310734083E-2</v>
      </c>
      <c r="C158" s="259">
        <f t="shared" si="27"/>
        <v>4.6288703266384762E-2</v>
      </c>
      <c r="D158" s="259">
        <f t="shared" si="27"/>
        <v>4.5661212231997546E-2</v>
      </c>
      <c r="E158" s="259">
        <f t="shared" si="27"/>
        <v>4.8351683661329428E-2</v>
      </c>
      <c r="F158" s="259">
        <f t="shared" si="27"/>
        <v>5.0463390934004142E-2</v>
      </c>
      <c r="G158" s="259">
        <f t="shared" si="27"/>
        <v>5.0611596399789446E-2</v>
      </c>
      <c r="H158" s="259">
        <f t="shared" si="27"/>
        <v>5.1230169971576291E-2</v>
      </c>
      <c r="I158" s="259">
        <f t="shared" si="27"/>
        <v>5.290267188271526E-2</v>
      </c>
      <c r="J158" s="259">
        <f t="shared" si="27"/>
        <v>5.3400866066409841E-2</v>
      </c>
      <c r="K158" s="259">
        <f t="shared" si="27"/>
        <v>5.5247090301175993E-2</v>
      </c>
      <c r="L158" s="259">
        <f t="shared" si="27"/>
        <v>5.4203895481137555E-2</v>
      </c>
      <c r="M158" s="259">
        <f t="shared" si="27"/>
        <v>5.436909674127513E-2</v>
      </c>
      <c r="N158" s="259">
        <f t="shared" si="27"/>
        <v>5.1190430131847854E-2</v>
      </c>
      <c r="O158" s="259">
        <f t="shared" si="27"/>
        <v>5.0178212755473961E-2</v>
      </c>
      <c r="P158" s="259">
        <f t="shared" si="27"/>
        <v>5.0989167858783963E-2</v>
      </c>
      <c r="Q158" s="259">
        <f t="shared" si="27"/>
        <v>5.0541443624344588E-2</v>
      </c>
    </row>
    <row r="159" spans="1:17" x14ac:dyDescent="0.25">
      <c r="A159" s="140" t="s">
        <v>219</v>
      </c>
      <c r="B159" s="260">
        <f t="shared" ref="B159:Q159" si="28">IF(B$94=0,0,B$94/B$47)</f>
        <v>5.6229536158739997E-2</v>
      </c>
      <c r="C159" s="260">
        <f t="shared" si="28"/>
        <v>5.8255310799053758E-2</v>
      </c>
      <c r="D159" s="260">
        <f t="shared" si="28"/>
        <v>5.8430366320832608E-2</v>
      </c>
      <c r="E159" s="260">
        <f t="shared" si="28"/>
        <v>5.531055151608065E-2</v>
      </c>
      <c r="F159" s="260">
        <f t="shared" si="28"/>
        <v>5.2872907438860604E-2</v>
      </c>
      <c r="G159" s="260">
        <f t="shared" si="28"/>
        <v>5.263058812478922E-2</v>
      </c>
      <c r="H159" s="260">
        <f t="shared" si="28"/>
        <v>5.1890359306995829E-2</v>
      </c>
      <c r="I159" s="260">
        <f t="shared" si="28"/>
        <v>4.946282313879212E-2</v>
      </c>
      <c r="J159" s="260">
        <f t="shared" si="28"/>
        <v>4.8459916622380597E-2</v>
      </c>
      <c r="K159" s="260">
        <f t="shared" si="28"/>
        <v>4.5897338588672655E-2</v>
      </c>
      <c r="L159" s="260">
        <f t="shared" si="28"/>
        <v>4.7333463815629924E-2</v>
      </c>
      <c r="M159" s="260">
        <f t="shared" si="28"/>
        <v>4.7079505766162988E-2</v>
      </c>
      <c r="N159" s="260">
        <f t="shared" si="28"/>
        <v>5.0920714581962817E-2</v>
      </c>
      <c r="O159" s="260">
        <f t="shared" si="28"/>
        <v>5.2071908330810109E-2</v>
      </c>
      <c r="P159" s="260">
        <f t="shared" si="28"/>
        <v>5.0810601489497564E-2</v>
      </c>
      <c r="Q159" s="260">
        <f t="shared" si="28"/>
        <v>5.0527884957798419E-2</v>
      </c>
    </row>
    <row r="160" spans="1:17" hidden="1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</row>
    <row r="161" spans="1:17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</row>
    <row r="162" spans="1:17" x14ac:dyDescent="0.25">
      <c r="A162" s="78" t="s">
        <v>36</v>
      </c>
      <c r="B162" s="77">
        <f t="shared" ref="B162:Q162" si="29">SUM(B163:B167,B169:B171,B173:B175)</f>
        <v>1</v>
      </c>
      <c r="C162" s="77">
        <f t="shared" si="29"/>
        <v>1.0000000000000002</v>
      </c>
      <c r="D162" s="77">
        <f t="shared" si="29"/>
        <v>1.0000000000000002</v>
      </c>
      <c r="E162" s="77">
        <f t="shared" si="29"/>
        <v>0.99999999999999978</v>
      </c>
      <c r="F162" s="77">
        <f t="shared" si="29"/>
        <v>1</v>
      </c>
      <c r="G162" s="77">
        <f t="shared" si="29"/>
        <v>1</v>
      </c>
      <c r="H162" s="77">
        <f t="shared" si="29"/>
        <v>0.99999999999999989</v>
      </c>
      <c r="I162" s="77">
        <f t="shared" si="29"/>
        <v>0.99999999999999978</v>
      </c>
      <c r="J162" s="77">
        <f t="shared" si="29"/>
        <v>0.99999999999999989</v>
      </c>
      <c r="K162" s="77">
        <f t="shared" si="29"/>
        <v>1</v>
      </c>
      <c r="L162" s="77">
        <f t="shared" si="29"/>
        <v>1</v>
      </c>
      <c r="M162" s="77">
        <f t="shared" si="29"/>
        <v>1.0000000000000002</v>
      </c>
      <c r="N162" s="77">
        <f t="shared" si="29"/>
        <v>1</v>
      </c>
      <c r="O162" s="77">
        <f t="shared" si="29"/>
        <v>0.99999999999999989</v>
      </c>
      <c r="P162" s="77">
        <f t="shared" si="29"/>
        <v>1</v>
      </c>
      <c r="Q162" s="77">
        <f t="shared" si="29"/>
        <v>1</v>
      </c>
    </row>
    <row r="163" spans="1:17" x14ac:dyDescent="0.25">
      <c r="A163" s="132" t="s">
        <v>83</v>
      </c>
      <c r="B163" s="240">
        <f t="shared" ref="B163:Q163" si="30">IF(B$98=0,0,B$98/B$97)</f>
        <v>7.0725606376965599E-3</v>
      </c>
      <c r="C163" s="240">
        <f t="shared" si="30"/>
        <v>7.0411516260375975E-3</v>
      </c>
      <c r="D163" s="240">
        <f t="shared" si="30"/>
        <v>7.0338753354682575E-3</v>
      </c>
      <c r="E163" s="240">
        <f t="shared" si="30"/>
        <v>7.0831101960269422E-3</v>
      </c>
      <c r="F163" s="240">
        <f t="shared" si="30"/>
        <v>7.1219390085510426E-3</v>
      </c>
      <c r="G163" s="240">
        <f t="shared" si="30"/>
        <v>7.1252721055325621E-3</v>
      </c>
      <c r="H163" s="240">
        <f t="shared" si="30"/>
        <v>7.1369277713658735E-3</v>
      </c>
      <c r="I163" s="240">
        <f t="shared" si="30"/>
        <v>7.1723728479787044E-3</v>
      </c>
      <c r="J163" s="240">
        <f t="shared" si="30"/>
        <v>7.1855755048158207E-3</v>
      </c>
      <c r="K163" s="240">
        <f t="shared" si="30"/>
        <v>7.2244897503617594E-3</v>
      </c>
      <c r="L163" s="240">
        <f t="shared" si="30"/>
        <v>7.2025453153700628E-3</v>
      </c>
      <c r="M163" s="240">
        <f t="shared" si="30"/>
        <v>7.20625753180672E-3</v>
      </c>
      <c r="N163" s="240">
        <f t="shared" si="30"/>
        <v>7.1449408911162492E-3</v>
      </c>
      <c r="O163" s="240">
        <f t="shared" si="30"/>
        <v>7.1261898307035335E-3</v>
      </c>
      <c r="P163" s="240">
        <f t="shared" si="30"/>
        <v>7.1441547036411581E-3</v>
      </c>
      <c r="Q163" s="240">
        <f t="shared" si="30"/>
        <v>7.1351455245202127E-3</v>
      </c>
    </row>
    <row r="164" spans="1:17" x14ac:dyDescent="0.25">
      <c r="A164" s="76" t="s">
        <v>82</v>
      </c>
      <c r="B164" s="239">
        <f t="shared" ref="B164:Q164" si="31">IF(B$99=0,0,B$99/B$97)</f>
        <v>1.8976234026071518E-3</v>
      </c>
      <c r="C164" s="239">
        <f t="shared" si="31"/>
        <v>1.8891961188226727E-3</v>
      </c>
      <c r="D164" s="239">
        <f t="shared" si="31"/>
        <v>1.8872438330840447E-3</v>
      </c>
      <c r="E164" s="239">
        <f t="shared" si="31"/>
        <v>1.900453931718235E-3</v>
      </c>
      <c r="F164" s="239">
        <f t="shared" si="31"/>
        <v>1.9108720061774985E-3</v>
      </c>
      <c r="G164" s="239">
        <f t="shared" si="31"/>
        <v>1.911766302198317E-3</v>
      </c>
      <c r="H164" s="239">
        <f t="shared" si="31"/>
        <v>1.9148936086140968E-3</v>
      </c>
      <c r="I164" s="239">
        <f t="shared" si="31"/>
        <v>1.9244038002311488E-3</v>
      </c>
      <c r="J164" s="239">
        <f t="shared" si="31"/>
        <v>1.9279461764473615E-3</v>
      </c>
      <c r="K164" s="239">
        <f t="shared" si="31"/>
        <v>1.9383871732553898E-3</v>
      </c>
      <c r="L164" s="239">
        <f t="shared" si="31"/>
        <v>1.9324993095055506E-3</v>
      </c>
      <c r="M164" s="239">
        <f t="shared" si="31"/>
        <v>1.9334953262449756E-3</v>
      </c>
      <c r="N164" s="239">
        <f t="shared" si="31"/>
        <v>1.917043591391927E-3</v>
      </c>
      <c r="O164" s="239">
        <f t="shared" si="31"/>
        <v>1.9120125350481731E-3</v>
      </c>
      <c r="P164" s="239">
        <f t="shared" si="31"/>
        <v>1.9168326511359163E-3</v>
      </c>
      <c r="Q164" s="239">
        <f t="shared" si="31"/>
        <v>1.9144154178290615E-3</v>
      </c>
    </row>
    <row r="165" spans="1:17" x14ac:dyDescent="0.25">
      <c r="A165" s="76" t="s">
        <v>81</v>
      </c>
      <c r="B165" s="239">
        <f t="shared" ref="B165:Q165" si="32">IF(B$100=0,0,B$100/B$97)</f>
        <v>2.0333157629785582E-2</v>
      </c>
      <c r="C165" s="239">
        <f t="shared" si="32"/>
        <v>2.0242858738369441E-2</v>
      </c>
      <c r="D165" s="239">
        <f t="shared" si="32"/>
        <v>2.0221939870269823E-2</v>
      </c>
      <c r="E165" s="239">
        <f t="shared" si="32"/>
        <v>2.0363486932487206E-2</v>
      </c>
      <c r="F165" s="239">
        <f t="shared" si="32"/>
        <v>2.0475117274887079E-2</v>
      </c>
      <c r="G165" s="239">
        <f t="shared" si="32"/>
        <v>2.0484699714655691E-2</v>
      </c>
      <c r="H165" s="239">
        <f t="shared" si="32"/>
        <v>2.0518209005393421E-2</v>
      </c>
      <c r="I165" s="239">
        <f t="shared" si="32"/>
        <v>2.0620111324353711E-2</v>
      </c>
      <c r="J165" s="239">
        <f t="shared" si="32"/>
        <v>2.0658068114878799E-2</v>
      </c>
      <c r="K165" s="239">
        <f t="shared" si="32"/>
        <v>2.0769944071729905E-2</v>
      </c>
      <c r="L165" s="239">
        <f t="shared" si="32"/>
        <v>2.0706855230412026E-2</v>
      </c>
      <c r="M165" s="239">
        <f t="shared" si="32"/>
        <v>2.0717527614266904E-2</v>
      </c>
      <c r="N165" s="239">
        <f t="shared" si="32"/>
        <v>2.0541246210068961E-2</v>
      </c>
      <c r="O165" s="239">
        <f t="shared" si="32"/>
        <v>2.0487338115585438E-2</v>
      </c>
      <c r="P165" s="239">
        <f t="shared" si="32"/>
        <v>2.0538985971567447E-2</v>
      </c>
      <c r="Q165" s="239">
        <f t="shared" si="32"/>
        <v>2.0513085160168983E-2</v>
      </c>
    </row>
    <row r="166" spans="1:17" x14ac:dyDescent="0.25">
      <c r="A166" s="76" t="s">
        <v>80</v>
      </c>
      <c r="B166" s="239">
        <f t="shared" ref="B166:Q166" si="33">IF(B$101=0,0,B$101/B$97)</f>
        <v>5.6232597758559136E-3</v>
      </c>
      <c r="C166" s="239">
        <f t="shared" si="33"/>
        <v>5.598287062165792E-3</v>
      </c>
      <c r="D166" s="239">
        <f t="shared" si="33"/>
        <v>5.5925018205578323E-3</v>
      </c>
      <c r="E166" s="239">
        <f t="shared" si="33"/>
        <v>5.6316475310200188E-3</v>
      </c>
      <c r="F166" s="239">
        <f t="shared" si="33"/>
        <v>5.662519588651771E-3</v>
      </c>
      <c r="G166" s="239">
        <f t="shared" si="33"/>
        <v>5.6651696712944431E-3</v>
      </c>
      <c r="H166" s="239">
        <f t="shared" si="33"/>
        <v>5.6744368717044219E-3</v>
      </c>
      <c r="I166" s="239">
        <f t="shared" si="33"/>
        <v>5.7026185846340673E-3</v>
      </c>
      <c r="J166" s="239">
        <f t="shared" si="33"/>
        <v>5.7131157684589574E-3</v>
      </c>
      <c r="K166" s="239">
        <f t="shared" si="33"/>
        <v>5.7440557522775385E-3</v>
      </c>
      <c r="L166" s="239">
        <f t="shared" si="33"/>
        <v>5.7266081452630466E-3</v>
      </c>
      <c r="M166" s="239">
        <f t="shared" si="33"/>
        <v>5.7295596586450972E-3</v>
      </c>
      <c r="N166" s="239">
        <f t="shared" si="33"/>
        <v>5.6808079523186002E-3</v>
      </c>
      <c r="O166" s="239">
        <f t="shared" si="33"/>
        <v>5.6658993372957081E-3</v>
      </c>
      <c r="P166" s="239">
        <f t="shared" si="33"/>
        <v>5.6801828694622719E-3</v>
      </c>
      <c r="Q166" s="239">
        <f t="shared" si="33"/>
        <v>5.6730198407998825E-3</v>
      </c>
    </row>
    <row r="167" spans="1:17" x14ac:dyDescent="0.25">
      <c r="A167" s="129" t="s">
        <v>79</v>
      </c>
      <c r="B167" s="238">
        <f t="shared" ref="B167:Q167" si="34">IF(B$102=0,0,B$102/B$97)</f>
        <v>1.0020497505920883E-2</v>
      </c>
      <c r="C167" s="238">
        <f t="shared" si="34"/>
        <v>9.9759968025526346E-3</v>
      </c>
      <c r="D167" s="238">
        <f t="shared" si="34"/>
        <v>9.9656876577835091E-3</v>
      </c>
      <c r="E167" s="238">
        <f t="shared" si="34"/>
        <v>1.00354442597705E-2</v>
      </c>
      <c r="F167" s="238">
        <f t="shared" si="34"/>
        <v>1.0090457435194098E-2</v>
      </c>
      <c r="G167" s="238">
        <f t="shared" si="34"/>
        <v>1.0095179811105914E-2</v>
      </c>
      <c r="H167" s="238">
        <f t="shared" si="34"/>
        <v>1.0111693712703308E-2</v>
      </c>
      <c r="I167" s="238">
        <f t="shared" si="34"/>
        <v>1.0161912766309291E-2</v>
      </c>
      <c r="J167" s="238">
        <f t="shared" si="34"/>
        <v>1.0180618465232917E-2</v>
      </c>
      <c r="K167" s="238">
        <f t="shared" si="34"/>
        <v>1.023575268329243E-2</v>
      </c>
      <c r="L167" s="238">
        <f t="shared" si="34"/>
        <v>1.0204661517395443E-2</v>
      </c>
      <c r="M167" s="238">
        <f t="shared" si="34"/>
        <v>1.0209921034768355E-2</v>
      </c>
      <c r="N167" s="238">
        <f t="shared" si="34"/>
        <v>1.0123046806806923E-2</v>
      </c>
      <c r="O167" s="238">
        <f t="shared" si="34"/>
        <v>1.0096480056272823E-2</v>
      </c>
      <c r="P167" s="238">
        <f t="shared" si="34"/>
        <v>1.0121932925988236E-2</v>
      </c>
      <c r="Q167" s="238">
        <f t="shared" si="34"/>
        <v>1.0109168601787087E-2</v>
      </c>
    </row>
    <row r="168" spans="1:17" x14ac:dyDescent="0.25">
      <c r="A168" s="127" t="s">
        <v>206</v>
      </c>
      <c r="B168" s="237">
        <f t="shared" ref="B168:Q168" si="35">IF(B$107=0,0,B$107/B$97)</f>
        <v>0.65321150100875536</v>
      </c>
      <c r="C168" s="237">
        <f t="shared" si="35"/>
        <v>0.64141348248335828</v>
      </c>
      <c r="D168" s="237">
        <f t="shared" si="35"/>
        <v>0.63868032386425388</v>
      </c>
      <c r="E168" s="237">
        <f t="shared" si="35"/>
        <v>0.65717418171861075</v>
      </c>
      <c r="F168" s="237">
        <f t="shared" si="35"/>
        <v>0.67175926495690474</v>
      </c>
      <c r="G168" s="237">
        <f t="shared" si="35"/>
        <v>0.6730112604148285</v>
      </c>
      <c r="H168" s="237">
        <f t="shared" si="35"/>
        <v>0.67738942305554972</v>
      </c>
      <c r="I168" s="237">
        <f t="shared" si="35"/>
        <v>0.69070348957419381</v>
      </c>
      <c r="J168" s="237">
        <f t="shared" si="35"/>
        <v>0.69566274113040494</v>
      </c>
      <c r="K168" s="237">
        <f t="shared" si="35"/>
        <v>0.71027991517070332</v>
      </c>
      <c r="L168" s="237">
        <f t="shared" si="35"/>
        <v>0.70203703082360791</v>
      </c>
      <c r="M168" s="237">
        <f t="shared" si="35"/>
        <v>0.70343143312972034</v>
      </c>
      <c r="N168" s="237">
        <f t="shared" si="35"/>
        <v>0.68039935333567625</v>
      </c>
      <c r="O168" s="237">
        <f t="shared" si="35"/>
        <v>0.67335598118114648</v>
      </c>
      <c r="P168" s="237">
        <f t="shared" si="35"/>
        <v>0.68010404145205927</v>
      </c>
      <c r="Q168" s="237">
        <f t="shared" si="35"/>
        <v>0.67671996610063945</v>
      </c>
    </row>
    <row r="169" spans="1:17" x14ac:dyDescent="0.25">
      <c r="A169" s="142" t="s">
        <v>218</v>
      </c>
      <c r="B169" s="235">
        <f t="shared" ref="B169:Q169" si="36">IF(B$108=0,0,B$108/B$97)</f>
        <v>0.50607663853859775</v>
      </c>
      <c r="C169" s="235">
        <f t="shared" si="36"/>
        <v>0.48664598154679778</v>
      </c>
      <c r="D169" s="235">
        <f t="shared" si="36"/>
        <v>0.48214462672033453</v>
      </c>
      <c r="E169" s="235">
        <f t="shared" si="36"/>
        <v>0.51260294543288443</v>
      </c>
      <c r="F169" s="235">
        <f t="shared" si="36"/>
        <v>0.53662373748284442</v>
      </c>
      <c r="G169" s="235">
        <f t="shared" si="36"/>
        <v>0.5386857018920238</v>
      </c>
      <c r="H169" s="235">
        <f t="shared" si="36"/>
        <v>0.54589628359631903</v>
      </c>
      <c r="I169" s="235">
        <f t="shared" si="36"/>
        <v>0.5678237843145868</v>
      </c>
      <c r="J169" s="235">
        <f t="shared" si="36"/>
        <v>0.57599138599425481</v>
      </c>
      <c r="K169" s="235">
        <f t="shared" si="36"/>
        <v>0.60006502974681197</v>
      </c>
      <c r="L169" s="235">
        <f t="shared" si="36"/>
        <v>0.58648947398490936</v>
      </c>
      <c r="M169" s="235">
        <f t="shared" si="36"/>
        <v>0.58878597427098023</v>
      </c>
      <c r="N169" s="235">
        <f t="shared" si="36"/>
        <v>0.55085346540752522</v>
      </c>
      <c r="O169" s="235">
        <f t="shared" si="36"/>
        <v>0.53925343713958729</v>
      </c>
      <c r="P169" s="235">
        <f t="shared" si="36"/>
        <v>0.55036710374401265</v>
      </c>
      <c r="Q169" s="235">
        <f t="shared" si="36"/>
        <v>0.54479372654967306</v>
      </c>
    </row>
    <row r="170" spans="1:17" x14ac:dyDescent="0.25">
      <c r="A170" s="142" t="s">
        <v>217</v>
      </c>
      <c r="B170" s="235">
        <f t="shared" ref="B170:Q170" si="37">IF(B$114=0,0,B$114/B$97)</f>
        <v>0.1471348624701577</v>
      </c>
      <c r="C170" s="235">
        <f t="shared" si="37"/>
        <v>0.15476750093656053</v>
      </c>
      <c r="D170" s="235">
        <f t="shared" si="37"/>
        <v>0.15653569714391938</v>
      </c>
      <c r="E170" s="235">
        <f t="shared" si="37"/>
        <v>0.14457123628572635</v>
      </c>
      <c r="F170" s="235">
        <f t="shared" si="37"/>
        <v>0.13513552747406041</v>
      </c>
      <c r="G170" s="235">
        <f t="shared" si="37"/>
        <v>0.1343255585228047</v>
      </c>
      <c r="H170" s="235">
        <f t="shared" si="37"/>
        <v>0.13149313945923063</v>
      </c>
      <c r="I170" s="235">
        <f t="shared" si="37"/>
        <v>0.12287970525960705</v>
      </c>
      <c r="J170" s="235">
        <f t="shared" si="37"/>
        <v>0.1196713551361501</v>
      </c>
      <c r="K170" s="235">
        <f t="shared" si="37"/>
        <v>0.11021488542389141</v>
      </c>
      <c r="L170" s="235">
        <f t="shared" si="37"/>
        <v>0.11554755683869859</v>
      </c>
      <c r="M170" s="235">
        <f t="shared" si="37"/>
        <v>0.11464545885874007</v>
      </c>
      <c r="N170" s="235">
        <f t="shared" si="37"/>
        <v>0.12954588792815108</v>
      </c>
      <c r="O170" s="235">
        <f t="shared" si="37"/>
        <v>0.13410254404155922</v>
      </c>
      <c r="P170" s="235">
        <f t="shared" si="37"/>
        <v>0.1297369377080467</v>
      </c>
      <c r="Q170" s="235">
        <f t="shared" si="37"/>
        <v>0.13192623955096636</v>
      </c>
    </row>
    <row r="171" spans="1:17" x14ac:dyDescent="0.25">
      <c r="A171" s="127" t="s">
        <v>205</v>
      </c>
      <c r="B171" s="237">
        <f t="shared" ref="B171:Q171" si="38">IF(B$115=0,0,B$115/B$97)</f>
        <v>0.1175614195748881</v>
      </c>
      <c r="C171" s="237">
        <f t="shared" si="38"/>
        <v>0.12365993217854927</v>
      </c>
      <c r="D171" s="237">
        <f t="shared" si="38"/>
        <v>0.12507272893340537</v>
      </c>
      <c r="E171" s="237">
        <f t="shared" si="38"/>
        <v>0.11551307067618823</v>
      </c>
      <c r="F171" s="237">
        <f t="shared" si="38"/>
        <v>0.10797389672399374</v>
      </c>
      <c r="G171" s="237">
        <f t="shared" si="38"/>
        <v>0.10732672787411962</v>
      </c>
      <c r="H171" s="237">
        <f t="shared" si="38"/>
        <v>0.1050636122511157</v>
      </c>
      <c r="I171" s="237">
        <f t="shared" si="38"/>
        <v>9.8181439427336301E-2</v>
      </c>
      <c r="J171" s="237">
        <f t="shared" si="38"/>
        <v>9.5617953189780835E-2</v>
      </c>
      <c r="K171" s="237">
        <f t="shared" si="38"/>
        <v>8.8062191184256511E-2</v>
      </c>
      <c r="L171" s="237">
        <f t="shared" si="38"/>
        <v>9.2323019727038533E-2</v>
      </c>
      <c r="M171" s="237">
        <f t="shared" si="38"/>
        <v>9.1602239367176028E-2</v>
      </c>
      <c r="N171" s="237">
        <f t="shared" si="38"/>
        <v>0.10350774948399268</v>
      </c>
      <c r="O171" s="237">
        <f t="shared" si="38"/>
        <v>0.10714853829647075</v>
      </c>
      <c r="P171" s="237">
        <f t="shared" si="38"/>
        <v>0.10366039912091032</v>
      </c>
      <c r="Q171" s="237">
        <f t="shared" si="38"/>
        <v>0.10540966118029313</v>
      </c>
    </row>
    <row r="172" spans="1:17" x14ac:dyDescent="0.25">
      <c r="A172" s="127" t="s">
        <v>204</v>
      </c>
      <c r="B172" s="237">
        <f t="shared" ref="B172:Q172" si="39">IF(B$116=0,0,B$116/B$97)</f>
        <v>7.6465105931281002E-2</v>
      </c>
      <c r="C172" s="237">
        <f t="shared" si="39"/>
        <v>7.6771311034944945E-2</v>
      </c>
      <c r="D172" s="237">
        <f t="shared" si="39"/>
        <v>7.6842247278729528E-2</v>
      </c>
      <c r="E172" s="237">
        <f t="shared" si="39"/>
        <v>7.6362258740887493E-2</v>
      </c>
      <c r="F172" s="237">
        <f t="shared" si="39"/>
        <v>7.5983718317738036E-2</v>
      </c>
      <c r="G172" s="237">
        <f t="shared" si="39"/>
        <v>7.5951224098632114E-2</v>
      </c>
      <c r="H172" s="237">
        <f t="shared" si="39"/>
        <v>7.5837593513769605E-2</v>
      </c>
      <c r="I172" s="237">
        <f t="shared" si="39"/>
        <v>7.5492040986474163E-2</v>
      </c>
      <c r="J172" s="237">
        <f t="shared" si="39"/>
        <v>7.5363328852856487E-2</v>
      </c>
      <c r="K172" s="237">
        <f t="shared" si="39"/>
        <v>7.498395554685186E-2</v>
      </c>
      <c r="L172" s="237">
        <f t="shared" si="39"/>
        <v>7.5197890899687536E-2</v>
      </c>
      <c r="M172" s="237">
        <f t="shared" si="39"/>
        <v>7.5161700661320552E-2</v>
      </c>
      <c r="N172" s="237">
        <f t="shared" si="39"/>
        <v>7.5759473953992337E-2</v>
      </c>
      <c r="O172" s="237">
        <f t="shared" si="39"/>
        <v>7.594227723541451E-2</v>
      </c>
      <c r="P172" s="237">
        <f t="shared" si="39"/>
        <v>7.576713846187054E-2</v>
      </c>
      <c r="Q172" s="237">
        <f t="shared" si="39"/>
        <v>7.5854968561608005E-2</v>
      </c>
    </row>
    <row r="173" spans="1:17" x14ac:dyDescent="0.25">
      <c r="A173" s="142" t="s">
        <v>216</v>
      </c>
      <c r="B173" s="235">
        <f t="shared" ref="B173:Q173" si="40">IF(B$117=0,0,B$117/B$97)</f>
        <v>4.0549894710266814E-2</v>
      </c>
      <c r="C173" s="235">
        <f t="shared" si="40"/>
        <v>3.899299396605533E-2</v>
      </c>
      <c r="D173" s="235">
        <f t="shared" si="40"/>
        <v>3.8632318427279759E-2</v>
      </c>
      <c r="E173" s="235">
        <f t="shared" si="40"/>
        <v>4.1072821550309127E-2</v>
      </c>
      <c r="F173" s="235">
        <f t="shared" si="40"/>
        <v>4.2997511437785081E-2</v>
      </c>
      <c r="G173" s="235">
        <f t="shared" si="40"/>
        <v>4.3162728389766938E-2</v>
      </c>
      <c r="H173" s="235">
        <f t="shared" si="40"/>
        <v>4.3740483430492125E-2</v>
      </c>
      <c r="I173" s="235">
        <f t="shared" si="40"/>
        <v>4.5497446265118695E-2</v>
      </c>
      <c r="J173" s="235">
        <f t="shared" si="40"/>
        <v>4.615188348455318E-2</v>
      </c>
      <c r="K173" s="235">
        <f t="shared" si="40"/>
        <v>4.8080808167339478E-2</v>
      </c>
      <c r="L173" s="235">
        <f t="shared" si="40"/>
        <v>4.6993053240796875E-2</v>
      </c>
      <c r="M173" s="235">
        <f t="shared" si="40"/>
        <v>4.7177062613510033E-2</v>
      </c>
      <c r="N173" s="235">
        <f t="shared" si="40"/>
        <v>4.4137682560419347E-2</v>
      </c>
      <c r="O173" s="235">
        <f t="shared" si="40"/>
        <v>4.3208218741936692E-2</v>
      </c>
      <c r="P173" s="235">
        <f t="shared" si="40"/>
        <v>4.4098712347718859E-2</v>
      </c>
      <c r="Q173" s="235">
        <f t="shared" si="40"/>
        <v>4.365213994899364E-2</v>
      </c>
    </row>
    <row r="174" spans="1:17" x14ac:dyDescent="0.25">
      <c r="A174" s="142" t="s">
        <v>215</v>
      </c>
      <c r="B174" s="259">
        <f t="shared" ref="B174:Q174" si="41">IF(B$123=0,0,B$123/B$97)</f>
        <v>3.5915211221014195E-2</v>
      </c>
      <c r="C174" s="259">
        <f t="shared" si="41"/>
        <v>3.7778317068889608E-2</v>
      </c>
      <c r="D174" s="259">
        <f t="shared" si="41"/>
        <v>3.8209928851449769E-2</v>
      </c>
      <c r="E174" s="259">
        <f t="shared" si="41"/>
        <v>3.5289437190578352E-2</v>
      </c>
      <c r="F174" s="259">
        <f t="shared" si="41"/>
        <v>3.2986206879952941E-2</v>
      </c>
      <c r="G174" s="259">
        <f t="shared" si="41"/>
        <v>3.2788495708865183E-2</v>
      </c>
      <c r="H174" s="259">
        <f t="shared" si="41"/>
        <v>3.2097110083277487E-2</v>
      </c>
      <c r="I174" s="259">
        <f t="shared" si="41"/>
        <v>2.9994594721355475E-2</v>
      </c>
      <c r="J174" s="259">
        <f t="shared" si="41"/>
        <v>2.9211445368303304E-2</v>
      </c>
      <c r="K174" s="259">
        <f t="shared" si="41"/>
        <v>2.6903147379512386E-2</v>
      </c>
      <c r="L174" s="259">
        <f t="shared" si="41"/>
        <v>2.8204837658890661E-2</v>
      </c>
      <c r="M174" s="259">
        <f t="shared" si="41"/>
        <v>2.7984638047810515E-2</v>
      </c>
      <c r="N174" s="259">
        <f t="shared" si="41"/>
        <v>3.162179139357299E-2</v>
      </c>
      <c r="O174" s="259">
        <f t="shared" si="41"/>
        <v>3.2734058493477824E-2</v>
      </c>
      <c r="P174" s="259">
        <f t="shared" si="41"/>
        <v>3.1668426114151681E-2</v>
      </c>
      <c r="Q174" s="259">
        <f t="shared" si="41"/>
        <v>3.2202828612614365E-2</v>
      </c>
    </row>
    <row r="175" spans="1:17" x14ac:dyDescent="0.25">
      <c r="A175" s="72" t="s">
        <v>203</v>
      </c>
      <c r="B175" s="234">
        <f t="shared" ref="B175:Q175" si="42">IF(B$124=0,0,B$124/B$97)</f>
        <v>0.10781487453320933</v>
      </c>
      <c r="C175" s="234">
        <f t="shared" si="42"/>
        <v>0.11340778395519946</v>
      </c>
      <c r="D175" s="234">
        <f t="shared" si="42"/>
        <v>0.11470345140644783</v>
      </c>
      <c r="E175" s="234">
        <f t="shared" si="42"/>
        <v>0.10593634601329055</v>
      </c>
      <c r="F175" s="234">
        <f t="shared" si="42"/>
        <v>9.9022214687901913E-2</v>
      </c>
      <c r="G175" s="234">
        <f t="shared" si="42"/>
        <v>9.8428700007632736E-2</v>
      </c>
      <c r="H175" s="234">
        <f t="shared" si="42"/>
        <v>9.6353210209783866E-2</v>
      </c>
      <c r="I175" s="234">
        <f t="shared" si="42"/>
        <v>9.0041610688488732E-2</v>
      </c>
      <c r="J175" s="234">
        <f t="shared" si="42"/>
        <v>8.7690652797123764E-2</v>
      </c>
      <c r="K175" s="234">
        <f t="shared" si="42"/>
        <v>8.0761308667271131E-2</v>
      </c>
      <c r="L175" s="234">
        <f t="shared" si="42"/>
        <v>8.4668889031719943E-2</v>
      </c>
      <c r="M175" s="234">
        <f t="shared" si="42"/>
        <v>8.4007865676051174E-2</v>
      </c>
      <c r="N175" s="234">
        <f t="shared" si="42"/>
        <v>9.4926337774635994E-2</v>
      </c>
      <c r="O175" s="234">
        <f t="shared" si="42"/>
        <v>9.8265283412062449E-2</v>
      </c>
      <c r="P175" s="234">
        <f t="shared" si="42"/>
        <v>9.5066331843364743E-2</v>
      </c>
      <c r="Q175" s="234">
        <f t="shared" si="42"/>
        <v>9.667056961235429E-2</v>
      </c>
    </row>
    <row r="176" spans="1:17" hidden="1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</row>
    <row r="177" spans="1:17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</row>
    <row r="178" spans="1:17" ht="12.75" x14ac:dyDescent="0.25">
      <c r="A178" s="80" t="s">
        <v>128</v>
      </c>
      <c r="B178" s="233"/>
      <c r="C178" s="233"/>
      <c r="D178" s="233"/>
      <c r="E178" s="233"/>
      <c r="F178" s="233"/>
      <c r="G178" s="233"/>
      <c r="H178" s="233"/>
      <c r="I178" s="233"/>
      <c r="J178" s="233"/>
      <c r="K178" s="233"/>
      <c r="L178" s="233"/>
      <c r="M178" s="233"/>
      <c r="N178" s="233"/>
      <c r="O178" s="233"/>
      <c r="P178" s="233"/>
      <c r="Q178" s="233"/>
    </row>
    <row r="179" spans="1:17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</row>
    <row r="180" spans="1:17" x14ac:dyDescent="0.25">
      <c r="A180" s="78" t="s">
        <v>38</v>
      </c>
      <c r="B180" s="253">
        <f>IF(B$5=0,0,B$5/NMM_fec!B$5)</f>
        <v>0.58561751254129479</v>
      </c>
      <c r="C180" s="253">
        <f>IF(C$5=0,0,C$5/NMM_fec!C$5)</f>
        <v>0.58668944121609301</v>
      </c>
      <c r="D180" s="253">
        <f>IF(D$5=0,0,D$5/NMM_fec!D$5)</f>
        <v>0.59129931147006576</v>
      </c>
      <c r="E180" s="253">
        <f>IF(E$5=0,0,E$5/NMM_fec!E$5)</f>
        <v>0.59134796567285031</v>
      </c>
      <c r="F180" s="253">
        <f>IF(F$5=0,0,F$5/NMM_fec!F$5)</f>
        <v>0.60504090210140116</v>
      </c>
      <c r="G180" s="253">
        <f>IF(G$5=0,0,G$5/NMM_fec!G$5)</f>
        <v>0.60541050984713218</v>
      </c>
      <c r="H180" s="253">
        <f>IF(H$5=0,0,H$5/NMM_fec!H$5)</f>
        <v>0.6135848266346835</v>
      </c>
      <c r="I180" s="253">
        <f>IF(I$5=0,0,I$5/NMM_fec!I$5)</f>
        <v>0.62040770697572967</v>
      </c>
      <c r="J180" s="253">
        <f>IF(J$5=0,0,J$5/NMM_fec!J$5)</f>
        <v>0.62387366400794242</v>
      </c>
      <c r="K180" s="253">
        <f>IF(K$5=0,0,K$5/NMM_fec!K$5)</f>
        <v>0.6197357191677958</v>
      </c>
      <c r="L180" s="253">
        <f>IF(L$5=0,0,L$5/NMM_fec!L$5)</f>
        <v>0.62323728592253291</v>
      </c>
      <c r="M180" s="253">
        <f>IF(M$5=0,0,M$5/NMM_fec!M$5)</f>
        <v>0.62580097560456438</v>
      </c>
      <c r="N180" s="253">
        <f>IF(N$5=0,0,N$5/NMM_fec!N$5)</f>
        <v>0.62408108779231319</v>
      </c>
      <c r="O180" s="253">
        <f>IF(O$5=0,0,O$5/NMM_fec!O$5)</f>
        <v>0.62359475572824064</v>
      </c>
      <c r="P180" s="253">
        <f>IF(P$5=0,0,P$5/NMM_fec!P$5)</f>
        <v>0.62328273205310292</v>
      </c>
      <c r="Q180" s="253">
        <f>IF(Q$5=0,0,Q$5/NMM_fec!Q$5)</f>
        <v>0.62296764381700498</v>
      </c>
    </row>
    <row r="181" spans="1:17" x14ac:dyDescent="0.25">
      <c r="A181" s="132" t="s">
        <v>83</v>
      </c>
      <c r="B181" s="252">
        <f>IF(B$6=0,0,B$6/NMM_fec!B$6)</f>
        <v>0.4735045091549826</v>
      </c>
      <c r="C181" s="252">
        <f>IF(C$6=0,0,C$6/NMM_fec!C$6)</f>
        <v>0.47350450915498266</v>
      </c>
      <c r="D181" s="252">
        <f>IF(D$6=0,0,D$6/NMM_fec!D$6)</f>
        <v>0.47458286258372512</v>
      </c>
      <c r="E181" s="252">
        <f>IF(E$6=0,0,E$6/NMM_fec!E$6)</f>
        <v>0.47517809800635946</v>
      </c>
      <c r="F181" s="252">
        <f>IF(F$6=0,0,F$6/NMM_fec!F$6)</f>
        <v>0.48240696980056219</v>
      </c>
      <c r="G181" s="252">
        <f>IF(G$6=0,0,G$6/NMM_fec!G$6)</f>
        <v>0.4866988262617522</v>
      </c>
      <c r="H181" s="252">
        <f>IF(H$6=0,0,H$6/NMM_fec!H$6)</f>
        <v>0.49293980013367478</v>
      </c>
      <c r="I181" s="252">
        <f>IF(I$6=0,0,I$6/NMM_fec!I$6)</f>
        <v>0.5006230866397966</v>
      </c>
      <c r="J181" s="252">
        <f>IF(J$6=0,0,J$6/NMM_fec!J$6)</f>
        <v>0.50466689869820036</v>
      </c>
      <c r="K181" s="252">
        <f>IF(K$6=0,0,K$6/NMM_fec!K$6)</f>
        <v>0.50466689869820036</v>
      </c>
      <c r="L181" s="252">
        <f>IF(L$6=0,0,L$6/NMM_fec!L$6)</f>
        <v>0.50466689869820036</v>
      </c>
      <c r="M181" s="252">
        <f>IF(M$6=0,0,M$6/NMM_fec!M$6)</f>
        <v>0.50466689869820036</v>
      </c>
      <c r="N181" s="252">
        <f>IF(N$6=0,0,N$6/NMM_fec!N$6)</f>
        <v>0.50466689869820036</v>
      </c>
      <c r="O181" s="252">
        <f>IF(O$6=0,0,O$6/NMM_fec!O$6)</f>
        <v>0.50466689869820036</v>
      </c>
      <c r="P181" s="252">
        <f>IF(P$6=0,0,P$6/NMM_fec!P$6)</f>
        <v>0.50466689869820036</v>
      </c>
      <c r="Q181" s="252">
        <f>IF(Q$6=0,0,Q$6/NMM_fec!Q$6)</f>
        <v>0.50466689869820036</v>
      </c>
    </row>
    <row r="182" spans="1:17" x14ac:dyDescent="0.25">
      <c r="A182" s="76" t="s">
        <v>82</v>
      </c>
      <c r="B182" s="251">
        <f>IF(B$7=0,0,B$7/NMM_fec!B$7)</f>
        <v>0.12312508366706895</v>
      </c>
      <c r="C182" s="251">
        <f>IF(C$7=0,0,C$7/NMM_fec!C$7)</f>
        <v>0.12312508366706895</v>
      </c>
      <c r="D182" s="251">
        <f>IF(D$7=0,0,D$7/NMM_fec!D$7)</f>
        <v>0.12340548723993786</v>
      </c>
      <c r="E182" s="251">
        <f>IF(E$7=0,0,E$7/NMM_fec!E$7)</f>
        <v>0.12356026593749288</v>
      </c>
      <c r="F182" s="251">
        <f>IF(F$7=0,0,F$7/NMM_fec!F$7)</f>
        <v>0.12543998498402981</v>
      </c>
      <c r="G182" s="251">
        <f>IF(G$7=0,0,G$7/NMM_fec!G$7)</f>
        <v>0.12655599375618301</v>
      </c>
      <c r="H182" s="251">
        <f>IF(H$7=0,0,H$7/NMM_fec!H$7)</f>
        <v>0.12817883031906135</v>
      </c>
      <c r="I182" s="251">
        <f>IF(I$7=0,0,I$7/NMM_fec!I$7)</f>
        <v>0.13017671054113689</v>
      </c>
      <c r="J182" s="251">
        <f>IF(J$7=0,0,J$7/NMM_fec!J$7)</f>
        <v>0.13122822048116553</v>
      </c>
      <c r="K182" s="251">
        <f>IF(K$7=0,0,K$7/NMM_fec!K$7)</f>
        <v>0.13122822048116553</v>
      </c>
      <c r="L182" s="251">
        <f>IF(L$7=0,0,L$7/NMM_fec!L$7)</f>
        <v>0.13122822048116553</v>
      </c>
      <c r="M182" s="251">
        <f>IF(M$7=0,0,M$7/NMM_fec!M$7)</f>
        <v>0.13122822048116553</v>
      </c>
      <c r="N182" s="251">
        <f>IF(N$7=0,0,N$7/NMM_fec!N$7)</f>
        <v>0.13122822048116553</v>
      </c>
      <c r="O182" s="251">
        <f>IF(O$7=0,0,O$7/NMM_fec!O$7)</f>
        <v>0.13122822048116553</v>
      </c>
      <c r="P182" s="251">
        <f>IF(P$7=0,0,P$7/NMM_fec!P$7)</f>
        <v>0.13122822048116553</v>
      </c>
      <c r="Q182" s="251">
        <f>IF(Q$7=0,0,Q$7/NMM_fec!Q$7)</f>
        <v>0.13122822048116553</v>
      </c>
    </row>
    <row r="183" spans="1:17" x14ac:dyDescent="0.25">
      <c r="A183" s="76" t="s">
        <v>81</v>
      </c>
      <c r="B183" s="251">
        <f>IF(B$8=0,0,B$8/NMM_fec!B$8)</f>
        <v>0.67532441935843335</v>
      </c>
      <c r="C183" s="251">
        <f>IF(C$8=0,0,C$8/NMM_fec!C$8)</f>
        <v>0.67532441935843335</v>
      </c>
      <c r="D183" s="251">
        <f>IF(D$8=0,0,D$8/NMM_fec!D$8)</f>
        <v>0.67686239500396284</v>
      </c>
      <c r="E183" s="251">
        <f>IF(E$8=0,0,E$8/NMM_fec!E$8)</f>
        <v>0.67771133521128935</v>
      </c>
      <c r="F183" s="251">
        <f>IF(F$8=0,0,F$8/NMM_fec!F$8)</f>
        <v>0.68802133976805413</v>
      </c>
      <c r="G183" s="251">
        <f>IF(G$8=0,0,G$8/NMM_fec!G$8)</f>
        <v>0.6941424968353761</v>
      </c>
      <c r="H183" s="251">
        <f>IF(H$8=0,0,H$8/NMM_fec!H$8)</f>
        <v>0.70304353573743172</v>
      </c>
      <c r="I183" s="251">
        <f>IF(I$8=0,0,I$8/NMM_fec!I$8)</f>
        <v>0.7140016383493184</v>
      </c>
      <c r="J183" s="251">
        <f>IF(J$8=0,0,J$8/NMM_fec!J$8)</f>
        <v>0.7197690280521315</v>
      </c>
      <c r="K183" s="251">
        <f>IF(K$8=0,0,K$8/NMM_fec!K$8)</f>
        <v>0.71976902805213139</v>
      </c>
      <c r="L183" s="251">
        <f>IF(L$8=0,0,L$8/NMM_fec!L$8)</f>
        <v>0.71976902805213139</v>
      </c>
      <c r="M183" s="251">
        <f>IF(M$8=0,0,M$8/NMM_fec!M$8)</f>
        <v>0.7197690280521315</v>
      </c>
      <c r="N183" s="251">
        <f>IF(N$8=0,0,N$8/NMM_fec!N$8)</f>
        <v>0.7197690280521315</v>
      </c>
      <c r="O183" s="251">
        <f>IF(O$8=0,0,O$8/NMM_fec!O$8)</f>
        <v>0.7197690280521315</v>
      </c>
      <c r="P183" s="251">
        <f>IF(P$8=0,0,P$8/NMM_fec!P$8)</f>
        <v>0.7197690280521315</v>
      </c>
      <c r="Q183" s="251">
        <f>IF(Q$8=0,0,Q$8/NMM_fec!Q$8)</f>
        <v>0.7197690280521315</v>
      </c>
    </row>
    <row r="184" spans="1:17" x14ac:dyDescent="0.25">
      <c r="A184" s="76" t="s">
        <v>80</v>
      </c>
      <c r="B184" s="251">
        <f>IF(B$9=0,0,B$9/NMM_fec!B$9)</f>
        <v>0.4698050264516076</v>
      </c>
      <c r="C184" s="251">
        <f>IF(C$9=0,0,C$9/NMM_fec!C$9)</f>
        <v>0.46980502645160754</v>
      </c>
      <c r="D184" s="251">
        <f>IF(D$9=0,0,D$9/NMM_fec!D$9)</f>
        <v>0.47087495472329116</v>
      </c>
      <c r="E184" s="251">
        <f>IF(E$9=0,0,E$9/NMM_fec!E$9)</f>
        <v>0.47146553958165854</v>
      </c>
      <c r="F184" s="251">
        <f>IF(F$9=0,0,F$9/NMM_fec!F$9)</f>
        <v>0.47863793232307411</v>
      </c>
      <c r="G184" s="251">
        <f>IF(G$9=0,0,G$9/NMM_fec!G$9)</f>
        <v>0.48289625658248647</v>
      </c>
      <c r="H184" s="251">
        <f>IF(H$9=0,0,H$9/NMM_fec!H$9)</f>
        <v>0.48908846983134219</v>
      </c>
      <c r="I184" s="251">
        <f>IF(I$9=0,0,I$9/NMM_fec!I$9)</f>
        <v>0.49671172695023569</v>
      </c>
      <c r="J184" s="251">
        <f>IF(J$9=0,0,J$9/NMM_fec!J$9)</f>
        <v>0.50072394477357596</v>
      </c>
      <c r="K184" s="251">
        <f>IF(K$9=0,0,K$9/NMM_fec!K$9)</f>
        <v>0.50072394477357607</v>
      </c>
      <c r="L184" s="251">
        <f>IF(L$9=0,0,L$9/NMM_fec!L$9)</f>
        <v>0.50072394477357607</v>
      </c>
      <c r="M184" s="251">
        <f>IF(M$9=0,0,M$9/NMM_fec!M$9)</f>
        <v>0.50072394477357607</v>
      </c>
      <c r="N184" s="251">
        <f>IF(N$9=0,0,N$9/NMM_fec!N$9)</f>
        <v>0.50072394477357607</v>
      </c>
      <c r="O184" s="251">
        <f>IF(O$9=0,0,O$9/NMM_fec!O$9)</f>
        <v>0.50072394477357607</v>
      </c>
      <c r="P184" s="251">
        <f>IF(P$9=0,0,P$9/NMM_fec!P$9)</f>
        <v>0.50072394477357607</v>
      </c>
      <c r="Q184" s="251">
        <f>IF(Q$9=0,0,Q$9/NMM_fec!Q$9)</f>
        <v>0.50072394477357607</v>
      </c>
    </row>
    <row r="185" spans="1:17" x14ac:dyDescent="0.25">
      <c r="A185" s="129" t="s">
        <v>79</v>
      </c>
      <c r="B185" s="250">
        <f>IF(B$10=0,0,B$10/NMM_fec!B$10)</f>
        <v>0.74252251518510504</v>
      </c>
      <c r="C185" s="250">
        <f>IF(C$10=0,0,C$10/NMM_fec!C$10)</f>
        <v>0.74252251518510504</v>
      </c>
      <c r="D185" s="250">
        <f>IF(D$10=0,0,D$10/NMM_fec!D$10)</f>
        <v>0.74421352695941168</v>
      </c>
      <c r="E185" s="250">
        <f>IF(E$10=0,0,E$10/NMM_fec!E$10)</f>
        <v>0.74514694088598754</v>
      </c>
      <c r="F185" s="250">
        <f>IF(F$10=0,0,F$10/NMM_fec!F$10)</f>
        <v>0.75648284152220557</v>
      </c>
      <c r="G185" s="250">
        <f>IF(G$10=0,0,G$10/NMM_fec!G$10)</f>
        <v>0.76321308377494235</v>
      </c>
      <c r="H185" s="250">
        <f>IF(H$10=0,0,H$10/NMM_fec!H$10)</f>
        <v>0.7729998197552489</v>
      </c>
      <c r="I185" s="250">
        <f>IF(I$10=0,0,I$10/NMM_fec!I$10)</f>
        <v>0.78504830738548204</v>
      </c>
      <c r="J185" s="250">
        <f>IF(J$10=0,0,J$10/NMM_fec!J$10)</f>
        <v>0.7913895806838086</v>
      </c>
      <c r="K185" s="250">
        <f>IF(K$10=0,0,K$10/NMM_fec!K$10)</f>
        <v>0.7913895806838086</v>
      </c>
      <c r="L185" s="250">
        <f>IF(L$10=0,0,L$10/NMM_fec!L$10)</f>
        <v>0.7913895806838086</v>
      </c>
      <c r="M185" s="250">
        <f>IF(M$10=0,0,M$10/NMM_fec!M$10)</f>
        <v>0.7913895806838086</v>
      </c>
      <c r="N185" s="250">
        <f>IF(N$10=0,0,N$10/NMM_fec!N$10)</f>
        <v>0.7913895806838086</v>
      </c>
      <c r="O185" s="250">
        <f>IF(O$10=0,0,O$10/NMM_fec!O$10)</f>
        <v>0.7913895806838086</v>
      </c>
      <c r="P185" s="250">
        <f>IF(P$10=0,0,P$10/NMM_fec!P$10)</f>
        <v>0.7913895806838086</v>
      </c>
      <c r="Q185" s="250">
        <f>IF(Q$10=0,0,Q$10/NMM_fec!Q$10)</f>
        <v>0.79138958068380871</v>
      </c>
    </row>
    <row r="186" spans="1:17" x14ac:dyDescent="0.25">
      <c r="A186" s="127" t="s">
        <v>214</v>
      </c>
      <c r="B186" s="248">
        <f>IF(B$15=0,0,B$15/NMM_fec!B$15)</f>
        <v>0.6610463090793145</v>
      </c>
      <c r="C186" s="248">
        <f>IF(C$15=0,0,C$15/NMM_fec!C$15)</f>
        <v>0.6610463090793145</v>
      </c>
      <c r="D186" s="248">
        <f>IF(D$15=0,0,D$15/NMM_fec!D$15)</f>
        <v>0.66255176792959103</v>
      </c>
      <c r="E186" s="248">
        <f>IF(E$15=0,0,E$15/NMM_fec!E$15)</f>
        <v>0.66338275933845403</v>
      </c>
      <c r="F186" s="248">
        <f>IF(F$15=0,0,F$15/NMM_fec!F$15)</f>
        <v>0.67347478365073199</v>
      </c>
      <c r="G186" s="248">
        <f>IF(G$15=0,0,G$15/NMM_fec!G$15)</f>
        <v>0.67946652357699155</v>
      </c>
      <c r="H186" s="248">
        <f>IF(H$15=0,0,H$15/NMM_fec!H$15)</f>
        <v>0.68817937142390506</v>
      </c>
      <c r="I186" s="248">
        <f>IF(I$15=0,0,I$15/NMM_fec!I$15)</f>
        <v>0.69890579131700137</v>
      </c>
      <c r="J186" s="248">
        <f>IF(J$15=0,0,J$15/NMM_fec!J$15)</f>
        <v>0.70455124343864783</v>
      </c>
      <c r="K186" s="248">
        <f>IF(K$15=0,0,K$15/NMM_fec!K$15)</f>
        <v>0.70455124343864783</v>
      </c>
      <c r="L186" s="248">
        <f>IF(L$15=0,0,L$15/NMM_fec!L$15)</f>
        <v>0.70455124343864783</v>
      </c>
      <c r="M186" s="248">
        <f>IF(M$15=0,0,M$15/NMM_fec!M$15)</f>
        <v>0.70455124343864783</v>
      </c>
      <c r="N186" s="248">
        <f>IF(N$15=0,0,N$15/NMM_fec!N$15)</f>
        <v>0.70455124343864783</v>
      </c>
      <c r="O186" s="248">
        <f>IF(O$15=0,0,O$15/NMM_fec!O$15)</f>
        <v>0.70455124343864783</v>
      </c>
      <c r="P186" s="248">
        <f>IF(P$15=0,0,P$15/NMM_fec!P$15)</f>
        <v>0.70455124343864783</v>
      </c>
      <c r="Q186" s="248">
        <f>IF(Q$15=0,0,Q$15/NMM_fec!Q$15)</f>
        <v>0.70455124343864783</v>
      </c>
    </row>
    <row r="187" spans="1:17" x14ac:dyDescent="0.25">
      <c r="A187" s="127" t="s">
        <v>213</v>
      </c>
      <c r="B187" s="249">
        <f>IF(B$16=0,0,B$16/NMM_fec!B$16)</f>
        <v>0.40702817882677428</v>
      </c>
      <c r="C187" s="249">
        <f>IF(C$16=0,0,C$16/NMM_fec!C$16)</f>
        <v>0.40510304981312906</v>
      </c>
      <c r="D187" s="249">
        <f>IF(D$16=0,0,D$16/NMM_fec!D$16)</f>
        <v>0.42502936101620725</v>
      </c>
      <c r="E187" s="249">
        <f>IF(E$16=0,0,E$16/NMM_fec!E$16)</f>
        <v>0.42780372246393061</v>
      </c>
      <c r="F187" s="249">
        <f>IF(F$16=0,0,F$16/NMM_fec!F$16)</f>
        <v>0.44337768484912743</v>
      </c>
      <c r="G187" s="249">
        <f>IF(G$16=0,0,G$16/NMM_fec!G$16)</f>
        <v>0.43335996233927804</v>
      </c>
      <c r="H187" s="249">
        <f>IF(H$16=0,0,H$16/NMM_fec!H$16)</f>
        <v>0.42919423890236202</v>
      </c>
      <c r="I187" s="249">
        <f>IF(I$16=0,0,I$16/NMM_fec!I$16)</f>
        <v>0.43222909928179182</v>
      </c>
      <c r="J187" s="249">
        <f>IF(J$16=0,0,J$16/NMM_fec!J$16)</f>
        <v>0.4375855421631995</v>
      </c>
      <c r="K187" s="249">
        <f>IF(K$16=0,0,K$16/NMM_fec!K$16)</f>
        <v>0.43560295546129296</v>
      </c>
      <c r="L187" s="249">
        <f>IF(L$16=0,0,L$16/NMM_fec!L$16)</f>
        <v>0.44570399225374263</v>
      </c>
      <c r="M187" s="249">
        <f>IF(M$16=0,0,M$16/NMM_fec!M$16)</f>
        <v>0.45309951706205603</v>
      </c>
      <c r="N187" s="249">
        <f>IF(N$16=0,0,N$16/NMM_fec!N$16)</f>
        <v>0.44813812369523448</v>
      </c>
      <c r="O187" s="249">
        <f>IF(O$16=0,0,O$16/NMM_fec!O$16)</f>
        <v>0.44673519226007075</v>
      </c>
      <c r="P187" s="249">
        <f>IF(P$16=0,0,P$16/NMM_fec!P$16)</f>
        <v>0.44583509157844936</v>
      </c>
      <c r="Q187" s="249">
        <f>IF(Q$16=0,0,Q$16/NMM_fec!Q$16)</f>
        <v>0.44492615049903467</v>
      </c>
    </row>
    <row r="188" spans="1:17" x14ac:dyDescent="0.25">
      <c r="A188" s="127" t="s">
        <v>212</v>
      </c>
      <c r="B188" s="249">
        <f>IF(B$36=0,0,B$36/NMM_fec!B$36)</f>
        <v>0.68476057113064981</v>
      </c>
      <c r="C188" s="249">
        <f>IF(C$36=0,0,C$36/NMM_fec!C$36)</f>
        <v>0.68780178470800246</v>
      </c>
      <c r="D188" s="249">
        <f>IF(D$36=0,0,D$36/NMM_fec!D$36)</f>
        <v>0.6835735455632026</v>
      </c>
      <c r="E188" s="249">
        <f>IF(E$36=0,0,E$36/NMM_fec!E$36)</f>
        <v>0.68186068478651096</v>
      </c>
      <c r="F188" s="249">
        <f>IF(F$36=0,0,F$36/NMM_fec!F$36)</f>
        <v>0.69495119063305844</v>
      </c>
      <c r="G188" s="249">
        <f>IF(G$36=0,0,G$36/NMM_fec!G$36)</f>
        <v>0.7008311751624372</v>
      </c>
      <c r="H188" s="249">
        <f>IF(H$36=0,0,H$36/NMM_fec!H$36)</f>
        <v>0.71643013909290831</v>
      </c>
      <c r="I188" s="249">
        <f>IF(I$36=0,0,I$36/NMM_fec!I$36)</f>
        <v>0.72501972814908877</v>
      </c>
      <c r="J188" s="249">
        <f>IF(J$36=0,0,J$36/NMM_fec!J$36)</f>
        <v>0.72704337259599727</v>
      </c>
      <c r="K188" s="249">
        <f>IF(K$36=0,0,K$36/NMM_fec!K$36)</f>
        <v>0.7210097168820232</v>
      </c>
      <c r="L188" s="249">
        <f>IF(L$36=0,0,L$36/NMM_fec!L$36)</f>
        <v>0.7210097168820232</v>
      </c>
      <c r="M188" s="249">
        <f>IF(M$36=0,0,M$36/NMM_fec!M$36)</f>
        <v>0.7210097168820232</v>
      </c>
      <c r="N188" s="249">
        <f>IF(N$36=0,0,N$36/NMM_fec!N$36)</f>
        <v>0.7210097168820232</v>
      </c>
      <c r="O188" s="249">
        <f>IF(O$36=0,0,O$36/NMM_fec!O$36)</f>
        <v>0.7210097168820232</v>
      </c>
      <c r="P188" s="249">
        <f>IF(P$36=0,0,P$36/NMM_fec!P$36)</f>
        <v>0.7210097168820232</v>
      </c>
      <c r="Q188" s="249">
        <f>IF(Q$36=0,0,Q$36/NMM_fec!Q$36)</f>
        <v>0.7210097168820232</v>
      </c>
    </row>
    <row r="189" spans="1:17" x14ac:dyDescent="0.25">
      <c r="A189" s="72" t="s">
        <v>211</v>
      </c>
      <c r="B189" s="247">
        <f>IF(B$44=0,0,B$44/NMM_fec!B$44)</f>
        <v>0.69777110402816533</v>
      </c>
      <c r="C189" s="247">
        <f>IF(C$44=0,0,C$44/NMM_fec!C$44)</f>
        <v>0.69777110402816533</v>
      </c>
      <c r="D189" s="247">
        <f>IF(D$44=0,0,D$44/NMM_fec!D$44)</f>
        <v>0.69936019948123496</v>
      </c>
      <c r="E189" s="247">
        <f>IF(E$44=0,0,E$44/NMM_fec!E$44)</f>
        <v>0.70023735707947932</v>
      </c>
      <c r="F189" s="247">
        <f>IF(F$44=0,0,F$44/NMM_fec!F$44)</f>
        <v>0.71089004940910594</v>
      </c>
      <c r="G189" s="247">
        <f>IF(G$44=0,0,G$44/NMM_fec!G$44)</f>
        <v>0.7172146637757133</v>
      </c>
      <c r="H189" s="247">
        <f>IF(H$44=0,0,H$44/NMM_fec!H$44)</f>
        <v>0.72641155872523322</v>
      </c>
      <c r="I189" s="247">
        <f>IF(I$44=0,0,I$44/NMM_fec!I$44)</f>
        <v>0.73773389083461249</v>
      </c>
      <c r="J189" s="247">
        <f>IF(J$44=0,0,J$44/NMM_fec!J$44)</f>
        <v>0.74369297918523936</v>
      </c>
      <c r="K189" s="247">
        <f>IF(K$44=0,0,K$44/NMM_fec!K$44)</f>
        <v>0.74369297918523936</v>
      </c>
      <c r="L189" s="247">
        <f>IF(L$44=0,0,L$44/NMM_fec!L$44)</f>
        <v>0.74369297918523936</v>
      </c>
      <c r="M189" s="247">
        <f>IF(M$44=0,0,M$44/NMM_fec!M$44)</f>
        <v>0.74369297918523936</v>
      </c>
      <c r="N189" s="247">
        <f>IF(N$44=0,0,N$44/NMM_fec!N$44)</f>
        <v>0.74369297918523936</v>
      </c>
      <c r="O189" s="247">
        <f>IF(O$44=0,0,O$44/NMM_fec!O$44)</f>
        <v>0.74369297918523936</v>
      </c>
      <c r="P189" s="247">
        <f>IF(P$44=0,0,P$44/NMM_fec!P$44)</f>
        <v>0.74369297918523936</v>
      </c>
      <c r="Q189" s="247">
        <f>IF(Q$44=0,0,Q$44/NMM_fec!Q$44)</f>
        <v>0.74369297918523936</v>
      </c>
    </row>
    <row r="190" spans="1:17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</row>
    <row r="191" spans="1:17" x14ac:dyDescent="0.25">
      <c r="A191" s="78" t="s">
        <v>37</v>
      </c>
      <c r="B191" s="253">
        <f>IF(B$47=0,0,B$47/NMM_fec!B$47)</f>
        <v>0.48316327550956778</v>
      </c>
      <c r="C191" s="253">
        <f>IF(C$47=0,0,C$47/NMM_fec!C$47)</f>
        <v>0.48386375401492226</v>
      </c>
      <c r="D191" s="253">
        <f>IF(D$47=0,0,D$47/NMM_fec!D$47)</f>
        <v>0.49080327262862339</v>
      </c>
      <c r="E191" s="253">
        <f>IF(E$47=0,0,E$47/NMM_fec!E$47)</f>
        <v>0.48934789035492976</v>
      </c>
      <c r="F191" s="253">
        <f>IF(F$47=0,0,F$47/NMM_fec!F$47)</f>
        <v>0.49715796225037745</v>
      </c>
      <c r="G191" s="253">
        <f>IF(G$47=0,0,G$47/NMM_fec!G$47)</f>
        <v>0.50019688342788293</v>
      </c>
      <c r="H191" s="253">
        <f>IF(H$47=0,0,H$47/NMM_fec!H$47)</f>
        <v>0.49995401761058966</v>
      </c>
      <c r="I191" s="253">
        <f>IF(I$47=0,0,I$47/NMM_fec!I$47)</f>
        <v>0.50848533929090844</v>
      </c>
      <c r="J191" s="253">
        <f>IF(J$47=0,0,J$47/NMM_fec!J$47)</f>
        <v>0.5201271652629974</v>
      </c>
      <c r="K191" s="253">
        <f>IF(K$47=0,0,K$47/NMM_fec!K$47)</f>
        <v>0.53573198258309618</v>
      </c>
      <c r="L191" s="253">
        <f>IF(L$47=0,0,L$47/NMM_fec!L$47)</f>
        <v>0.54143939484054815</v>
      </c>
      <c r="M191" s="253">
        <f>IF(M$47=0,0,M$47/NMM_fec!M$47)</f>
        <v>0.55111773526001828</v>
      </c>
      <c r="N191" s="253">
        <f>IF(N$47=0,0,N$47/NMM_fec!N$47)</f>
        <v>0.55232855239958467</v>
      </c>
      <c r="O191" s="253">
        <f>IF(O$47=0,0,O$47/NMM_fec!O$47)</f>
        <v>0.56194403915209767</v>
      </c>
      <c r="P191" s="253">
        <f>IF(P$47=0,0,P$47/NMM_fec!P$47)</f>
        <v>0.57426621429482128</v>
      </c>
      <c r="Q191" s="253">
        <f>IF(Q$47=0,0,Q$47/NMM_fec!Q$47)</f>
        <v>0.59021781614423496</v>
      </c>
    </row>
    <row r="192" spans="1:17" x14ac:dyDescent="0.25">
      <c r="A192" s="132" t="s">
        <v>83</v>
      </c>
      <c r="B192" s="252">
        <f>IF(B$48=0,0,B$48/NMM_fec!B$48)</f>
        <v>0.42689012615683353</v>
      </c>
      <c r="C192" s="252">
        <f>IF(C$48=0,0,C$48/NMM_fec!C$48)</f>
        <v>0.42689012615683358</v>
      </c>
      <c r="D192" s="252">
        <f>IF(D$48=0,0,D$48/NMM_fec!D$48)</f>
        <v>0.43068492665503882</v>
      </c>
      <c r="E192" s="252">
        <f>IF(E$48=0,0,E$48/NMM_fec!E$48)</f>
        <v>0.43068492665503894</v>
      </c>
      <c r="F192" s="252">
        <f>IF(F$48=0,0,F$48/NMM_fec!F$48)</f>
        <v>0.43861820091738096</v>
      </c>
      <c r="G192" s="252">
        <f>IF(G$48=0,0,G$48/NMM_fec!G$48)</f>
        <v>0.44110753141052733</v>
      </c>
      <c r="H192" s="252">
        <f>IF(H$48=0,0,H$48/NMM_fec!H$48)</f>
        <v>0.44110753141052733</v>
      </c>
      <c r="I192" s="252">
        <f>IF(I$48=0,0,I$48/NMM_fec!I$48)</f>
        <v>0.44760277497295881</v>
      </c>
      <c r="J192" s="252">
        <f>IF(J$48=0,0,J$48/NMM_fec!J$48)</f>
        <v>0.45644752399289484</v>
      </c>
      <c r="K192" s="252">
        <f>IF(K$48=0,0,K$48/NMM_fec!K$48)</f>
        <v>0.46941103505681714</v>
      </c>
      <c r="L192" s="252">
        <f>IF(L$48=0,0,L$48/NMM_fec!L$48)</f>
        <v>0.47478126989490327</v>
      </c>
      <c r="M192" s="252">
        <f>IF(M$48=0,0,M$48/NMM_fec!M$48)</f>
        <v>0.48309915428612515</v>
      </c>
      <c r="N192" s="252">
        <f>IF(N$48=0,0,N$48/NMM_fec!N$48)</f>
        <v>0.48309915428612504</v>
      </c>
      <c r="O192" s="252">
        <f>IF(O$48=0,0,O$48/NMM_fec!O$48)</f>
        <v>0.49086285848726596</v>
      </c>
      <c r="P192" s="252">
        <f>IF(P$48=0,0,P$48/NMM_fec!P$48)</f>
        <v>0.50069934477006717</v>
      </c>
      <c r="Q192" s="252">
        <f>IF(Q$48=0,0,Q$48/NMM_fec!Q$48)</f>
        <v>0.51465730831351553</v>
      </c>
    </row>
    <row r="193" spans="1:17" x14ac:dyDescent="0.25">
      <c r="A193" s="76" t="s">
        <v>82</v>
      </c>
      <c r="B193" s="251">
        <f>IF(B$49=0,0,B$49/NMM_fec!B$49)</f>
        <v>0.11136427310027858</v>
      </c>
      <c r="C193" s="251">
        <f>IF(C$49=0,0,C$49/NMM_fec!C$49)</f>
        <v>0.11136427310027859</v>
      </c>
      <c r="D193" s="251">
        <f>IF(D$49=0,0,D$49/NMM_fec!D$49)</f>
        <v>0.11235423555934924</v>
      </c>
      <c r="E193" s="251">
        <f>IF(E$49=0,0,E$49/NMM_fec!E$49)</f>
        <v>0.11235423555934924</v>
      </c>
      <c r="F193" s="251">
        <f>IF(F$49=0,0,F$49/NMM_fec!F$49)</f>
        <v>0.11442381568640583</v>
      </c>
      <c r="G193" s="251">
        <f>IF(G$49=0,0,G$49/NMM_fec!G$49)</f>
        <v>0.11507321576359048</v>
      </c>
      <c r="H193" s="251">
        <f>IF(H$49=0,0,H$49/NMM_fec!H$49)</f>
        <v>0.11507321576359048</v>
      </c>
      <c r="I193" s="251">
        <f>IF(I$49=0,0,I$49/NMM_fec!I$49)</f>
        <v>0.11676765195130803</v>
      </c>
      <c r="J193" s="251">
        <f>IF(J$49=0,0,J$49/NMM_fec!J$49)</f>
        <v>0.11907501158557068</v>
      </c>
      <c r="K193" s="251">
        <f>IF(K$49=0,0,K$49/NMM_fec!K$49)</f>
        <v>0.12245684662461943</v>
      </c>
      <c r="L193" s="251">
        <f>IF(L$49=0,0,L$49/NMM_fec!L$49)</f>
        <v>0.12385779797597853</v>
      </c>
      <c r="M193" s="251">
        <f>IF(M$49=0,0,M$49/NMM_fec!M$49)</f>
        <v>0.12602771265004212</v>
      </c>
      <c r="N193" s="251">
        <f>IF(N$49=0,0,N$49/NMM_fec!N$49)</f>
        <v>0.12602771265004209</v>
      </c>
      <c r="O193" s="251">
        <f>IF(O$49=0,0,O$49/NMM_fec!O$49)</f>
        <v>0.12805305646089424</v>
      </c>
      <c r="P193" s="251">
        <f>IF(P$49=0,0,P$49/NMM_fec!P$49)</f>
        <v>0.13061913395396457</v>
      </c>
      <c r="Q193" s="251">
        <f>IF(Q$49=0,0,Q$49/NMM_fec!Q$49)</f>
        <v>0.13426039517958793</v>
      </c>
    </row>
    <row r="194" spans="1:17" x14ac:dyDescent="0.25">
      <c r="A194" s="76" t="s">
        <v>81</v>
      </c>
      <c r="B194" s="251">
        <f>IF(B$50=0,0,B$50/NMM_fec!B$50)</f>
        <v>0.60905976056568811</v>
      </c>
      <c r="C194" s="251">
        <f>IF(C$50=0,0,C$50/NMM_fec!C$50)</f>
        <v>0.60905976056568811</v>
      </c>
      <c r="D194" s="251">
        <f>IF(D$50=0,0,D$50/NMM_fec!D$50)</f>
        <v>0.61447394126749777</v>
      </c>
      <c r="E194" s="251">
        <f>IF(E$50=0,0,E$50/NMM_fec!E$50)</f>
        <v>0.61447394126749799</v>
      </c>
      <c r="F194" s="251">
        <f>IF(F$50=0,0,F$50/NMM_fec!F$50)</f>
        <v>0.62579263389274919</v>
      </c>
      <c r="G194" s="251">
        <f>IF(G$50=0,0,G$50/NMM_fec!G$50)</f>
        <v>0.6293442527783254</v>
      </c>
      <c r="H194" s="251">
        <f>IF(H$50=0,0,H$50/NMM_fec!H$50)</f>
        <v>0.6293442527783254</v>
      </c>
      <c r="I194" s="251">
        <f>IF(I$50=0,0,I$50/NMM_fec!I$50)</f>
        <v>0.63861125439432675</v>
      </c>
      <c r="J194" s="251">
        <f>IF(J$50=0,0,J$50/NMM_fec!J$50)</f>
        <v>0.65123038140211964</v>
      </c>
      <c r="K194" s="251">
        <f>IF(K$50=0,0,K$50/NMM_fec!K$50)</f>
        <v>0.66972589690107132</v>
      </c>
      <c r="L194" s="251">
        <f>IF(L$50=0,0,L$50/NMM_fec!L$50)</f>
        <v>0.67738780741212556</v>
      </c>
      <c r="M194" s="251">
        <f>IF(M$50=0,0,M$50/NMM_fec!M$50)</f>
        <v>0.68925523737903316</v>
      </c>
      <c r="N194" s="251">
        <f>IF(N$50=0,0,N$50/NMM_fec!N$50)</f>
        <v>0.68925523737903327</v>
      </c>
      <c r="O194" s="251">
        <f>IF(O$50=0,0,O$50/NMM_fec!O$50)</f>
        <v>0.70033199819432668</v>
      </c>
      <c r="P194" s="251">
        <f>IF(P$50=0,0,P$50/NMM_fec!P$50)</f>
        <v>0.71436607303729804</v>
      </c>
      <c r="Q194" s="251">
        <f>IF(Q$50=0,0,Q$50/NMM_fec!Q$50)</f>
        <v>0.73428041027037361</v>
      </c>
    </row>
    <row r="195" spans="1:17" x14ac:dyDescent="0.25">
      <c r="A195" s="76" t="s">
        <v>80</v>
      </c>
      <c r="B195" s="251">
        <f>IF(B$51=0,0,B$51/NMM_fec!B$51)</f>
        <v>0.42488931426307658</v>
      </c>
      <c r="C195" s="251">
        <f>IF(C$51=0,0,C$51/NMM_fec!C$51)</f>
        <v>0.42488931426307652</v>
      </c>
      <c r="D195" s="251">
        <f>IF(D$51=0,0,D$51/NMM_fec!D$51)</f>
        <v>0.42866632872804755</v>
      </c>
      <c r="E195" s="251">
        <f>IF(E$51=0,0,E$51/NMM_fec!E$51)</f>
        <v>0.42866632872804755</v>
      </c>
      <c r="F195" s="251">
        <f>IF(F$51=0,0,F$51/NMM_fec!F$51)</f>
        <v>0.43656242014513752</v>
      </c>
      <c r="G195" s="251">
        <f>IF(G$51=0,0,G$51/NMM_fec!G$51)</f>
        <v>0.4390400832752952</v>
      </c>
      <c r="H195" s="251">
        <f>IF(H$51=0,0,H$51/NMM_fec!H$51)</f>
        <v>0.43904008327529509</v>
      </c>
      <c r="I195" s="251">
        <f>IF(I$51=0,0,I$51/NMM_fec!I$51)</f>
        <v>0.44550488396782589</v>
      </c>
      <c r="J195" s="251">
        <f>IF(J$51=0,0,J$51/NMM_fec!J$51)</f>
        <v>0.45430817810756652</v>
      </c>
      <c r="K195" s="251">
        <f>IF(K$51=0,0,K$51/NMM_fec!K$51)</f>
        <v>0.4672109298670864</v>
      </c>
      <c r="L195" s="251">
        <f>IF(L$51=0,0,L$51/NMM_fec!L$51)</f>
        <v>0.47255599469284854</v>
      </c>
      <c r="M195" s="251">
        <f>IF(M$51=0,0,M$51/NMM_fec!M$51)</f>
        <v>0.48083489359108034</v>
      </c>
      <c r="N195" s="251">
        <f>IF(N$51=0,0,N$51/NMM_fec!N$51)</f>
        <v>0.48083489359108039</v>
      </c>
      <c r="O195" s="251">
        <f>IF(O$51=0,0,O$51/NMM_fec!O$51)</f>
        <v>0.48856220971305642</v>
      </c>
      <c r="P195" s="251">
        <f>IF(P$51=0,0,P$51/NMM_fec!P$51)</f>
        <v>0.49835259289451717</v>
      </c>
      <c r="Q195" s="251">
        <f>IF(Q$51=0,0,Q$51/NMM_fec!Q$51)</f>
        <v>0.51224513618633838</v>
      </c>
    </row>
    <row r="196" spans="1:17" x14ac:dyDescent="0.25">
      <c r="A196" s="129" t="s">
        <v>79</v>
      </c>
      <c r="B196" s="250">
        <f>IF(B$52=0,0,B$52/NMM_fec!B$52)</f>
        <v>0.66973648642656691</v>
      </c>
      <c r="C196" s="250">
        <f>IF(C$52=0,0,C$52/NMM_fec!C$52)</f>
        <v>0.66973648642656691</v>
      </c>
      <c r="D196" s="250">
        <f>IF(D$52=0,0,D$52/NMM_fec!D$52)</f>
        <v>0.67569004730003657</v>
      </c>
      <c r="E196" s="250">
        <f>IF(E$52=0,0,E$52/NMM_fec!E$52)</f>
        <v>0.67569004730003668</v>
      </c>
      <c r="F196" s="250">
        <f>IF(F$52=0,0,F$52/NMM_fec!F$52)</f>
        <v>0.68813634883001673</v>
      </c>
      <c r="G196" s="250">
        <f>IF(G$52=0,0,G$52/NMM_fec!G$52)</f>
        <v>0.6920417927742083</v>
      </c>
      <c r="H196" s="250">
        <f>IF(H$52=0,0,H$52/NMM_fec!H$52)</f>
        <v>0.6920417927742083</v>
      </c>
      <c r="I196" s="250">
        <f>IF(I$52=0,0,I$52/NMM_fec!I$52)</f>
        <v>0.70223200645085249</v>
      </c>
      <c r="J196" s="250">
        <f>IF(J$52=0,0,J$52/NMM_fec!J$52)</f>
        <v>0.7161082963179094</v>
      </c>
      <c r="K196" s="250">
        <f>IF(K$52=0,0,K$52/NMM_fec!K$52)</f>
        <v>0.73644640165163067</v>
      </c>
      <c r="L196" s="250">
        <f>IF(L$52=0,0,L$52/NMM_fec!L$52)</f>
        <v>0.74487161926939305</v>
      </c>
      <c r="M196" s="250">
        <f>IF(M$52=0,0,M$52/NMM_fec!M$52)</f>
        <v>0.75792132533036838</v>
      </c>
      <c r="N196" s="250">
        <f>IF(N$52=0,0,N$52/NMM_fec!N$52)</f>
        <v>0.75792132533036827</v>
      </c>
      <c r="O196" s="250">
        <f>IF(O$52=0,0,O$52/NMM_fec!O$52)</f>
        <v>0.77010159293256852</v>
      </c>
      <c r="P196" s="250">
        <f>IF(P$52=0,0,P$52/NMM_fec!P$52)</f>
        <v>0.7855337928317202</v>
      </c>
      <c r="Q196" s="250">
        <f>IF(Q$52=0,0,Q$52/NMM_fec!Q$52)</f>
        <v>0.80743206802823975</v>
      </c>
    </row>
    <row r="197" spans="1:17" x14ac:dyDescent="0.25">
      <c r="A197" s="127" t="s">
        <v>210</v>
      </c>
      <c r="B197" s="249">
        <f>IF(B$57=0,0,B$57/NMM_fec!B$57)</f>
        <v>0.5157256706545712</v>
      </c>
      <c r="C197" s="249">
        <f>IF(C$57=0,0,C$57/NMM_fec!C$57)</f>
        <v>0.5157256706545712</v>
      </c>
      <c r="D197" s="249">
        <f>IF(D$57=0,0,D$57/NMM_fec!D$57)</f>
        <v>0.52031016655180873</v>
      </c>
      <c r="E197" s="249">
        <f>IF(E$57=0,0,E$57/NMM_fec!E$57)</f>
        <v>0.52031016655180873</v>
      </c>
      <c r="F197" s="249">
        <f>IF(F$57=0,0,F$57/NMM_fec!F$57)</f>
        <v>0.52989434978477923</v>
      </c>
      <c r="G197" s="249">
        <f>IF(G$57=0,0,G$57/NMM_fec!G$57)</f>
        <v>0.53290170825806271</v>
      </c>
      <c r="H197" s="249">
        <f>IF(H$57=0,0,H$57/NMM_fec!H$57)</f>
        <v>0.53290170825806271</v>
      </c>
      <c r="I197" s="249">
        <f>IF(I$57=0,0,I$57/NMM_fec!I$57)</f>
        <v>0.54074860758191634</v>
      </c>
      <c r="J197" s="249">
        <f>IF(J$57=0,0,J$57/NMM_fec!J$57)</f>
        <v>0.55143394284872915</v>
      </c>
      <c r="K197" s="249">
        <f>IF(K$57=0,0,K$57/NMM_fec!K$57)</f>
        <v>0.56709515173558711</v>
      </c>
      <c r="L197" s="249">
        <f>IF(L$57=0,0,L$57/NMM_fec!L$57)</f>
        <v>0.57358292878580397</v>
      </c>
      <c r="M197" s="249">
        <f>IF(M$57=0,0,M$57/NMM_fec!M$57)</f>
        <v>0.58363175925351563</v>
      </c>
      <c r="N197" s="249">
        <f>IF(N$57=0,0,N$57/NMM_fec!N$57)</f>
        <v>0.58363175925351563</v>
      </c>
      <c r="O197" s="249">
        <f>IF(O$57=0,0,O$57/NMM_fec!O$57)</f>
        <v>0.59301108501104349</v>
      </c>
      <c r="P197" s="249">
        <f>IF(P$57=0,0,P$57/NMM_fec!P$57)</f>
        <v>0.60489453738965004</v>
      </c>
      <c r="Q197" s="249">
        <f>IF(Q$57=0,0,Q$57/NMM_fec!Q$57)</f>
        <v>0.62175714363970047</v>
      </c>
    </row>
    <row r="198" spans="1:17" x14ac:dyDescent="0.25">
      <c r="A198" s="127" t="s">
        <v>209</v>
      </c>
      <c r="B198" s="249">
        <f>IF(B$58=0,0,B$58/NMM_fec!B$58)</f>
        <v>0.36487155927538878</v>
      </c>
      <c r="C198" s="249">
        <f>IF(C$58=0,0,C$58/NMM_fec!C$58)</f>
        <v>0.36280123149374044</v>
      </c>
      <c r="D198" s="249">
        <f>IF(D$58=0,0,D$58/NMM_fec!D$58)</f>
        <v>0.37408263877057774</v>
      </c>
      <c r="E198" s="249">
        <f>IF(E$58=0,0,E$58/NMM_fec!E$58)</f>
        <v>0.37234067132546372</v>
      </c>
      <c r="F198" s="249">
        <f>IF(F$58=0,0,F$58/NMM_fec!F$58)</f>
        <v>0.38728674568297744</v>
      </c>
      <c r="G198" s="249">
        <f>IF(G$58=0,0,G$58/NMM_fec!G$58)</f>
        <v>0.38829459719096987</v>
      </c>
      <c r="H198" s="249">
        <f>IF(H$58=0,0,H$58/NMM_fec!H$58)</f>
        <v>0.38627897282475077</v>
      </c>
      <c r="I198" s="249">
        <f>IF(I$58=0,0,I$58/NMM_fec!I$58)</f>
        <v>0.39191088339416441</v>
      </c>
      <c r="J198" s="249">
        <f>IF(J$58=0,0,J$58/NMM_fec!J$58)</f>
        <v>0.3977111101394124</v>
      </c>
      <c r="K198" s="249">
        <f>IF(K$58=0,0,K$58/NMM_fec!K$58)</f>
        <v>0.41007923756663617</v>
      </c>
      <c r="L198" s="249">
        <f>IF(L$58=0,0,L$58/NMM_fec!L$58)</f>
        <v>0.41453992762803721</v>
      </c>
      <c r="M198" s="249">
        <f>IF(M$58=0,0,M$58/NMM_fec!M$58)</f>
        <v>0.42331718793443418</v>
      </c>
      <c r="N198" s="249">
        <f>IF(N$58=0,0,N$58/NMM_fec!N$58)</f>
        <v>0.42196649453660096</v>
      </c>
      <c r="O198" s="249">
        <f>IF(O$58=0,0,O$58/NMM_fec!O$58)</f>
        <v>0.42923265314069953</v>
      </c>
      <c r="P198" s="249">
        <f>IF(P$58=0,0,P$58/NMM_fec!P$58)</f>
        <v>0.43971864270362937</v>
      </c>
      <c r="Q198" s="249">
        <f>IF(Q$58=0,0,Q$58/NMM_fec!Q$58)</f>
        <v>0.45296787642978242</v>
      </c>
    </row>
    <row r="199" spans="1:17" x14ac:dyDescent="0.25">
      <c r="A199" s="127" t="s">
        <v>208</v>
      </c>
      <c r="B199" s="249">
        <f>IF(B$77=0,0,B$77/NMM_fec!B$77)</f>
        <v>0.51144187700638377</v>
      </c>
      <c r="C199" s="249">
        <f>IF(C$77=0,0,C$77/NMM_fec!C$77)</f>
        <v>0.51174165473072231</v>
      </c>
      <c r="D199" s="249">
        <f>IF(D$77=0,0,D$77/NMM_fec!D$77)</f>
        <v>0.51839501789317222</v>
      </c>
      <c r="E199" s="249">
        <f>IF(E$77=0,0,E$77/NMM_fec!E$77)</f>
        <v>0.51833353970650231</v>
      </c>
      <c r="F199" s="249">
        <f>IF(F$77=0,0,F$77/NMM_fec!F$77)</f>
        <v>0.52582101171014006</v>
      </c>
      <c r="G199" s="249">
        <f>IF(G$77=0,0,G$77/NMM_fec!G$77)</f>
        <v>0.52949141977413783</v>
      </c>
      <c r="H199" s="249">
        <f>IF(H$77=0,0,H$77/NMM_fec!H$77)</f>
        <v>0.5299581901320527</v>
      </c>
      <c r="I199" s="249">
        <f>IF(I$77=0,0,I$77/NMM_fec!I$77)</f>
        <v>0.54078523064280659</v>
      </c>
      <c r="J199" s="249">
        <f>IF(J$77=0,0,J$77/NMM_fec!J$77)</f>
        <v>0.55476500758408764</v>
      </c>
      <c r="K199" s="249">
        <f>IF(K$77=0,0,K$77/NMM_fec!K$77)</f>
        <v>0.57300284111311472</v>
      </c>
      <c r="L199" s="249">
        <f>IF(L$77=0,0,L$77/NMM_fec!L$77)</f>
        <v>0.57813951133251928</v>
      </c>
      <c r="M199" s="249">
        <f>IF(M$77=0,0,M$77/NMM_fec!M$77)</f>
        <v>0.58836283409774182</v>
      </c>
      <c r="N199" s="249">
        <f>IF(N$77=0,0,N$77/NMM_fec!N$77)</f>
        <v>0.58807998501637238</v>
      </c>
      <c r="O199" s="249">
        <f>IF(O$77=0,0,O$77/NMM_fec!O$77)</f>
        <v>0.59778200926292702</v>
      </c>
      <c r="P199" s="249">
        <f>IF(P$77=0,0,P$77/NMM_fec!P$77)</f>
        <v>0.61167857129910941</v>
      </c>
      <c r="Q199" s="249">
        <f>IF(Q$77=0,0,Q$77/NMM_fec!Q$77)</f>
        <v>0.62865513383965899</v>
      </c>
    </row>
    <row r="200" spans="1:17" x14ac:dyDescent="0.25">
      <c r="A200" s="72" t="s">
        <v>207</v>
      </c>
      <c r="B200" s="265">
        <f>IF(B$87=0,0,B$87/NMM_fec!B$87)</f>
        <v>0.44635975758775143</v>
      </c>
      <c r="C200" s="265">
        <f>IF(C$87=0,0,C$87/NMM_fec!C$87)</f>
        <v>0.44808423159356392</v>
      </c>
      <c r="D200" s="265">
        <f>IF(D$87=0,0,D$87/NMM_fec!D$87)</f>
        <v>0.45247236135403995</v>
      </c>
      <c r="E200" s="265">
        <f>IF(E$87=0,0,E$87/NMM_fec!E$87)</f>
        <v>0.44974620920517577</v>
      </c>
      <c r="F200" s="265">
        <f>IF(F$87=0,0,F$87/NMM_fec!F$87)</f>
        <v>0.45586401907145618</v>
      </c>
      <c r="G200" s="265">
        <f>IF(G$87=0,0,G$87/NMM_fec!G$87)</f>
        <v>0.45826513014807418</v>
      </c>
      <c r="H200" s="265">
        <f>IF(H$87=0,0,H$87/NMM_fec!H$87)</f>
        <v>0.45761552248466486</v>
      </c>
      <c r="I200" s="265">
        <f>IF(I$87=0,0,I$87/NMM_fec!I$87)</f>
        <v>0.46236047847529815</v>
      </c>
      <c r="J200" s="265">
        <f>IF(J$87=0,0,J$87/NMM_fec!J$87)</f>
        <v>0.47074403795664943</v>
      </c>
      <c r="K200" s="265">
        <f>IF(K$87=0,0,K$87/NMM_fec!K$87)</f>
        <v>0.48184571313016678</v>
      </c>
      <c r="L200" s="265">
        <f>IF(L$87=0,0,L$87/NMM_fec!L$87)</f>
        <v>0.48864913562705514</v>
      </c>
      <c r="M200" s="265">
        <f>IF(M$87=0,0,M$87/NMM_fec!M$87)</f>
        <v>0.49698729317701851</v>
      </c>
      <c r="N200" s="265">
        <f>IF(N$87=0,0,N$87/NMM_fec!N$87)</f>
        <v>0.50069067114632848</v>
      </c>
      <c r="O200" s="265">
        <f>IF(O$87=0,0,O$87/NMM_fec!O$87)</f>
        <v>0.5098987821400367</v>
      </c>
      <c r="P200" s="265">
        <f>IF(P$87=0,0,P$87/NMM_fec!P$87)</f>
        <v>0.51898133017339232</v>
      </c>
      <c r="Q200" s="265">
        <f>IF(Q$87=0,0,Q$87/NMM_fec!Q$87)</f>
        <v>0.53354200109308292</v>
      </c>
    </row>
    <row r="201" spans="1:17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</row>
    <row r="202" spans="1:17" x14ac:dyDescent="0.25">
      <c r="A202" s="78" t="s">
        <v>36</v>
      </c>
      <c r="B202" s="253">
        <f>IF(B$97=0,0,B$97/NMM_fec!B$97)</f>
        <v>0.36546468514263469</v>
      </c>
      <c r="C202" s="253">
        <f>IF(C$97=0,0,C$97/NMM_fec!C$97)</f>
        <v>0.36753689200783757</v>
      </c>
      <c r="D202" s="253">
        <f>IF(D$97=0,0,D$97/NMM_fec!D$97)</f>
        <v>0.36791709567845376</v>
      </c>
      <c r="E202" s="253">
        <f>IF(E$97=0,0,E$97/NMM_fec!E$97)</f>
        <v>0.36858243843641564</v>
      </c>
      <c r="F202" s="253">
        <f>IF(F$97=0,0,F$97/NMM_fec!F$97)</f>
        <v>0.3665729269277464</v>
      </c>
      <c r="G202" s="253">
        <f>IF(G$97=0,0,G$97/NMM_fec!G$97)</f>
        <v>0.36716491587991756</v>
      </c>
      <c r="H202" s="253">
        <f>IF(H$97=0,0,H$97/NMM_fec!H$97)</f>
        <v>0.37052278504688951</v>
      </c>
      <c r="I202" s="253">
        <f>IF(I$97=0,0,I$97/NMM_fec!I$97)</f>
        <v>0.37392873419243516</v>
      </c>
      <c r="J202" s="253">
        <f>IF(J$97=0,0,J$97/NMM_fec!J$97)</f>
        <v>0.37635716499003835</v>
      </c>
      <c r="K202" s="253">
        <f>IF(K$97=0,0,K$97/NMM_fec!K$97)</f>
        <v>0.37432994152686405</v>
      </c>
      <c r="L202" s="253">
        <f>IF(L$97=0,0,L$97/NMM_fec!L$97)</f>
        <v>0.38234589629589977</v>
      </c>
      <c r="M202" s="253">
        <f>IF(M$97=0,0,M$97/NMM_fec!M$97)</f>
        <v>0.38214893543036688</v>
      </c>
      <c r="N202" s="253">
        <f>IF(N$97=0,0,N$97/NMM_fec!N$97)</f>
        <v>0.3854284711635686</v>
      </c>
      <c r="O202" s="253">
        <f>IF(O$97=0,0,O$97/NMM_fec!O$97)</f>
        <v>0.38644264461660099</v>
      </c>
      <c r="P202" s="253">
        <f>IF(P$97=0,0,P$97/NMM_fec!P$97)</f>
        <v>0.38547088612365027</v>
      </c>
      <c r="Q202" s="253">
        <f>IF(Q$97=0,0,Q$97/NMM_fec!Q$97)</f>
        <v>0.38595760026943243</v>
      </c>
    </row>
    <row r="203" spans="1:17" x14ac:dyDescent="0.25">
      <c r="A203" s="132" t="s">
        <v>83</v>
      </c>
      <c r="B203" s="252">
        <f>IF(B$98=0,0,B$98/NMM_fec!B$98)</f>
        <v>0.33384428764598639</v>
      </c>
      <c r="C203" s="252">
        <f>IF(C$98=0,0,C$98/NMM_fec!C$98)</f>
        <v>0.33424620694257262</v>
      </c>
      <c r="D203" s="252">
        <f>IF(D$98=0,0,D$98/NMM_fec!D$98)</f>
        <v>0.33424620694257268</v>
      </c>
      <c r="E203" s="252">
        <f>IF(E$98=0,0,E$98/NMM_fec!E$98)</f>
        <v>0.33719450583211785</v>
      </c>
      <c r="F203" s="252">
        <f>IF(F$98=0,0,F$98/NMM_fec!F$98)</f>
        <v>0.33719450583211785</v>
      </c>
      <c r="G203" s="252">
        <f>IF(G$98=0,0,G$98/NMM_fec!G$98)</f>
        <v>0.33789711401989886</v>
      </c>
      <c r="H203" s="252">
        <f>IF(H$98=0,0,H$98/NMM_fec!H$98)</f>
        <v>0.34154511152756822</v>
      </c>
      <c r="I203" s="252">
        <f>IF(I$98=0,0,I$98/NMM_fec!I$98)</f>
        <v>0.34639654335093195</v>
      </c>
      <c r="J203" s="252">
        <f>IF(J$98=0,0,J$98/NMM_fec!J$98)</f>
        <v>0.349287945828133</v>
      </c>
      <c r="K203" s="252">
        <f>IF(K$98=0,0,K$98/NMM_fec!K$98)</f>
        <v>0.349287945828133</v>
      </c>
      <c r="L203" s="252">
        <f>IF(L$98=0,0,L$98/NMM_fec!L$98)</f>
        <v>0.35568396365933491</v>
      </c>
      <c r="M203" s="252">
        <f>IF(M$98=0,0,M$98/NMM_fec!M$98)</f>
        <v>0.35568396365933491</v>
      </c>
      <c r="N203" s="252">
        <f>IF(N$98=0,0,N$98/NMM_fec!N$98)</f>
        <v>0.35568396365933491</v>
      </c>
      <c r="O203" s="252">
        <f>IF(O$98=0,0,O$98/NMM_fec!O$98)</f>
        <v>0.35568396365933491</v>
      </c>
      <c r="P203" s="252">
        <f>IF(P$98=0,0,P$98/NMM_fec!P$98)</f>
        <v>0.35568396365933491</v>
      </c>
      <c r="Q203" s="252">
        <f>IF(Q$98=0,0,Q$98/NMM_fec!Q$98)</f>
        <v>0.35568396365933491</v>
      </c>
    </row>
    <row r="204" spans="1:17" x14ac:dyDescent="0.25">
      <c r="A204" s="76" t="s">
        <v>82</v>
      </c>
      <c r="B204" s="251">
        <f>IF(B$99=0,0,B$99/NMM_fec!B$99)</f>
        <v>8.7161833889754126E-2</v>
      </c>
      <c r="C204" s="251">
        <f>IF(C$99=0,0,C$99/NMM_fec!C$99)</f>
        <v>8.7266769107346626E-2</v>
      </c>
      <c r="D204" s="251">
        <f>IF(D$99=0,0,D$99/NMM_fec!D$99)</f>
        <v>8.7266769107346598E-2</v>
      </c>
      <c r="E204" s="251">
        <f>IF(E$99=0,0,E$99/NMM_fec!E$99)</f>
        <v>8.8036526588835665E-2</v>
      </c>
      <c r="F204" s="251">
        <f>IF(F$99=0,0,F$99/NMM_fec!F$99)</f>
        <v>8.8036526588835665E-2</v>
      </c>
      <c r="G204" s="251">
        <f>IF(G$99=0,0,G$99/NMM_fec!G$99)</f>
        <v>8.8219967253897733E-2</v>
      </c>
      <c r="H204" s="251">
        <f>IF(H$99=0,0,H$99/NMM_fec!H$99)</f>
        <v>8.9172405754600462E-2</v>
      </c>
      <c r="I204" s="251">
        <f>IF(I$99=0,0,I$99/NMM_fec!I$99)</f>
        <v>9.0439043257063603E-2</v>
      </c>
      <c r="J204" s="251">
        <f>IF(J$99=0,0,J$99/NMM_fec!J$99)</f>
        <v>9.1193945922025357E-2</v>
      </c>
      <c r="K204" s="251">
        <f>IF(K$99=0,0,K$99/NMM_fec!K$99)</f>
        <v>9.1193945922025357E-2</v>
      </c>
      <c r="L204" s="251">
        <f>IF(L$99=0,0,L$99/NMM_fec!L$99)</f>
        <v>9.286385211598816E-2</v>
      </c>
      <c r="M204" s="251">
        <f>IF(M$99=0,0,M$99/NMM_fec!M$99)</f>
        <v>9.286385211598816E-2</v>
      </c>
      <c r="N204" s="251">
        <f>IF(N$99=0,0,N$99/NMM_fec!N$99)</f>
        <v>9.286385211598816E-2</v>
      </c>
      <c r="O204" s="251">
        <f>IF(O$99=0,0,O$99/NMM_fec!O$99)</f>
        <v>9.2863852115988174E-2</v>
      </c>
      <c r="P204" s="251">
        <f>IF(P$99=0,0,P$99/NMM_fec!P$99)</f>
        <v>9.286385211598816E-2</v>
      </c>
      <c r="Q204" s="251">
        <f>IF(Q$99=0,0,Q$99/NMM_fec!Q$99)</f>
        <v>9.286385211598816E-2</v>
      </c>
    </row>
    <row r="205" spans="1:17" x14ac:dyDescent="0.25">
      <c r="A205" s="76" t="s">
        <v>81</v>
      </c>
      <c r="B205" s="251">
        <f>IF(B$100=0,0,B$100/NMM_fec!B$100)</f>
        <v>0.47718156280906043</v>
      </c>
      <c r="C205" s="251">
        <f>IF(C$100=0,0,C$100/NMM_fec!C$100)</f>
        <v>0.47775604763676416</v>
      </c>
      <c r="D205" s="251">
        <f>IF(D$100=0,0,D$100/NMM_fec!D$100)</f>
        <v>0.47775604763676421</v>
      </c>
      <c r="E205" s="251">
        <f>IF(E$100=0,0,E$100/NMM_fec!E$100)</f>
        <v>0.48197020951942388</v>
      </c>
      <c r="F205" s="251">
        <f>IF(F$100=0,0,F$100/NMM_fec!F$100)</f>
        <v>0.48197020951942388</v>
      </c>
      <c r="G205" s="251">
        <f>IF(G$100=0,0,G$100/NMM_fec!G$100)</f>
        <v>0.48297448512183677</v>
      </c>
      <c r="H205" s="251">
        <f>IF(H$100=0,0,H$100/NMM_fec!H$100)</f>
        <v>0.48818876380279813</v>
      </c>
      <c r="I205" s="251">
        <f>IF(I$100=0,0,I$100/NMM_fec!I$100)</f>
        <v>0.49512317575771886</v>
      </c>
      <c r="J205" s="251">
        <f>IF(J$100=0,0,J$100/NMM_fec!J$100)</f>
        <v>0.49925601254372332</v>
      </c>
      <c r="K205" s="251">
        <f>IF(K$100=0,0,K$100/NMM_fec!K$100)</f>
        <v>0.49925601254372332</v>
      </c>
      <c r="L205" s="251">
        <f>IF(L$100=0,0,L$100/NMM_fec!L$100)</f>
        <v>0.50839818420096017</v>
      </c>
      <c r="M205" s="251">
        <f>IF(M$100=0,0,M$100/NMM_fec!M$100)</f>
        <v>0.50839818420096017</v>
      </c>
      <c r="N205" s="251">
        <f>IF(N$100=0,0,N$100/NMM_fec!N$100)</f>
        <v>0.50839818420096017</v>
      </c>
      <c r="O205" s="251">
        <f>IF(O$100=0,0,O$100/NMM_fec!O$100)</f>
        <v>0.50839818420096017</v>
      </c>
      <c r="P205" s="251">
        <f>IF(P$100=0,0,P$100/NMM_fec!P$100)</f>
        <v>0.50839818420096017</v>
      </c>
      <c r="Q205" s="251">
        <f>IF(Q$100=0,0,Q$100/NMM_fec!Q$100)</f>
        <v>0.50839818420096017</v>
      </c>
    </row>
    <row r="206" spans="1:17" x14ac:dyDescent="0.25">
      <c r="A206" s="76" t="s">
        <v>80</v>
      </c>
      <c r="B206" s="251">
        <f>IF(B$101=0,0,B$101/NMM_fec!B$101)</f>
        <v>0.33265498673161431</v>
      </c>
      <c r="C206" s="251">
        <f>IF(C$101=0,0,C$101/NMM_fec!C$101)</f>
        <v>0.33305547421401477</v>
      </c>
      <c r="D206" s="251">
        <f>IF(D$101=0,0,D$101/NMM_fec!D$101)</f>
        <v>0.33305547421401471</v>
      </c>
      <c r="E206" s="251">
        <f>IF(E$101=0,0,E$101/NMM_fec!E$101)</f>
        <v>0.33599326995974427</v>
      </c>
      <c r="F206" s="251">
        <f>IF(F$101=0,0,F$101/NMM_fec!F$101)</f>
        <v>0.33599326995974432</v>
      </c>
      <c r="G206" s="251">
        <f>IF(G$101=0,0,G$101/NMM_fec!G$101)</f>
        <v>0.33669337514660214</v>
      </c>
      <c r="H206" s="251">
        <f>IF(H$101=0,0,H$101/NMM_fec!H$101)</f>
        <v>0.3403283768747058</v>
      </c>
      <c r="I206" s="251">
        <f>IF(I$101=0,0,I$101/NMM_fec!I$101)</f>
        <v>0.34516252575354406</v>
      </c>
      <c r="J206" s="251">
        <f>IF(J$101=0,0,J$101/NMM_fec!J$101)</f>
        <v>0.34804362777709885</v>
      </c>
      <c r="K206" s="251">
        <f>IF(K$101=0,0,K$101/NMM_fec!K$101)</f>
        <v>0.34804362777709891</v>
      </c>
      <c r="L206" s="251">
        <f>IF(L$101=0,0,L$101/NMM_fec!L$101)</f>
        <v>0.35441686016569635</v>
      </c>
      <c r="M206" s="251">
        <f>IF(M$101=0,0,M$101/NMM_fec!M$101)</f>
        <v>0.35441686016569635</v>
      </c>
      <c r="N206" s="251">
        <f>IF(N$101=0,0,N$101/NMM_fec!N$101)</f>
        <v>0.3544168601656964</v>
      </c>
      <c r="O206" s="251">
        <f>IF(O$101=0,0,O$101/NMM_fec!O$101)</f>
        <v>0.35441686016569635</v>
      </c>
      <c r="P206" s="251">
        <f>IF(P$101=0,0,P$101/NMM_fec!P$101)</f>
        <v>0.35441686016569635</v>
      </c>
      <c r="Q206" s="251">
        <f>IF(Q$101=0,0,Q$101/NMM_fec!Q$101)</f>
        <v>0.35441686016569635</v>
      </c>
    </row>
    <row r="207" spans="1:17" x14ac:dyDescent="0.25">
      <c r="A207" s="129" t="s">
        <v>79</v>
      </c>
      <c r="B207" s="250">
        <f>IF(B$102=0,0,B$102/NMM_fec!B$102)</f>
        <v>0.52398626761790013</v>
      </c>
      <c r="C207" s="250">
        <f>IF(C$102=0,0,C$102/NMM_fec!C$102)</f>
        <v>0.52461710121276806</v>
      </c>
      <c r="D207" s="250">
        <f>IF(D$102=0,0,D$102/NMM_fec!D$102)</f>
        <v>0.52461710121276817</v>
      </c>
      <c r="E207" s="250">
        <f>IF(E$102=0,0,E$102/NMM_fec!E$102)</f>
        <v>0.52924461226544472</v>
      </c>
      <c r="F207" s="250">
        <f>IF(F$102=0,0,F$102/NMM_fec!F$102)</f>
        <v>0.52924461226544484</v>
      </c>
      <c r="G207" s="250">
        <f>IF(G$102=0,0,G$102/NMM_fec!G$102)</f>
        <v>0.53034739297949907</v>
      </c>
      <c r="H207" s="250">
        <f>IF(H$102=0,0,H$102/NMM_fec!H$102)</f>
        <v>0.53607311802275637</v>
      </c>
      <c r="I207" s="250">
        <f>IF(I$102=0,0,I$102/NMM_fec!I$102)</f>
        <v>0.54368769687822183</v>
      </c>
      <c r="J207" s="250">
        <f>IF(J$102=0,0,J$102/NMM_fec!J$102)</f>
        <v>0.54822590600228005</v>
      </c>
      <c r="K207" s="250">
        <f>IF(K$102=0,0,K$102/NMM_fec!K$102)</f>
        <v>0.54822590600228016</v>
      </c>
      <c r="L207" s="250">
        <f>IF(L$102=0,0,L$102/NMM_fec!L$102)</f>
        <v>0.55826479429544418</v>
      </c>
      <c r="M207" s="250">
        <f>IF(M$102=0,0,M$102/NMM_fec!M$102)</f>
        <v>0.55826479429544418</v>
      </c>
      <c r="N207" s="250">
        <f>IF(N$102=0,0,N$102/NMM_fec!N$102)</f>
        <v>0.55826479429544429</v>
      </c>
      <c r="O207" s="250">
        <f>IF(O$102=0,0,O$102/NMM_fec!O$102)</f>
        <v>0.55826479429544429</v>
      </c>
      <c r="P207" s="250">
        <f>IF(P$102=0,0,P$102/NMM_fec!P$102)</f>
        <v>0.55826479429544429</v>
      </c>
      <c r="Q207" s="250">
        <f>IF(Q$102=0,0,Q$102/NMM_fec!Q$102)</f>
        <v>0.55826479429544429</v>
      </c>
    </row>
    <row r="208" spans="1:17" x14ac:dyDescent="0.25">
      <c r="A208" s="127" t="s">
        <v>206</v>
      </c>
      <c r="B208" s="249">
        <f>IF(B$107=0,0,B$107/NMM_fec!B$107)</f>
        <v>0.34975711264008419</v>
      </c>
      <c r="C208" s="249">
        <f>IF(C$107=0,0,C$107/NMM_fec!C$107)</f>
        <v>0.35132432718130824</v>
      </c>
      <c r="D208" s="249">
        <f>IF(D$107=0,0,D$107/NMM_fec!D$107)</f>
        <v>0.35159698556600327</v>
      </c>
      <c r="E208" s="249">
        <f>IF(E$107=0,0,E$107/NMM_fec!E$107)</f>
        <v>0.35288961764035198</v>
      </c>
      <c r="F208" s="249">
        <f>IF(F$107=0,0,F$107/NMM_fec!F$107)</f>
        <v>0.35154548097321014</v>
      </c>
      <c r="G208" s="249">
        <f>IF(G$107=0,0,G$107/NMM_fec!G$107)</f>
        <v>0.35216555662440374</v>
      </c>
      <c r="H208" s="249">
        <f>IF(H$107=0,0,H$107/NMM_fec!H$107)</f>
        <v>0.35557403751547006</v>
      </c>
      <c r="I208" s="249">
        <f>IF(I$107=0,0,I$107/NMM_fec!I$107)</f>
        <v>0.35944717206651716</v>
      </c>
      <c r="J208" s="249">
        <f>IF(J$107=0,0,J$107/NMM_fec!J$107)</f>
        <v>0.36201875636114755</v>
      </c>
      <c r="K208" s="249">
        <f>IF(K$107=0,0,K$107/NMM_fec!K$107)</f>
        <v>0.36079545787266509</v>
      </c>
      <c r="L208" s="249">
        <f>IF(L$107=0,0,L$107/NMM_fec!L$107)</f>
        <v>0.36809725039974994</v>
      </c>
      <c r="M208" s="249">
        <f>IF(M$107=0,0,M$107/NMM_fec!M$107)</f>
        <v>0.3679783411580283</v>
      </c>
      <c r="N208" s="249">
        <f>IF(N$107=0,0,N$107/NMM_fec!N$107)</f>
        <v>0.3700154493093516</v>
      </c>
      <c r="O208" s="249">
        <f>IF(O$107=0,0,O$107/NMM_fec!O$107)</f>
        <v>0.37067099801633752</v>
      </c>
      <c r="P208" s="249">
        <f>IF(P$107=0,0,P$107/NMM_fec!P$107)</f>
        <v>0.37004261606362793</v>
      </c>
      <c r="Q208" s="249">
        <f>IF(Q$107=0,0,Q$107/NMM_fec!Q$107)</f>
        <v>0.37035590941505481</v>
      </c>
    </row>
    <row r="209" spans="1:17" x14ac:dyDescent="0.25">
      <c r="A209" s="127" t="s">
        <v>205</v>
      </c>
      <c r="B209" s="249">
        <f>IF(B$115=0,0,B$115/NMM_fec!B$115)</f>
        <v>0.40826902477511362</v>
      </c>
      <c r="C209" s="249">
        <f>IF(C$115=0,0,C$115/NMM_fec!C$115)</f>
        <v>0.40876054493983666</v>
      </c>
      <c r="D209" s="249">
        <f>IF(D$115=0,0,D$115/NMM_fec!D$115)</f>
        <v>0.4087605449398366</v>
      </c>
      <c r="E209" s="249">
        <f>IF(E$115=0,0,E$115/NMM_fec!E$115)</f>
        <v>0.41236611543160007</v>
      </c>
      <c r="F209" s="249">
        <f>IF(F$115=0,0,F$115/NMM_fec!F$115)</f>
        <v>0.41236611543160007</v>
      </c>
      <c r="G209" s="249">
        <f>IF(G$115=0,0,G$115/NMM_fec!G$115)</f>
        <v>0.41322535780967712</v>
      </c>
      <c r="H209" s="249">
        <f>IF(H$115=0,0,H$115/NMM_fec!H$115)</f>
        <v>0.41768661247226263</v>
      </c>
      <c r="I209" s="249">
        <f>IF(I$115=0,0,I$115/NMM_fec!I$115)</f>
        <v>0.42361958605480909</v>
      </c>
      <c r="J209" s="249">
        <f>IF(J$115=0,0,J$115/NMM_fec!J$115)</f>
        <v>0.42715557607555499</v>
      </c>
      <c r="K209" s="249">
        <f>IF(K$115=0,0,K$115/NMM_fec!K$115)</f>
        <v>0.42715557607555499</v>
      </c>
      <c r="L209" s="249">
        <f>IF(L$115=0,0,L$115/NMM_fec!L$115)</f>
        <v>0.43497747406518922</v>
      </c>
      <c r="M209" s="249">
        <f>IF(M$115=0,0,M$115/NMM_fec!M$115)</f>
        <v>0.43497747406518922</v>
      </c>
      <c r="N209" s="249">
        <f>IF(N$115=0,0,N$115/NMM_fec!N$115)</f>
        <v>0.43497747406518933</v>
      </c>
      <c r="O209" s="249">
        <f>IF(O$115=0,0,O$115/NMM_fec!O$115)</f>
        <v>0.43497747406518927</v>
      </c>
      <c r="P209" s="249">
        <f>IF(P$115=0,0,P$115/NMM_fec!P$115)</f>
        <v>0.43497747406518927</v>
      </c>
      <c r="Q209" s="249">
        <f>IF(Q$115=0,0,Q$115/NMM_fec!Q$115)</f>
        <v>0.43497747406518922</v>
      </c>
    </row>
    <row r="210" spans="1:17" x14ac:dyDescent="0.25">
      <c r="A210" s="127" t="s">
        <v>204</v>
      </c>
      <c r="B210" s="249">
        <f>IF(B$116=0,0,B$116/NMM_fec!B$116)</f>
        <v>0.37827602554986689</v>
      </c>
      <c r="C210" s="249">
        <f>IF(C$116=0,0,C$116/NMM_fec!C$116)</f>
        <v>0.38055514393692125</v>
      </c>
      <c r="D210" s="249">
        <f>IF(D$116=0,0,D$116/NMM_fec!D$116)</f>
        <v>0.38097804882300479</v>
      </c>
      <c r="E210" s="249">
        <f>IF(E$116=0,0,E$116/NMM_fec!E$116)</f>
        <v>0.3814548502354439</v>
      </c>
      <c r="F210" s="249">
        <f>IF(F$116=0,0,F$116/NMM_fec!F$116)</f>
        <v>0.37918576869266207</v>
      </c>
      <c r="G210" s="249">
        <f>IF(G$116=0,0,G$116/NMM_fec!G$116)</f>
        <v>0.37978089903388323</v>
      </c>
      <c r="H210" s="249">
        <f>IF(H$116=0,0,H$116/NMM_fec!H$116)</f>
        <v>0.38319216951357732</v>
      </c>
      <c r="I210" s="249">
        <f>IF(I$116=0,0,I$116/NMM_fec!I$116)</f>
        <v>0.38651298526993322</v>
      </c>
      <c r="J210" s="249">
        <f>IF(J$116=0,0,J$116/NMM_fec!J$116)</f>
        <v>0.38894316197132922</v>
      </c>
      <c r="K210" s="249">
        <f>IF(K$116=0,0,K$116/NMM_fec!K$116)</f>
        <v>0.3865998771968529</v>
      </c>
      <c r="L210" s="249">
        <f>IF(L$116=0,0,L$116/NMM_fec!L$116)</f>
        <v>0.39502416840172361</v>
      </c>
      <c r="M210" s="249">
        <f>IF(M$116=0,0,M$116/NMM_fec!M$116)</f>
        <v>0.39479653061071351</v>
      </c>
      <c r="N210" s="249">
        <f>IF(N$116=0,0,N$116/NMM_fec!N$116)</f>
        <v>0.39856209835733336</v>
      </c>
      <c r="O210" s="249">
        <f>IF(O$116=0,0,O$116/NMM_fec!O$116)</f>
        <v>0.39971600090832421</v>
      </c>
      <c r="P210" s="249">
        <f>IF(P$116=0,0,P$116/NMM_fec!P$116)</f>
        <v>0.39861045646580362</v>
      </c>
      <c r="Q210" s="249">
        <f>IF(Q$116=0,0,Q$116/NMM_fec!Q$116)</f>
        <v>0.39916474705594979</v>
      </c>
    </row>
    <row r="211" spans="1:17" x14ac:dyDescent="0.25">
      <c r="A211" s="72" t="s">
        <v>203</v>
      </c>
      <c r="B211" s="247">
        <f>IF(B$124=0,0,B$124/NMM_fec!B$124)</f>
        <v>0.41960983101886673</v>
      </c>
      <c r="C211" s="247">
        <f>IF(C$124=0,0,C$124/NMM_fec!C$124)</f>
        <v>0.42011500452149869</v>
      </c>
      <c r="D211" s="247">
        <f>IF(D$124=0,0,D$124/NMM_fec!D$124)</f>
        <v>0.42011500452149875</v>
      </c>
      <c r="E211" s="247">
        <f>IF(E$124=0,0,E$124/NMM_fec!E$124)</f>
        <v>0.42382072974914448</v>
      </c>
      <c r="F211" s="247">
        <f>IF(F$124=0,0,F$124/NMM_fec!F$124)</f>
        <v>0.42382072974914442</v>
      </c>
      <c r="G211" s="247">
        <f>IF(G$124=0,0,G$124/NMM_fec!G$124)</f>
        <v>0.42470383997105693</v>
      </c>
      <c r="H211" s="247">
        <f>IF(H$124=0,0,H$124/NMM_fec!H$124)</f>
        <v>0.42928901837426986</v>
      </c>
      <c r="I211" s="247">
        <f>IF(I$124=0,0,I$124/NMM_fec!I$124)</f>
        <v>0.43538679677855369</v>
      </c>
      <c r="J211" s="247">
        <f>IF(J$124=0,0,J$124/NMM_fec!J$124)</f>
        <v>0.43902100874432032</v>
      </c>
      <c r="K211" s="247">
        <f>IF(K$124=0,0,K$124/NMM_fec!K$124)</f>
        <v>0.43902100874432032</v>
      </c>
      <c r="L211" s="247">
        <f>IF(L$124=0,0,L$124/NMM_fec!L$124)</f>
        <v>0.44706018167811112</v>
      </c>
      <c r="M211" s="247">
        <f>IF(M$124=0,0,M$124/NMM_fec!M$124)</f>
        <v>0.44706018167811112</v>
      </c>
      <c r="N211" s="247">
        <f>IF(N$124=0,0,N$124/NMM_fec!N$124)</f>
        <v>0.44706018167811112</v>
      </c>
      <c r="O211" s="247">
        <f>IF(O$124=0,0,O$124/NMM_fec!O$124)</f>
        <v>0.44706018167811107</v>
      </c>
      <c r="P211" s="247">
        <f>IF(P$124=0,0,P$124/NMM_fec!P$124)</f>
        <v>0.44706018167811112</v>
      </c>
      <c r="Q211" s="247">
        <f>IF(Q$124=0,0,Q$124/NMM_fec!Q$124)</f>
        <v>0.44706018167811118</v>
      </c>
    </row>
  </sheetData>
  <pageMargins left="0.39370078740157483" right="0.39370078740157483" top="0.39370078740157483" bottom="0.39370078740157483" header="0.31496062992125984" footer="0.31496062992125984"/>
  <pageSetup paperSize="9" scale="35"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4" tint="0.79998168889431442"/>
    <pageSetUpPr fitToPage="1"/>
  </sheetPr>
  <dimension ref="A1:Q21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370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135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38</v>
      </c>
      <c r="B5" s="96">
        <v>3424.8281405314729</v>
      </c>
      <c r="C5" s="96">
        <v>3490.8267545766435</v>
      </c>
      <c r="D5" s="96">
        <v>3593.8167990773454</v>
      </c>
      <c r="E5" s="96">
        <v>3563.7789611831472</v>
      </c>
      <c r="F5" s="96">
        <v>3830.5417850726531</v>
      </c>
      <c r="G5" s="96">
        <v>3553.9917411573024</v>
      </c>
      <c r="H5" s="96">
        <v>3753.801914317045</v>
      </c>
      <c r="I5" s="96">
        <v>4095.2359293264767</v>
      </c>
      <c r="J5" s="96">
        <v>4088.2898123130567</v>
      </c>
      <c r="K5" s="96">
        <v>3532.6084041720546</v>
      </c>
      <c r="L5" s="96">
        <v>3210.919466233433</v>
      </c>
      <c r="M5" s="96">
        <v>3313.0861403673234</v>
      </c>
      <c r="N5" s="96">
        <v>3225.7112509899298</v>
      </c>
      <c r="O5" s="96">
        <v>3216.6979567863937</v>
      </c>
      <c r="P5" s="96">
        <v>3185.3140668724918</v>
      </c>
      <c r="Q5" s="96">
        <v>3240.834351927213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1.2517104375691086</v>
      </c>
      <c r="C10" s="158">
        <v>1.2451699088689663</v>
      </c>
      <c r="D10" s="158">
        <v>1.3050873784009527</v>
      </c>
      <c r="E10" s="158">
        <v>1.2482493370351184</v>
      </c>
      <c r="F10" s="158">
        <v>1.4131358694965286</v>
      </c>
      <c r="G10" s="158">
        <v>1.4390334243500527</v>
      </c>
      <c r="H10" s="158">
        <v>1.4928221017771688</v>
      </c>
      <c r="I10" s="158">
        <v>1.5888729765381941</v>
      </c>
      <c r="J10" s="158">
        <v>1.6188136470079595</v>
      </c>
      <c r="K10" s="158">
        <v>1.3649468071039843</v>
      </c>
      <c r="L10" s="158">
        <v>1.1994777312694977</v>
      </c>
      <c r="M10" s="158">
        <v>1.2467926946439958</v>
      </c>
      <c r="N10" s="158">
        <v>1.2530118612157071</v>
      </c>
      <c r="O10" s="158">
        <v>1.2167810472358647</v>
      </c>
      <c r="P10" s="158">
        <v>1.2124121330370936</v>
      </c>
      <c r="Q10" s="158">
        <v>1.2080174762022031</v>
      </c>
    </row>
    <row r="11" spans="1:17" x14ac:dyDescent="0.25">
      <c r="A11" s="92" t="s">
        <v>125</v>
      </c>
      <c r="B11" s="91">
        <v>0.58610896318401862</v>
      </c>
      <c r="C11" s="91">
        <v>0.58304638386850172</v>
      </c>
      <c r="D11" s="91">
        <v>0.61110252600006709</v>
      </c>
      <c r="E11" s="91">
        <v>0.58448831516146771</v>
      </c>
      <c r="F11" s="91">
        <v>0.66169584789695268</v>
      </c>
      <c r="G11" s="91">
        <v>0.67382228590419524</v>
      </c>
      <c r="H11" s="91">
        <v>0.69900864291746101</v>
      </c>
      <c r="I11" s="91">
        <v>0.74398412361124933</v>
      </c>
      <c r="J11" s="91">
        <v>0.75800373613453276</v>
      </c>
      <c r="K11" s="91">
        <v>0.63913149071978037</v>
      </c>
      <c r="L11" s="91">
        <v>0.56167331446628221</v>
      </c>
      <c r="M11" s="91">
        <v>0.58402817128676598</v>
      </c>
      <c r="N11" s="91">
        <v>0.58700621368691641</v>
      </c>
      <c r="O11" s="91">
        <v>0.5701107043892738</v>
      </c>
      <c r="P11" s="91">
        <v>0.56828313179408185</v>
      </c>
      <c r="Q11" s="91">
        <v>0.56627912833823169</v>
      </c>
    </row>
    <row r="12" spans="1:17" x14ac:dyDescent="0.25">
      <c r="A12" s="92" t="s">
        <v>26</v>
      </c>
      <c r="B12" s="91">
        <v>0.66560147438508999</v>
      </c>
      <c r="C12" s="91">
        <v>0.66212352500046456</v>
      </c>
      <c r="D12" s="91">
        <v>0.6939848524008857</v>
      </c>
      <c r="E12" s="91">
        <v>0.6637610218736506</v>
      </c>
      <c r="F12" s="91">
        <v>0.75144002159957579</v>
      </c>
      <c r="G12" s="91">
        <v>0.76521113844585731</v>
      </c>
      <c r="H12" s="91">
        <v>0.79381345885970767</v>
      </c>
      <c r="I12" s="91">
        <v>0.84488885292694493</v>
      </c>
      <c r="J12" s="91">
        <v>0.86080991087342662</v>
      </c>
      <c r="K12" s="91">
        <v>0.72581531638420382</v>
      </c>
      <c r="L12" s="91">
        <v>0.63780441680321565</v>
      </c>
      <c r="M12" s="91">
        <v>0.66276452335722968</v>
      </c>
      <c r="N12" s="91">
        <v>0.66600564752879066</v>
      </c>
      <c r="O12" s="91">
        <v>0.64667034284659086</v>
      </c>
      <c r="P12" s="91">
        <v>0.64412900124301176</v>
      </c>
      <c r="Q12" s="91">
        <v>0.64173834786397144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214</v>
      </c>
      <c r="B15" s="155">
        <v>0</v>
      </c>
      <c r="C15" s="155">
        <v>0</v>
      </c>
      <c r="D15" s="155">
        <v>0</v>
      </c>
      <c r="E15" s="155">
        <v>0</v>
      </c>
      <c r="F15" s="155">
        <v>0</v>
      </c>
      <c r="G15" s="155">
        <v>0</v>
      </c>
      <c r="H15" s="155">
        <v>0</v>
      </c>
      <c r="I15" s="155">
        <v>0</v>
      </c>
      <c r="J15" s="155">
        <v>0</v>
      </c>
      <c r="K15" s="155">
        <v>0</v>
      </c>
      <c r="L15" s="155">
        <v>0</v>
      </c>
      <c r="M15" s="155">
        <v>0</v>
      </c>
      <c r="N15" s="155">
        <v>0</v>
      </c>
      <c r="O15" s="155">
        <v>0</v>
      </c>
      <c r="P15" s="155">
        <v>0</v>
      </c>
      <c r="Q15" s="155">
        <v>0</v>
      </c>
    </row>
    <row r="16" spans="1:17" x14ac:dyDescent="0.25">
      <c r="A16" s="156" t="s">
        <v>213</v>
      </c>
      <c r="B16" s="204">
        <v>553.07664083698955</v>
      </c>
      <c r="C16" s="204">
        <v>556.07695964889945</v>
      </c>
      <c r="D16" s="204">
        <v>520.65135786440885</v>
      </c>
      <c r="E16" s="204">
        <v>486.5887655468818</v>
      </c>
      <c r="F16" s="204">
        <v>522.17240073351797</v>
      </c>
      <c r="G16" s="204">
        <v>447.6947212747238</v>
      </c>
      <c r="H16" s="204">
        <v>459.08255733998146</v>
      </c>
      <c r="I16" s="204">
        <v>517.54694447374482</v>
      </c>
      <c r="J16" s="204">
        <v>504.43952838112875</v>
      </c>
      <c r="K16" s="204">
        <v>459.0361228492053</v>
      </c>
      <c r="L16" s="204">
        <v>385.11908726507988</v>
      </c>
      <c r="M16" s="204">
        <v>398.87347693417962</v>
      </c>
      <c r="N16" s="204">
        <v>384.19084018641934</v>
      </c>
      <c r="O16" s="204">
        <v>376.66382102085907</v>
      </c>
      <c r="P16" s="204">
        <v>371.87595500995417</v>
      </c>
      <c r="Q16" s="204">
        <v>372.09845867006612</v>
      </c>
    </row>
    <row r="17" spans="1:17" x14ac:dyDescent="0.25">
      <c r="A17" s="152" t="s">
        <v>227</v>
      </c>
      <c r="B17" s="151">
        <v>533.36958248810015</v>
      </c>
      <c r="C17" s="151">
        <v>536.56550336716998</v>
      </c>
      <c r="D17" s="151">
        <v>500.07551876969131</v>
      </c>
      <c r="E17" s="151">
        <v>466.90094961472067</v>
      </c>
      <c r="F17" s="151">
        <v>499.86655969133835</v>
      </c>
      <c r="G17" s="151">
        <v>424.84437044231538</v>
      </c>
      <c r="H17" s="151">
        <v>435.45940863152305</v>
      </c>
      <c r="I17" s="151">
        <v>492.34117968413244</v>
      </c>
      <c r="J17" s="151">
        <v>478.86039227275853</v>
      </c>
      <c r="K17" s="151">
        <v>437.50974041617974</v>
      </c>
      <c r="L17" s="151">
        <v>366.16774265319748</v>
      </c>
      <c r="M17" s="151">
        <v>379.10043876519217</v>
      </c>
      <c r="N17" s="151">
        <v>364.33658993684691</v>
      </c>
      <c r="O17" s="151">
        <v>357.44531294436632</v>
      </c>
      <c r="P17" s="151">
        <v>352.69657848209818</v>
      </c>
      <c r="Q17" s="151">
        <v>352.83448841699362</v>
      </c>
    </row>
    <row r="18" spans="1:17" x14ac:dyDescent="0.25">
      <c r="A18" s="154" t="s">
        <v>33</v>
      </c>
      <c r="B18" s="83">
        <v>0</v>
      </c>
      <c r="C18" s="83">
        <v>0</v>
      </c>
      <c r="D18" s="83">
        <v>0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30</v>
      </c>
      <c r="B19" s="208">
        <v>0</v>
      </c>
      <c r="C19" s="208">
        <v>0</v>
      </c>
      <c r="D19" s="208">
        <v>0</v>
      </c>
      <c r="E19" s="208">
        <v>0</v>
      </c>
      <c r="F19" s="208">
        <v>0</v>
      </c>
      <c r="G19" s="208">
        <v>0</v>
      </c>
      <c r="H19" s="208">
        <v>0</v>
      </c>
      <c r="I19" s="208">
        <v>0</v>
      </c>
      <c r="J19" s="208">
        <v>0</v>
      </c>
      <c r="K19" s="208">
        <v>0</v>
      </c>
      <c r="L19" s="208">
        <v>0</v>
      </c>
      <c r="M19" s="208">
        <v>0</v>
      </c>
      <c r="N19" s="208">
        <v>0</v>
      </c>
      <c r="O19" s="208">
        <v>0</v>
      </c>
      <c r="P19" s="208">
        <v>0</v>
      </c>
      <c r="Q19" s="208">
        <v>0</v>
      </c>
    </row>
    <row r="20" spans="1:17" x14ac:dyDescent="0.25">
      <c r="A20" s="154" t="s">
        <v>125</v>
      </c>
      <c r="B20" s="208">
        <v>0</v>
      </c>
      <c r="C20" s="208">
        <v>0</v>
      </c>
      <c r="D20" s="208">
        <v>0</v>
      </c>
      <c r="E20" s="208">
        <v>0</v>
      </c>
      <c r="F20" s="208">
        <v>0</v>
      </c>
      <c r="G20" s="208">
        <v>0</v>
      </c>
      <c r="H20" s="208">
        <v>0</v>
      </c>
      <c r="I20" s="208">
        <v>0</v>
      </c>
      <c r="J20" s="208">
        <v>0</v>
      </c>
      <c r="K20" s="208">
        <v>0</v>
      </c>
      <c r="L20" s="208">
        <v>0</v>
      </c>
      <c r="M20" s="208">
        <v>0</v>
      </c>
      <c r="N20" s="208">
        <v>0</v>
      </c>
      <c r="O20" s="208">
        <v>0</v>
      </c>
      <c r="P20" s="208">
        <v>0</v>
      </c>
      <c r="Q20" s="208">
        <v>0</v>
      </c>
    </row>
    <row r="21" spans="1:17" x14ac:dyDescent="0.25">
      <c r="A21" s="154" t="s">
        <v>29</v>
      </c>
      <c r="B21" s="208">
        <v>0</v>
      </c>
      <c r="C21" s="208">
        <v>0</v>
      </c>
      <c r="D21" s="208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</row>
    <row r="22" spans="1:17" x14ac:dyDescent="0.25">
      <c r="A22" s="154" t="s">
        <v>28</v>
      </c>
      <c r="B22" s="208">
        <v>79.36424373743634</v>
      </c>
      <c r="C22" s="208">
        <v>66.128995611900024</v>
      </c>
      <c r="D22" s="208">
        <v>201.6564872166</v>
      </c>
      <c r="E22" s="208">
        <v>207.78429502350002</v>
      </c>
      <c r="F22" s="208">
        <v>302.48546560830005</v>
      </c>
      <c r="G22" s="208">
        <v>203.48199374992154</v>
      </c>
      <c r="H22" s="208">
        <v>136.52116368929998</v>
      </c>
      <c r="I22" s="208">
        <v>115.9293895812</v>
      </c>
      <c r="J22" s="208">
        <v>133.26468530310004</v>
      </c>
      <c r="K22" s="208">
        <v>98.786198897100036</v>
      </c>
      <c r="L22" s="208">
        <v>147.61529279912384</v>
      </c>
      <c r="M22" s="208">
        <v>199.77816498732611</v>
      </c>
      <c r="N22" s="208">
        <v>169.58574510394493</v>
      </c>
      <c r="O22" s="208">
        <v>156.13310771300013</v>
      </c>
      <c r="P22" s="208">
        <v>150.15085564447048</v>
      </c>
      <c r="Q22" s="208">
        <v>144.10529780254208</v>
      </c>
    </row>
    <row r="23" spans="1:17" x14ac:dyDescent="0.25">
      <c r="A23" s="154" t="s">
        <v>26</v>
      </c>
      <c r="B23" s="208">
        <v>0</v>
      </c>
      <c r="C23" s="208">
        <v>0</v>
      </c>
      <c r="D23" s="208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</row>
    <row r="24" spans="1:17" x14ac:dyDescent="0.25">
      <c r="A24" s="154" t="s">
        <v>86</v>
      </c>
      <c r="B24" s="208">
        <v>454.00533875066384</v>
      </c>
      <c r="C24" s="208">
        <v>470.43650775526999</v>
      </c>
      <c r="D24" s="208">
        <v>298.41903155309132</v>
      </c>
      <c r="E24" s="208">
        <v>259.11665459122065</v>
      </c>
      <c r="F24" s="208">
        <v>197.38109408303833</v>
      </c>
      <c r="G24" s="208">
        <v>221.36237669239387</v>
      </c>
      <c r="H24" s="208">
        <v>298.93824494222309</v>
      </c>
      <c r="I24" s="208">
        <v>376.41179010293246</v>
      </c>
      <c r="J24" s="208">
        <v>345.59570696965852</v>
      </c>
      <c r="K24" s="208">
        <v>338.72354151907973</v>
      </c>
      <c r="L24" s="208">
        <v>218.55244985407361</v>
      </c>
      <c r="M24" s="208">
        <v>179.32227377786606</v>
      </c>
      <c r="N24" s="208">
        <v>194.75084483290198</v>
      </c>
      <c r="O24" s="208">
        <v>201.31220523136619</v>
      </c>
      <c r="P24" s="208">
        <v>202.54572283762766</v>
      </c>
      <c r="Q24" s="208">
        <v>208.72919061445154</v>
      </c>
    </row>
    <row r="25" spans="1:17" x14ac:dyDescent="0.25">
      <c r="A25" s="152" t="s">
        <v>226</v>
      </c>
      <c r="B25" s="264">
        <v>19.707058348889461</v>
      </c>
      <c r="C25" s="264">
        <v>19.511456281729419</v>
      </c>
      <c r="D25" s="264">
        <v>20.57583909471759</v>
      </c>
      <c r="E25" s="264">
        <v>19.687815932161143</v>
      </c>
      <c r="F25" s="264">
        <v>22.305841042179576</v>
      </c>
      <c r="G25" s="264">
        <v>22.850350832408441</v>
      </c>
      <c r="H25" s="264">
        <v>23.623148708458395</v>
      </c>
      <c r="I25" s="264">
        <v>25.205764789612431</v>
      </c>
      <c r="J25" s="264">
        <v>25.579136108370207</v>
      </c>
      <c r="K25" s="264">
        <v>21.526382433025557</v>
      </c>
      <c r="L25" s="264">
        <v>18.951344611882433</v>
      </c>
      <c r="M25" s="264">
        <v>19.77303816898748</v>
      </c>
      <c r="N25" s="264">
        <v>19.854250249572413</v>
      </c>
      <c r="O25" s="264">
        <v>19.218508076492753</v>
      </c>
      <c r="P25" s="264">
        <v>19.179376527855965</v>
      </c>
      <c r="Q25" s="264">
        <v>19.263970253072479</v>
      </c>
    </row>
    <row r="26" spans="1:17" x14ac:dyDescent="0.25">
      <c r="A26" s="150" t="s">
        <v>33</v>
      </c>
      <c r="B26" s="87">
        <v>19.707058348889461</v>
      </c>
      <c r="C26" s="87">
        <v>19.511456281729419</v>
      </c>
      <c r="D26" s="87">
        <v>20.57583909471759</v>
      </c>
      <c r="E26" s="87">
        <v>19.687815932161143</v>
      </c>
      <c r="F26" s="87">
        <v>22.305841042179576</v>
      </c>
      <c r="G26" s="87">
        <v>22.850350832408441</v>
      </c>
      <c r="H26" s="87">
        <v>23.623148708458395</v>
      </c>
      <c r="I26" s="87">
        <v>25.205764789612431</v>
      </c>
      <c r="J26" s="87">
        <v>25.579136108370207</v>
      </c>
      <c r="K26" s="87">
        <v>21.526382433025557</v>
      </c>
      <c r="L26" s="87">
        <v>18.951344611882433</v>
      </c>
      <c r="M26" s="87">
        <v>19.77303816898748</v>
      </c>
      <c r="N26" s="87">
        <v>19.854250249572413</v>
      </c>
      <c r="O26" s="87">
        <v>19.218508076492753</v>
      </c>
      <c r="P26" s="87">
        <v>19.179376527855965</v>
      </c>
      <c r="Q26" s="87">
        <v>19.263970253072479</v>
      </c>
    </row>
    <row r="27" spans="1:17" x14ac:dyDescent="0.25">
      <c r="A27" s="150" t="s">
        <v>31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0" t="s">
        <v>30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150" t="s">
        <v>125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150" t="s">
        <v>29</v>
      </c>
      <c r="B30" s="87">
        <v>0</v>
      </c>
      <c r="C30" s="87">
        <v>0</v>
      </c>
      <c r="D30" s="87">
        <v>0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150" t="s">
        <v>28</v>
      </c>
      <c r="B31" s="87">
        <v>0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150" t="s">
        <v>26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150" t="s">
        <v>25</v>
      </c>
      <c r="B33" s="87">
        <v>0</v>
      </c>
      <c r="C33" s="87">
        <v>0</v>
      </c>
      <c r="D33" s="87">
        <v>0</v>
      </c>
      <c r="E33" s="87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</row>
    <row r="34" spans="1:17" x14ac:dyDescent="0.25">
      <c r="A34" s="150" t="s">
        <v>86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0" t="s">
        <v>22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6" t="s">
        <v>212</v>
      </c>
      <c r="B36" s="204">
        <v>661.29971925691382</v>
      </c>
      <c r="C36" s="204">
        <v>706.87176501887484</v>
      </c>
      <c r="D36" s="204">
        <v>793.29546383453567</v>
      </c>
      <c r="E36" s="204">
        <v>749.5583662992301</v>
      </c>
      <c r="F36" s="204">
        <v>921.80348846963807</v>
      </c>
      <c r="G36" s="204">
        <v>728.58849645822886</v>
      </c>
      <c r="H36" s="204">
        <v>769.35454487528614</v>
      </c>
      <c r="I36" s="204">
        <v>849.55964187619372</v>
      </c>
      <c r="J36" s="204">
        <v>827.99962028491973</v>
      </c>
      <c r="K36" s="204">
        <v>766.21691451574577</v>
      </c>
      <c r="L36" s="204">
        <v>627.92721123708384</v>
      </c>
      <c r="M36" s="204">
        <v>642.23168073849945</v>
      </c>
      <c r="N36" s="204">
        <v>598.50174894229485</v>
      </c>
      <c r="O36" s="204">
        <v>594.79658471829885</v>
      </c>
      <c r="P36" s="204">
        <v>583.98538972950075</v>
      </c>
      <c r="Q36" s="204">
        <v>587.48330578094533</v>
      </c>
    </row>
    <row r="37" spans="1:17" x14ac:dyDescent="0.25">
      <c r="A37" s="84" t="s">
        <v>33</v>
      </c>
      <c r="B37" s="83">
        <v>531.10764612569778</v>
      </c>
      <c r="C37" s="83">
        <v>492.79625879783953</v>
      </c>
      <c r="D37" s="83">
        <v>383.48040063291114</v>
      </c>
      <c r="E37" s="83">
        <v>342.0450597179842</v>
      </c>
      <c r="F37" s="83">
        <v>323.62649435486236</v>
      </c>
      <c r="G37" s="83">
        <v>397.57485743386434</v>
      </c>
      <c r="H37" s="83">
        <v>476.46971353306913</v>
      </c>
      <c r="I37" s="83">
        <v>402.425342733246</v>
      </c>
      <c r="J37" s="83">
        <v>249.74287839237826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8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</v>
      </c>
      <c r="I38" s="208">
        <v>0</v>
      </c>
      <c r="J38" s="208">
        <v>0</v>
      </c>
      <c r="K38" s="208">
        <v>0</v>
      </c>
      <c r="L38" s="208">
        <v>0</v>
      </c>
      <c r="M38" s="208">
        <v>0</v>
      </c>
      <c r="N38" s="208">
        <v>0</v>
      </c>
      <c r="O38" s="208">
        <v>0</v>
      </c>
      <c r="P38" s="208">
        <v>0</v>
      </c>
      <c r="Q38" s="208">
        <v>0</v>
      </c>
    </row>
    <row r="39" spans="1:17" x14ac:dyDescent="0.25">
      <c r="A39" s="84" t="s">
        <v>125</v>
      </c>
      <c r="B39" s="208">
        <v>0</v>
      </c>
      <c r="C39" s="208">
        <v>0</v>
      </c>
      <c r="D39" s="208">
        <v>0</v>
      </c>
      <c r="E39" s="208">
        <v>0</v>
      </c>
      <c r="F39" s="208">
        <v>0</v>
      </c>
      <c r="G39" s="208">
        <v>0</v>
      </c>
      <c r="H39" s="208">
        <v>0</v>
      </c>
      <c r="I39" s="208">
        <v>0</v>
      </c>
      <c r="J39" s="208">
        <v>0</v>
      </c>
      <c r="K39" s="208">
        <v>0</v>
      </c>
      <c r="L39" s="208">
        <v>0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84" t="s">
        <v>29</v>
      </c>
      <c r="B40" s="208">
        <v>75.536073568111973</v>
      </c>
      <c r="C40" s="208">
        <v>34.035478713465238</v>
      </c>
      <c r="D40" s="208">
        <v>56.486014096755888</v>
      </c>
      <c r="E40" s="208">
        <v>72.752882257346528</v>
      </c>
      <c r="F40" s="208">
        <v>32.17247691237398</v>
      </c>
      <c r="G40" s="208">
        <v>56.031288747930972</v>
      </c>
      <c r="H40" s="208">
        <v>0</v>
      </c>
      <c r="I40" s="208">
        <v>0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84" t="s">
        <v>28</v>
      </c>
      <c r="B41" s="208">
        <v>0</v>
      </c>
      <c r="C41" s="208">
        <v>0</v>
      </c>
      <c r="D41" s="208">
        <v>0</v>
      </c>
      <c r="E41" s="208">
        <v>0</v>
      </c>
      <c r="F41" s="208">
        <v>0</v>
      </c>
      <c r="G41" s="208">
        <v>0</v>
      </c>
      <c r="H41" s="208">
        <v>0</v>
      </c>
      <c r="I41" s="208">
        <v>0</v>
      </c>
      <c r="J41" s="208">
        <v>0</v>
      </c>
      <c r="K41" s="208">
        <v>0</v>
      </c>
      <c r="L41" s="208">
        <v>0</v>
      </c>
      <c r="M41" s="208">
        <v>0</v>
      </c>
      <c r="N41" s="208">
        <v>0</v>
      </c>
      <c r="O41" s="208">
        <v>0</v>
      </c>
      <c r="P41" s="208">
        <v>0</v>
      </c>
      <c r="Q41" s="208">
        <v>0</v>
      </c>
    </row>
    <row r="42" spans="1:17" x14ac:dyDescent="0.25">
      <c r="A42" s="84" t="s">
        <v>26</v>
      </c>
      <c r="B42" s="208">
        <v>0</v>
      </c>
      <c r="C42" s="208">
        <v>0</v>
      </c>
      <c r="D42" s="208">
        <v>0</v>
      </c>
      <c r="E42" s="208">
        <v>0</v>
      </c>
      <c r="F42" s="208">
        <v>0</v>
      </c>
      <c r="G42" s="208">
        <v>0</v>
      </c>
      <c r="H42" s="208">
        <v>0</v>
      </c>
      <c r="I42" s="208">
        <v>0</v>
      </c>
      <c r="J42" s="208">
        <v>0</v>
      </c>
      <c r="K42" s="208">
        <v>0</v>
      </c>
      <c r="L42" s="208">
        <v>0</v>
      </c>
      <c r="M42" s="208">
        <v>0</v>
      </c>
      <c r="N42" s="208">
        <v>0</v>
      </c>
      <c r="O42" s="208">
        <v>0</v>
      </c>
      <c r="P42" s="208">
        <v>0</v>
      </c>
      <c r="Q42" s="208">
        <v>0</v>
      </c>
    </row>
    <row r="43" spans="1:17" x14ac:dyDescent="0.25">
      <c r="A43" s="84" t="s">
        <v>86</v>
      </c>
      <c r="B43" s="208">
        <v>54.655999563103997</v>
      </c>
      <c r="C43" s="208">
        <v>180.04002750757019</v>
      </c>
      <c r="D43" s="208">
        <v>353.32904910486872</v>
      </c>
      <c r="E43" s="208">
        <v>334.76042432389937</v>
      </c>
      <c r="F43" s="208">
        <v>566.00451720240176</v>
      </c>
      <c r="G43" s="208">
        <v>274.98235027643352</v>
      </c>
      <c r="H43" s="208">
        <v>292.88483134221696</v>
      </c>
      <c r="I43" s="208">
        <v>447.13429914294773</v>
      </c>
      <c r="J43" s="208">
        <v>578.25674189254153</v>
      </c>
      <c r="K43" s="208">
        <v>766.21691451574577</v>
      </c>
      <c r="L43" s="208">
        <v>627.92721123708384</v>
      </c>
      <c r="M43" s="208">
        <v>642.23168073849945</v>
      </c>
      <c r="N43" s="208">
        <v>598.50174894229485</v>
      </c>
      <c r="O43" s="208">
        <v>594.79658471829885</v>
      </c>
      <c r="P43" s="208">
        <v>583.98538972950075</v>
      </c>
      <c r="Q43" s="208">
        <v>587.48330578094533</v>
      </c>
    </row>
    <row r="44" spans="1:17" x14ac:dyDescent="0.25">
      <c r="A44" s="175" t="s">
        <v>211</v>
      </c>
      <c r="B44" s="255">
        <v>0</v>
      </c>
      <c r="C44" s="255">
        <v>0</v>
      </c>
      <c r="D44" s="255">
        <v>0</v>
      </c>
      <c r="E44" s="255">
        <v>0</v>
      </c>
      <c r="F44" s="255">
        <v>0</v>
      </c>
      <c r="G44" s="255">
        <v>0</v>
      </c>
      <c r="H44" s="255">
        <v>0</v>
      </c>
      <c r="I44" s="255">
        <v>0</v>
      </c>
      <c r="J44" s="255">
        <v>0</v>
      </c>
      <c r="K44" s="255">
        <v>0</v>
      </c>
      <c r="L44" s="255">
        <v>0</v>
      </c>
      <c r="M44" s="255">
        <v>0</v>
      </c>
      <c r="N44" s="255">
        <v>0</v>
      </c>
      <c r="O44" s="255">
        <v>0</v>
      </c>
      <c r="P44" s="255">
        <v>0</v>
      </c>
      <c r="Q44" s="255">
        <v>0</v>
      </c>
    </row>
    <row r="45" spans="1:17" x14ac:dyDescent="0.25">
      <c r="A45" s="177" t="s">
        <v>98</v>
      </c>
      <c r="B45" s="176">
        <v>2209.2000700000003</v>
      </c>
      <c r="C45" s="176">
        <v>2226.6328600000002</v>
      </c>
      <c r="D45" s="176">
        <v>2278.5648899999997</v>
      </c>
      <c r="E45" s="176">
        <v>2326.3835800000002</v>
      </c>
      <c r="F45" s="176">
        <v>2385.1527600000004</v>
      </c>
      <c r="G45" s="176">
        <v>2376.2694899999997</v>
      </c>
      <c r="H45" s="176">
        <v>2523.8719900000001</v>
      </c>
      <c r="I45" s="176">
        <v>2726.5404699999999</v>
      </c>
      <c r="J45" s="176">
        <v>2754.2318500000001</v>
      </c>
      <c r="K45" s="176">
        <v>2305.9904199999996</v>
      </c>
      <c r="L45" s="176">
        <v>2196.6736900000001</v>
      </c>
      <c r="M45" s="176">
        <v>2270.7341900000001</v>
      </c>
      <c r="N45" s="176">
        <v>2241.7656499999998</v>
      </c>
      <c r="O45" s="176">
        <v>2244.0207700000001</v>
      </c>
      <c r="P45" s="176">
        <v>2228.2403100000001</v>
      </c>
      <c r="Q45" s="176">
        <v>2280.0445699999996</v>
      </c>
    </row>
    <row r="46" spans="1:17" x14ac:dyDescent="0.25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</row>
    <row r="47" spans="1:17" ht="12.75" x14ac:dyDescent="0.25">
      <c r="A47" s="97" t="s">
        <v>37</v>
      </c>
      <c r="B47" s="96">
        <v>967.39720473627722</v>
      </c>
      <c r="C47" s="96">
        <v>982.44040742863217</v>
      </c>
      <c r="D47" s="96">
        <v>1074.8621173719516</v>
      </c>
      <c r="E47" s="96">
        <v>987.89130454274641</v>
      </c>
      <c r="F47" s="96">
        <v>1133.0157048540746</v>
      </c>
      <c r="G47" s="96">
        <v>1116.3502538303235</v>
      </c>
      <c r="H47" s="96">
        <v>1164.6874233382698</v>
      </c>
      <c r="I47" s="96">
        <v>1275.8536282250752</v>
      </c>
      <c r="J47" s="96">
        <v>1349.8770722903971</v>
      </c>
      <c r="K47" s="96">
        <v>1314.5884929388437</v>
      </c>
      <c r="L47" s="96">
        <v>1330.4845247145247</v>
      </c>
      <c r="M47" s="96">
        <v>1406.1068189645869</v>
      </c>
      <c r="N47" s="96">
        <v>1273.8583123477201</v>
      </c>
      <c r="O47" s="96">
        <v>1312.7827119206895</v>
      </c>
      <c r="P47" s="96">
        <v>1392.8645620873613</v>
      </c>
      <c r="Q47" s="96">
        <v>1432.4464515972597</v>
      </c>
    </row>
    <row r="48" spans="1:17" x14ac:dyDescent="0.25">
      <c r="A48" s="132" t="s">
        <v>83</v>
      </c>
      <c r="B48" s="160">
        <v>0</v>
      </c>
      <c r="C48" s="160">
        <v>0</v>
      </c>
      <c r="D48" s="160">
        <v>0</v>
      </c>
      <c r="E48" s="160">
        <v>0</v>
      </c>
      <c r="F48" s="160">
        <v>0</v>
      </c>
      <c r="G48" s="160">
        <v>0</v>
      </c>
      <c r="H48" s="160">
        <v>0</v>
      </c>
      <c r="I48" s="160">
        <v>0</v>
      </c>
      <c r="J48" s="160">
        <v>0</v>
      </c>
      <c r="K48" s="160">
        <v>0</v>
      </c>
      <c r="L48" s="160">
        <v>0</v>
      </c>
      <c r="M48" s="160">
        <v>0</v>
      </c>
      <c r="N48" s="160">
        <v>0</v>
      </c>
      <c r="O48" s="160">
        <v>0</v>
      </c>
      <c r="P48" s="160">
        <v>0</v>
      </c>
      <c r="Q48" s="160">
        <v>0</v>
      </c>
    </row>
    <row r="49" spans="1:17" x14ac:dyDescent="0.25">
      <c r="A49" s="76" t="s">
        <v>82</v>
      </c>
      <c r="B49" s="159">
        <v>0</v>
      </c>
      <c r="C49" s="159">
        <v>0</v>
      </c>
      <c r="D49" s="159">
        <v>0</v>
      </c>
      <c r="E49" s="159">
        <v>0</v>
      </c>
      <c r="F49" s="159">
        <v>0</v>
      </c>
      <c r="G49" s="159">
        <v>0</v>
      </c>
      <c r="H49" s="159">
        <v>0</v>
      </c>
      <c r="I49" s="159">
        <v>0</v>
      </c>
      <c r="J49" s="159">
        <v>0</v>
      </c>
      <c r="K49" s="159">
        <v>0</v>
      </c>
      <c r="L49" s="159">
        <v>0</v>
      </c>
      <c r="M49" s="159">
        <v>0</v>
      </c>
      <c r="N49" s="159">
        <v>0</v>
      </c>
      <c r="O49" s="159">
        <v>0</v>
      </c>
      <c r="P49" s="159">
        <v>0</v>
      </c>
      <c r="Q49" s="159">
        <v>0</v>
      </c>
    </row>
    <row r="50" spans="1:17" x14ac:dyDescent="0.25">
      <c r="A50" s="76" t="s">
        <v>81</v>
      </c>
      <c r="B50" s="159">
        <v>0</v>
      </c>
      <c r="C50" s="159">
        <v>0</v>
      </c>
      <c r="D50" s="159">
        <v>0</v>
      </c>
      <c r="E50" s="159">
        <v>0</v>
      </c>
      <c r="F50" s="159">
        <v>0</v>
      </c>
      <c r="G50" s="159">
        <v>0</v>
      </c>
      <c r="H50" s="159">
        <v>0</v>
      </c>
      <c r="I50" s="159">
        <v>0</v>
      </c>
      <c r="J50" s="159">
        <v>0</v>
      </c>
      <c r="K50" s="159">
        <v>0</v>
      </c>
      <c r="L50" s="159">
        <v>0</v>
      </c>
      <c r="M50" s="159">
        <v>0</v>
      </c>
      <c r="N50" s="159">
        <v>0</v>
      </c>
      <c r="O50" s="159">
        <v>0</v>
      </c>
      <c r="P50" s="159">
        <v>0</v>
      </c>
      <c r="Q50" s="159">
        <v>0</v>
      </c>
    </row>
    <row r="51" spans="1:17" x14ac:dyDescent="0.25">
      <c r="A51" s="76" t="s">
        <v>80</v>
      </c>
      <c r="B51" s="159">
        <v>0</v>
      </c>
      <c r="C51" s="159">
        <v>0</v>
      </c>
      <c r="D51" s="159">
        <v>0</v>
      </c>
      <c r="E51" s="159">
        <v>0</v>
      </c>
      <c r="F51" s="159">
        <v>0</v>
      </c>
      <c r="G51" s="159">
        <v>0</v>
      </c>
      <c r="H51" s="159">
        <v>0</v>
      </c>
      <c r="I51" s="159">
        <v>0</v>
      </c>
      <c r="J51" s="159">
        <v>0</v>
      </c>
      <c r="K51" s="159">
        <v>0</v>
      </c>
      <c r="L51" s="159">
        <v>0</v>
      </c>
      <c r="M51" s="159">
        <v>0</v>
      </c>
      <c r="N51" s="159">
        <v>0</v>
      </c>
      <c r="O51" s="159">
        <v>0</v>
      </c>
      <c r="P51" s="159">
        <v>0</v>
      </c>
      <c r="Q51" s="159">
        <v>0</v>
      </c>
    </row>
    <row r="52" spans="1:17" x14ac:dyDescent="0.25">
      <c r="A52" s="129" t="s">
        <v>79</v>
      </c>
      <c r="B52" s="158">
        <v>1.3093094735026582</v>
      </c>
      <c r="C52" s="158">
        <v>1.3505887862134793</v>
      </c>
      <c r="D52" s="158">
        <v>1.5478109841391938</v>
      </c>
      <c r="E52" s="158">
        <v>1.4720332501304041</v>
      </c>
      <c r="F52" s="158">
        <v>1.7219697547573878</v>
      </c>
      <c r="G52" s="158">
        <v>1.7540197484918898</v>
      </c>
      <c r="H52" s="158">
        <v>1.6606015241026955</v>
      </c>
      <c r="I52" s="158">
        <v>1.8056014900883959</v>
      </c>
      <c r="J52" s="158">
        <v>1.9338247442957579</v>
      </c>
      <c r="K52" s="158">
        <v>2.0261569425713541</v>
      </c>
      <c r="L52" s="158">
        <v>1.9894814628498791</v>
      </c>
      <c r="M52" s="158">
        <v>2.086228580270808</v>
      </c>
      <c r="N52" s="158">
        <v>1.9964555046259949</v>
      </c>
      <c r="O52" s="158">
        <v>2.0675661473923235</v>
      </c>
      <c r="P52" s="158">
        <v>2.1344898165434962</v>
      </c>
      <c r="Q52" s="158">
        <v>2.2925871942890135</v>
      </c>
    </row>
    <row r="53" spans="1:17" x14ac:dyDescent="0.25">
      <c r="A53" s="92" t="s">
        <v>125</v>
      </c>
      <c r="B53" s="91">
        <v>0.6130795070239935</v>
      </c>
      <c r="C53" s="91">
        <v>0.63240839847342056</v>
      </c>
      <c r="D53" s="91">
        <v>0.72475699162536666</v>
      </c>
      <c r="E53" s="91">
        <v>0.68927433702788587</v>
      </c>
      <c r="F53" s="91">
        <v>0.80630621691957305</v>
      </c>
      <c r="G53" s="91">
        <v>0.82131351256397478</v>
      </c>
      <c r="H53" s="91">
        <v>0.77757076104903466</v>
      </c>
      <c r="I53" s="91">
        <v>0.84546647971911626</v>
      </c>
      <c r="J53" s="91">
        <v>0.90550656273185259</v>
      </c>
      <c r="K53" s="91">
        <v>0.94874078637938297</v>
      </c>
      <c r="L53" s="91">
        <v>0.93160432926541259</v>
      </c>
      <c r="M53" s="91">
        <v>0.97724045693871175</v>
      </c>
      <c r="N53" s="91">
        <v>0.9352918538439583</v>
      </c>
      <c r="O53" s="91">
        <v>0.9687376338898247</v>
      </c>
      <c r="P53" s="91">
        <v>1.0004803850728223</v>
      </c>
      <c r="Q53" s="91">
        <v>1.0746899805645438</v>
      </c>
    </row>
    <row r="54" spans="1:17" x14ac:dyDescent="0.25">
      <c r="A54" s="92" t="s">
        <v>26</v>
      </c>
      <c r="B54" s="91">
        <v>0.69622996647866475</v>
      </c>
      <c r="C54" s="91">
        <v>0.71818038774005866</v>
      </c>
      <c r="D54" s="91">
        <v>0.82305399251382705</v>
      </c>
      <c r="E54" s="91">
        <v>0.78275891310251811</v>
      </c>
      <c r="F54" s="91">
        <v>0.91566353783781462</v>
      </c>
      <c r="G54" s="91">
        <v>0.93270623592791491</v>
      </c>
      <c r="H54" s="91">
        <v>0.88303076305366079</v>
      </c>
      <c r="I54" s="91">
        <v>0.96013501036927962</v>
      </c>
      <c r="J54" s="91">
        <v>1.0283181815639053</v>
      </c>
      <c r="K54" s="91">
        <v>1.0774161561919713</v>
      </c>
      <c r="L54" s="91">
        <v>1.0578771335844666</v>
      </c>
      <c r="M54" s="91">
        <v>1.1089881233320962</v>
      </c>
      <c r="N54" s="91">
        <v>1.0611636507820366</v>
      </c>
      <c r="O54" s="91">
        <v>1.0988285135024987</v>
      </c>
      <c r="P54" s="91">
        <v>1.1340094314706741</v>
      </c>
      <c r="Q54" s="91">
        <v>1.2178972137244695</v>
      </c>
    </row>
    <row r="55" spans="1:17" x14ac:dyDescent="0.25">
      <c r="A55" s="92" t="s">
        <v>126</v>
      </c>
      <c r="B55" s="91">
        <v>0</v>
      </c>
      <c r="C55" s="91">
        <v>0</v>
      </c>
      <c r="D55" s="91">
        <v>0</v>
      </c>
      <c r="E55" s="91">
        <v>0</v>
      </c>
      <c r="F55" s="91">
        <v>0</v>
      </c>
      <c r="G55" s="91">
        <v>0</v>
      </c>
      <c r="H55" s="91">
        <v>0</v>
      </c>
      <c r="I55" s="91">
        <v>0</v>
      </c>
      <c r="J55" s="91">
        <v>0</v>
      </c>
      <c r="K55" s="91">
        <v>0</v>
      </c>
      <c r="L55" s="91">
        <v>0</v>
      </c>
      <c r="M55" s="91">
        <v>0</v>
      </c>
      <c r="N55" s="91">
        <v>0</v>
      </c>
      <c r="O55" s="91">
        <v>0</v>
      </c>
      <c r="P55" s="91">
        <v>0</v>
      </c>
      <c r="Q55" s="91">
        <v>0</v>
      </c>
    </row>
    <row r="56" spans="1:17" x14ac:dyDescent="0.25">
      <c r="A56" s="92" t="s">
        <v>21</v>
      </c>
      <c r="B56" s="157">
        <v>0</v>
      </c>
      <c r="C56" s="157">
        <v>0</v>
      </c>
      <c r="D56" s="157">
        <v>0</v>
      </c>
      <c r="E56" s="157">
        <v>0</v>
      </c>
      <c r="F56" s="157">
        <v>0</v>
      </c>
      <c r="G56" s="157">
        <v>0</v>
      </c>
      <c r="H56" s="157">
        <v>0</v>
      </c>
      <c r="I56" s="157">
        <v>0</v>
      </c>
      <c r="J56" s="157">
        <v>0</v>
      </c>
      <c r="K56" s="157">
        <v>0</v>
      </c>
      <c r="L56" s="157">
        <v>0</v>
      </c>
      <c r="M56" s="157">
        <v>0</v>
      </c>
      <c r="N56" s="157">
        <v>0</v>
      </c>
      <c r="O56" s="157">
        <v>0</v>
      </c>
      <c r="P56" s="157">
        <v>0</v>
      </c>
      <c r="Q56" s="157">
        <v>0</v>
      </c>
    </row>
    <row r="57" spans="1:17" x14ac:dyDescent="0.25">
      <c r="A57" s="156" t="s">
        <v>210</v>
      </c>
      <c r="B57" s="204">
        <v>0</v>
      </c>
      <c r="C57" s="204">
        <v>0</v>
      </c>
      <c r="D57" s="204">
        <v>0</v>
      </c>
      <c r="E57" s="204">
        <v>0</v>
      </c>
      <c r="F57" s="204">
        <v>0</v>
      </c>
      <c r="G57" s="204">
        <v>0</v>
      </c>
      <c r="H57" s="204">
        <v>0</v>
      </c>
      <c r="I57" s="204">
        <v>0</v>
      </c>
      <c r="J57" s="204">
        <v>0</v>
      </c>
      <c r="K57" s="204">
        <v>0</v>
      </c>
      <c r="L57" s="204">
        <v>0</v>
      </c>
      <c r="M57" s="204">
        <v>0</v>
      </c>
      <c r="N57" s="204">
        <v>0</v>
      </c>
      <c r="O57" s="204">
        <v>0</v>
      </c>
      <c r="P57" s="204">
        <v>0</v>
      </c>
      <c r="Q57" s="204">
        <v>0</v>
      </c>
    </row>
    <row r="58" spans="1:17" x14ac:dyDescent="0.25">
      <c r="A58" s="156" t="s">
        <v>209</v>
      </c>
      <c r="B58" s="204">
        <v>83.339750831705899</v>
      </c>
      <c r="C58" s="204">
        <v>86.106597877583098</v>
      </c>
      <c r="D58" s="204">
        <v>93.771807694541394</v>
      </c>
      <c r="E58" s="204">
        <v>93.832613773114645</v>
      </c>
      <c r="F58" s="204">
        <v>110.01784256822958</v>
      </c>
      <c r="G58" s="204">
        <v>113.30789567299986</v>
      </c>
      <c r="H58" s="204">
        <v>109.51309406301631</v>
      </c>
      <c r="I58" s="204">
        <v>122.25703813487107</v>
      </c>
      <c r="J58" s="204">
        <v>133.94925181759609</v>
      </c>
      <c r="K58" s="204">
        <v>142.48101052901123</v>
      </c>
      <c r="L58" s="204">
        <v>137.76972924694991</v>
      </c>
      <c r="M58" s="204">
        <v>143.86101844016312</v>
      </c>
      <c r="N58" s="204">
        <v>132.29999833390568</v>
      </c>
      <c r="O58" s="204">
        <v>134.52212249692559</v>
      </c>
      <c r="P58" s="204">
        <v>140.18033998724786</v>
      </c>
      <c r="Q58" s="204">
        <v>149.68348384418402</v>
      </c>
    </row>
    <row r="59" spans="1:17" x14ac:dyDescent="0.25">
      <c r="A59" s="152" t="s">
        <v>225</v>
      </c>
      <c r="B59" s="151">
        <v>68.734477832774047</v>
      </c>
      <c r="C59" s="151">
        <v>70.460174226377262</v>
      </c>
      <c r="D59" s="151">
        <v>75.340678721016701</v>
      </c>
      <c r="E59" s="151">
        <v>76.688043548205741</v>
      </c>
      <c r="F59" s="151">
        <v>90.688983268336685</v>
      </c>
      <c r="G59" s="151">
        <v>93.682760384924308</v>
      </c>
      <c r="H59" s="151">
        <v>90.629399273869893</v>
      </c>
      <c r="I59" s="151">
        <v>101.47848270385821</v>
      </c>
      <c r="J59" s="151">
        <v>110.85596528774894</v>
      </c>
      <c r="K59" s="151">
        <v>119.27270710015034</v>
      </c>
      <c r="L59" s="151">
        <v>115.07955385094179</v>
      </c>
      <c r="M59" s="151">
        <v>119.54344290713246</v>
      </c>
      <c r="N59" s="151">
        <v>108.95974042196771</v>
      </c>
      <c r="O59" s="151">
        <v>110.64847294724964</v>
      </c>
      <c r="P59" s="151">
        <v>114.47459436406031</v>
      </c>
      <c r="Q59" s="151">
        <v>121.82599946190369</v>
      </c>
    </row>
    <row r="60" spans="1:17" x14ac:dyDescent="0.25">
      <c r="A60" s="154" t="s">
        <v>33</v>
      </c>
      <c r="B60" s="83">
        <v>0</v>
      </c>
      <c r="C60" s="83">
        <v>0</v>
      </c>
      <c r="D60" s="83">
        <v>0</v>
      </c>
      <c r="E60" s="83">
        <v>0</v>
      </c>
      <c r="F60" s="83">
        <v>0</v>
      </c>
      <c r="G60" s="83">
        <v>0</v>
      </c>
      <c r="H60" s="83">
        <v>0</v>
      </c>
      <c r="I60" s="83">
        <v>0</v>
      </c>
      <c r="J60" s="83">
        <v>0</v>
      </c>
      <c r="K60" s="83">
        <v>0</v>
      </c>
      <c r="L60" s="83">
        <v>0</v>
      </c>
      <c r="M60" s="83">
        <v>0</v>
      </c>
      <c r="N60" s="83">
        <v>0</v>
      </c>
      <c r="O60" s="83">
        <v>0</v>
      </c>
      <c r="P60" s="83">
        <v>0</v>
      </c>
      <c r="Q60" s="83">
        <v>0</v>
      </c>
    </row>
    <row r="61" spans="1:17" x14ac:dyDescent="0.25">
      <c r="A61" s="154" t="s">
        <v>30</v>
      </c>
      <c r="B61" s="208">
        <v>43.540393772610493</v>
      </c>
      <c r="C61" s="208">
        <v>40.655459135412009</v>
      </c>
      <c r="D61" s="208">
        <v>29.024120982960007</v>
      </c>
      <c r="E61" s="208">
        <v>31.865294516112005</v>
      </c>
      <c r="F61" s="208">
        <v>5.8172409893520012</v>
      </c>
      <c r="G61" s="208">
        <v>8.7076427144153836</v>
      </c>
      <c r="H61" s="208">
        <v>14.502496919184003</v>
      </c>
      <c r="I61" s="208">
        <v>17.427998968272004</v>
      </c>
      <c r="J61" s="208">
        <v>23.239929797316005</v>
      </c>
      <c r="K61" s="208">
        <v>26.093889985140006</v>
      </c>
      <c r="L61" s="208">
        <v>26.122187676966302</v>
      </c>
      <c r="M61" s="208">
        <v>23.220996204968323</v>
      </c>
      <c r="N61" s="208">
        <v>26.20460577890541</v>
      </c>
      <c r="O61" s="208">
        <v>26.20307359321756</v>
      </c>
      <c r="P61" s="208">
        <v>20.373853855922935</v>
      </c>
      <c r="Q61" s="208">
        <v>23.27367449823085</v>
      </c>
    </row>
    <row r="62" spans="1:17" x14ac:dyDescent="0.25">
      <c r="A62" s="154" t="s">
        <v>125</v>
      </c>
      <c r="B62" s="208">
        <v>7.3283608617923095</v>
      </c>
      <c r="C62" s="208">
        <v>16.684184058139184</v>
      </c>
      <c r="D62" s="208">
        <v>7.2801106342903079</v>
      </c>
      <c r="E62" s="208">
        <v>10.343715873780235</v>
      </c>
      <c r="F62" s="208">
        <v>16.501811414589422</v>
      </c>
      <c r="G62" s="208">
        <v>19.697257933622577</v>
      </c>
      <c r="H62" s="208">
        <v>19.740287327774919</v>
      </c>
      <c r="I62" s="208">
        <v>19.585367489714869</v>
      </c>
      <c r="J62" s="208">
        <v>22.59235219370343</v>
      </c>
      <c r="K62" s="208">
        <v>19.691994655968806</v>
      </c>
      <c r="L62" s="208">
        <v>19.598336868515407</v>
      </c>
      <c r="M62" s="208">
        <v>16.273812902205705</v>
      </c>
      <c r="N62" s="208">
        <v>16.463071933488116</v>
      </c>
      <c r="O62" s="208">
        <v>16.508748622749458</v>
      </c>
      <c r="P62" s="208">
        <v>13.259944109839722</v>
      </c>
      <c r="Q62" s="208">
        <v>13.255505919586781</v>
      </c>
    </row>
    <row r="63" spans="1:17" x14ac:dyDescent="0.25">
      <c r="A63" s="154" t="s">
        <v>29</v>
      </c>
      <c r="B63" s="208">
        <v>0</v>
      </c>
      <c r="C63" s="208">
        <v>0</v>
      </c>
      <c r="D63" s="208">
        <v>0</v>
      </c>
      <c r="E63" s="208">
        <v>0</v>
      </c>
      <c r="F63" s="208">
        <v>0</v>
      </c>
      <c r="G63" s="208">
        <v>0</v>
      </c>
      <c r="H63" s="208">
        <v>0</v>
      </c>
      <c r="I63" s="208">
        <v>0</v>
      </c>
      <c r="J63" s="208">
        <v>0</v>
      </c>
      <c r="K63" s="208">
        <v>0</v>
      </c>
      <c r="L63" s="208">
        <v>0</v>
      </c>
      <c r="M63" s="208">
        <v>0</v>
      </c>
      <c r="N63" s="208">
        <v>0</v>
      </c>
      <c r="O63" s="208">
        <v>0</v>
      </c>
      <c r="P63" s="208">
        <v>0</v>
      </c>
      <c r="Q63" s="208">
        <v>0</v>
      </c>
    </row>
    <row r="64" spans="1:17" x14ac:dyDescent="0.25">
      <c r="A64" s="154" t="s">
        <v>26</v>
      </c>
      <c r="B64" s="208">
        <v>17.865723198371235</v>
      </c>
      <c r="C64" s="208">
        <v>13.12053103282606</v>
      </c>
      <c r="D64" s="208">
        <v>39.036447103766378</v>
      </c>
      <c r="E64" s="208">
        <v>34.479033158313506</v>
      </c>
      <c r="F64" s="208">
        <v>68.369930864395258</v>
      </c>
      <c r="G64" s="208">
        <v>65.277859736886342</v>
      </c>
      <c r="H64" s="208">
        <v>56.386615026910981</v>
      </c>
      <c r="I64" s="208">
        <v>64.465116245871329</v>
      </c>
      <c r="J64" s="208">
        <v>65.023683296729516</v>
      </c>
      <c r="K64" s="208">
        <v>73.486822459041534</v>
      </c>
      <c r="L64" s="208">
        <v>69.359029305460083</v>
      </c>
      <c r="M64" s="208">
        <v>80.048633799958424</v>
      </c>
      <c r="N64" s="208">
        <v>66.292062709574182</v>
      </c>
      <c r="O64" s="208">
        <v>67.936650731282626</v>
      </c>
      <c r="P64" s="208">
        <v>80.840796398297655</v>
      </c>
      <c r="Q64" s="208">
        <v>85.296819044086064</v>
      </c>
    </row>
    <row r="65" spans="1:17" x14ac:dyDescent="0.25">
      <c r="A65" s="152" t="s">
        <v>224</v>
      </c>
      <c r="B65" s="151">
        <v>14.605272998931857</v>
      </c>
      <c r="C65" s="151">
        <v>15.646423651205842</v>
      </c>
      <c r="D65" s="151">
        <v>18.431128973524697</v>
      </c>
      <c r="E65" s="151">
        <v>17.144570224908907</v>
      </c>
      <c r="F65" s="151">
        <v>19.328859299892894</v>
      </c>
      <c r="G65" s="151">
        <v>19.625135288075555</v>
      </c>
      <c r="H65" s="151">
        <v>18.883694789146421</v>
      </c>
      <c r="I65" s="151">
        <v>20.778555431012855</v>
      </c>
      <c r="J65" s="151">
        <v>23.093286529847159</v>
      </c>
      <c r="K65" s="151">
        <v>23.208303428860894</v>
      </c>
      <c r="L65" s="151">
        <v>22.690175396008122</v>
      </c>
      <c r="M65" s="151">
        <v>24.317575533030656</v>
      </c>
      <c r="N65" s="151">
        <v>23.340257911937975</v>
      </c>
      <c r="O65" s="151">
        <v>23.873649549675946</v>
      </c>
      <c r="P65" s="151">
        <v>25.705745623187568</v>
      </c>
      <c r="Q65" s="151">
        <v>27.85748438228034</v>
      </c>
    </row>
    <row r="66" spans="1:17" x14ac:dyDescent="0.25">
      <c r="A66" s="263" t="s">
        <v>33</v>
      </c>
      <c r="B66" s="87">
        <v>6.8734269699535879</v>
      </c>
      <c r="C66" s="87">
        <v>9.1717680042590199</v>
      </c>
      <c r="D66" s="87">
        <v>10.174484588739331</v>
      </c>
      <c r="E66" s="87">
        <v>7.8892625006546551</v>
      </c>
      <c r="F66" s="87">
        <v>7.9210821134619964</v>
      </c>
      <c r="G66" s="87">
        <v>9.0068393099863329</v>
      </c>
      <c r="H66" s="87">
        <v>10.804762594079715</v>
      </c>
      <c r="I66" s="87">
        <v>12.005271466602043</v>
      </c>
      <c r="J66" s="87">
        <v>13.354628294491183</v>
      </c>
      <c r="K66" s="87">
        <v>12.006340142100079</v>
      </c>
      <c r="L66" s="87">
        <v>10.913694958086918</v>
      </c>
      <c r="M66" s="87">
        <v>12.673003360015755</v>
      </c>
      <c r="N66" s="87">
        <v>12.898434374127513</v>
      </c>
      <c r="O66" s="87">
        <v>13.678195049496086</v>
      </c>
      <c r="P66" s="87">
        <v>17.14717182331038</v>
      </c>
      <c r="Q66" s="87">
        <v>18.424868372665177</v>
      </c>
    </row>
    <row r="67" spans="1:17" x14ac:dyDescent="0.25">
      <c r="A67" s="263" t="s">
        <v>31</v>
      </c>
      <c r="B67" s="87">
        <v>0</v>
      </c>
      <c r="C67" s="87">
        <v>0</v>
      </c>
      <c r="D67" s="87">
        <v>0</v>
      </c>
      <c r="E67" s="87">
        <v>0</v>
      </c>
      <c r="F67" s="87">
        <v>0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N67" s="87">
        <v>0</v>
      </c>
      <c r="O67" s="87">
        <v>0</v>
      </c>
      <c r="P67" s="87">
        <v>0</v>
      </c>
      <c r="Q67" s="87">
        <v>0</v>
      </c>
    </row>
    <row r="68" spans="1:17" x14ac:dyDescent="0.25">
      <c r="A68" s="263" t="s">
        <v>30</v>
      </c>
      <c r="B68" s="87">
        <v>0</v>
      </c>
      <c r="C68" s="87">
        <v>0</v>
      </c>
      <c r="D68" s="87">
        <v>0</v>
      </c>
      <c r="E68" s="87">
        <v>0</v>
      </c>
      <c r="F68" s="87">
        <v>0</v>
      </c>
      <c r="G68" s="87">
        <v>0</v>
      </c>
      <c r="H68" s="87">
        <v>0</v>
      </c>
      <c r="I68" s="87">
        <v>0</v>
      </c>
      <c r="J68" s="87">
        <v>0</v>
      </c>
      <c r="K68" s="87">
        <v>0</v>
      </c>
      <c r="L68" s="87">
        <v>0</v>
      </c>
      <c r="M68" s="87">
        <v>0</v>
      </c>
      <c r="N68" s="87">
        <v>0</v>
      </c>
      <c r="O68" s="87">
        <v>0</v>
      </c>
      <c r="P68" s="87">
        <v>0</v>
      </c>
      <c r="Q68" s="87">
        <v>0</v>
      </c>
    </row>
    <row r="69" spans="1:17" x14ac:dyDescent="0.25">
      <c r="A69" s="263" t="s">
        <v>125</v>
      </c>
      <c r="B69" s="87">
        <v>0</v>
      </c>
      <c r="C69" s="87">
        <v>0</v>
      </c>
      <c r="D69" s="87">
        <v>7.6291720044445473E-17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7.7480051516129185E-17</v>
      </c>
      <c r="O69" s="87">
        <v>0</v>
      </c>
      <c r="P69" s="87">
        <v>0</v>
      </c>
      <c r="Q69" s="87">
        <v>0</v>
      </c>
    </row>
    <row r="70" spans="1:17" x14ac:dyDescent="0.25">
      <c r="A70" s="263" t="s">
        <v>29</v>
      </c>
      <c r="B70" s="87">
        <v>7.7318460289782696</v>
      </c>
      <c r="C70" s="87">
        <v>6.4746556469468217</v>
      </c>
      <c r="D70" s="87">
        <v>8.2566443847853588</v>
      </c>
      <c r="E70" s="87">
        <v>9.2553077242542514</v>
      </c>
      <c r="F70" s="87">
        <v>11.407777186430899</v>
      </c>
      <c r="G70" s="87">
        <v>10.61829597808922</v>
      </c>
      <c r="H70" s="87">
        <v>8.0789321950667059</v>
      </c>
      <c r="I70" s="87">
        <v>8.77328396441081</v>
      </c>
      <c r="J70" s="87">
        <v>9.7386582353559756</v>
      </c>
      <c r="K70" s="87">
        <v>11.201963286760813</v>
      </c>
      <c r="L70" s="87">
        <v>11.776480437921204</v>
      </c>
      <c r="M70" s="87">
        <v>11.6445721730149</v>
      </c>
      <c r="N70" s="87">
        <v>10.441823537810459</v>
      </c>
      <c r="O70" s="87">
        <v>10.195454500179858</v>
      </c>
      <c r="P70" s="87">
        <v>8.5585737998771858</v>
      </c>
      <c r="Q70" s="87">
        <v>9.4326160096151632</v>
      </c>
    </row>
    <row r="71" spans="1:17" x14ac:dyDescent="0.25">
      <c r="A71" s="263" t="s">
        <v>28</v>
      </c>
      <c r="B71" s="87">
        <v>0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263" t="s">
        <v>26</v>
      </c>
      <c r="B72" s="87">
        <v>0</v>
      </c>
      <c r="C72" s="87">
        <v>0</v>
      </c>
      <c r="D72" s="87">
        <v>6.200687242577401E-15</v>
      </c>
      <c r="E72" s="87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3.0677325650088275E-15</v>
      </c>
      <c r="O72" s="87">
        <v>0</v>
      </c>
      <c r="P72" s="87">
        <v>0</v>
      </c>
      <c r="Q72" s="87">
        <v>0</v>
      </c>
    </row>
    <row r="73" spans="1:17" x14ac:dyDescent="0.25">
      <c r="A73" s="263" t="s">
        <v>25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263" t="s">
        <v>86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263" t="s">
        <v>22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2" t="s">
        <v>223</v>
      </c>
      <c r="B76" s="261">
        <v>0</v>
      </c>
      <c r="C76" s="261">
        <v>0</v>
      </c>
      <c r="D76" s="261">
        <v>0</v>
      </c>
      <c r="E76" s="261">
        <v>0</v>
      </c>
      <c r="F76" s="261">
        <v>0</v>
      </c>
      <c r="G76" s="261">
        <v>0</v>
      </c>
      <c r="H76" s="261">
        <v>0</v>
      </c>
      <c r="I76" s="261">
        <v>0</v>
      </c>
      <c r="J76" s="261">
        <v>0</v>
      </c>
      <c r="K76" s="261">
        <v>0</v>
      </c>
      <c r="L76" s="261">
        <v>0</v>
      </c>
      <c r="M76" s="261">
        <v>0</v>
      </c>
      <c r="N76" s="261">
        <v>0</v>
      </c>
      <c r="O76" s="261">
        <v>0</v>
      </c>
      <c r="P76" s="261">
        <v>0</v>
      </c>
      <c r="Q76" s="261">
        <v>0</v>
      </c>
    </row>
    <row r="77" spans="1:17" x14ac:dyDescent="0.25">
      <c r="A77" s="156" t="s">
        <v>208</v>
      </c>
      <c r="B77" s="204">
        <v>363.22681691885231</v>
      </c>
      <c r="C77" s="204">
        <v>373.87559365711115</v>
      </c>
      <c r="D77" s="204">
        <v>417.08811771109191</v>
      </c>
      <c r="E77" s="204">
        <v>395.93918413794535</v>
      </c>
      <c r="F77" s="204">
        <v>474.4741584572339</v>
      </c>
      <c r="G77" s="204">
        <v>479.08230243272436</v>
      </c>
      <c r="H77" s="204">
        <v>518.10483695599044</v>
      </c>
      <c r="I77" s="204">
        <v>604.20391175029158</v>
      </c>
      <c r="J77" s="204">
        <v>683.60255348463409</v>
      </c>
      <c r="K77" s="204">
        <v>744.66579686823877</v>
      </c>
      <c r="L77" s="204">
        <v>711.84408226861842</v>
      </c>
      <c r="M77" s="204">
        <v>730.18819792253362</v>
      </c>
      <c r="N77" s="204">
        <v>662.37575441040372</v>
      </c>
      <c r="O77" s="204">
        <v>686.50376214225935</v>
      </c>
      <c r="P77" s="204">
        <v>738.20529259346654</v>
      </c>
      <c r="Q77" s="204">
        <v>801.54954466585855</v>
      </c>
    </row>
    <row r="78" spans="1:17" x14ac:dyDescent="0.25">
      <c r="A78" s="152" t="s">
        <v>222</v>
      </c>
      <c r="B78" s="261">
        <v>363.22681691885231</v>
      </c>
      <c r="C78" s="261">
        <v>373.87559365711115</v>
      </c>
      <c r="D78" s="261">
        <v>417.08811771109191</v>
      </c>
      <c r="E78" s="261">
        <v>395.93918413794535</v>
      </c>
      <c r="F78" s="261">
        <v>474.4741584572339</v>
      </c>
      <c r="G78" s="261">
        <v>479.08230243272436</v>
      </c>
      <c r="H78" s="261">
        <v>518.10483695599044</v>
      </c>
      <c r="I78" s="261">
        <v>604.20391175029158</v>
      </c>
      <c r="J78" s="261">
        <v>683.60255348463409</v>
      </c>
      <c r="K78" s="261">
        <v>744.66579686823877</v>
      </c>
      <c r="L78" s="261">
        <v>711.84408226861842</v>
      </c>
      <c r="M78" s="261">
        <v>730.18819792253362</v>
      </c>
      <c r="N78" s="261">
        <v>662.37575441040372</v>
      </c>
      <c r="O78" s="261">
        <v>686.50376214225935</v>
      </c>
      <c r="P78" s="261">
        <v>738.20529259346654</v>
      </c>
      <c r="Q78" s="261">
        <v>801.54954466585855</v>
      </c>
    </row>
    <row r="79" spans="1:17" x14ac:dyDescent="0.25">
      <c r="A79" s="154" t="s">
        <v>33</v>
      </c>
      <c r="B79" s="83">
        <v>0</v>
      </c>
      <c r="C79" s="83">
        <v>0</v>
      </c>
      <c r="D79" s="83">
        <v>0</v>
      </c>
      <c r="E79" s="83">
        <v>0</v>
      </c>
      <c r="F79" s="83">
        <v>0</v>
      </c>
      <c r="G79" s="83">
        <v>0</v>
      </c>
      <c r="H79" s="83">
        <v>112.04493139364492</v>
      </c>
      <c r="I79" s="83">
        <v>221.41048670671961</v>
      </c>
      <c r="J79" s="83">
        <v>333.95215045521235</v>
      </c>
      <c r="K79" s="83">
        <v>413.71711980589026</v>
      </c>
      <c r="L79" s="83">
        <v>284.73058673716417</v>
      </c>
      <c r="M79" s="83">
        <v>251.16863327140297</v>
      </c>
      <c r="N79" s="83">
        <v>246.61626974328308</v>
      </c>
      <c r="O79" s="83">
        <v>223.70428930527672</v>
      </c>
      <c r="P79" s="83">
        <v>233.64041811252346</v>
      </c>
      <c r="Q79" s="83">
        <v>241.81984720997264</v>
      </c>
    </row>
    <row r="80" spans="1:17" x14ac:dyDescent="0.25">
      <c r="A80" s="154" t="s">
        <v>30</v>
      </c>
      <c r="B80" s="208">
        <v>0</v>
      </c>
      <c r="C80" s="208">
        <v>0</v>
      </c>
      <c r="D80" s="208">
        <v>0</v>
      </c>
      <c r="E80" s="208">
        <v>0</v>
      </c>
      <c r="F80" s="208">
        <v>0</v>
      </c>
      <c r="G80" s="208">
        <v>0</v>
      </c>
      <c r="H80" s="208">
        <v>0</v>
      </c>
      <c r="I80" s="208">
        <v>0</v>
      </c>
      <c r="J80" s="208">
        <v>0</v>
      </c>
      <c r="K80" s="208">
        <v>0</v>
      </c>
      <c r="L80" s="208">
        <v>0</v>
      </c>
      <c r="M80" s="208">
        <v>0</v>
      </c>
      <c r="N80" s="208">
        <v>0</v>
      </c>
      <c r="O80" s="208">
        <v>0</v>
      </c>
      <c r="P80" s="208">
        <v>0</v>
      </c>
      <c r="Q80" s="208">
        <v>0</v>
      </c>
    </row>
    <row r="81" spans="1:17" x14ac:dyDescent="0.25">
      <c r="A81" s="154" t="s">
        <v>125</v>
      </c>
      <c r="B81" s="208">
        <v>0</v>
      </c>
      <c r="C81" s="208">
        <v>0</v>
      </c>
      <c r="D81" s="208">
        <v>0</v>
      </c>
      <c r="E81" s="208">
        <v>0</v>
      </c>
      <c r="F81" s="208">
        <v>0</v>
      </c>
      <c r="G81" s="208">
        <v>0</v>
      </c>
      <c r="H81" s="208">
        <v>0</v>
      </c>
      <c r="I81" s="208">
        <v>0</v>
      </c>
      <c r="J81" s="208">
        <v>0</v>
      </c>
      <c r="K81" s="208">
        <v>0</v>
      </c>
      <c r="L81" s="208">
        <v>0</v>
      </c>
      <c r="M81" s="208">
        <v>0</v>
      </c>
      <c r="N81" s="208">
        <v>0</v>
      </c>
      <c r="O81" s="208">
        <v>0</v>
      </c>
      <c r="P81" s="208">
        <v>0</v>
      </c>
      <c r="Q81" s="208">
        <v>0</v>
      </c>
    </row>
    <row r="82" spans="1:17" x14ac:dyDescent="0.25">
      <c r="A82" s="154" t="s">
        <v>29</v>
      </c>
      <c r="B82" s="208">
        <v>74.628866226030951</v>
      </c>
      <c r="C82" s="208">
        <v>74.064249317107951</v>
      </c>
      <c r="D82" s="208">
        <v>43.514791552554769</v>
      </c>
      <c r="E82" s="208">
        <v>38.73487065794324</v>
      </c>
      <c r="F82" s="208">
        <v>86.40439892799516</v>
      </c>
      <c r="G82" s="208">
        <v>72.667188711096742</v>
      </c>
      <c r="H82" s="208">
        <v>134.20402572822132</v>
      </c>
      <c r="I82" s="208">
        <v>142.92625783893322</v>
      </c>
      <c r="J82" s="208">
        <v>141.84888901259603</v>
      </c>
      <c r="K82" s="208">
        <v>134.2223835847752</v>
      </c>
      <c r="L82" s="208">
        <v>108.96783614797019</v>
      </c>
      <c r="M82" s="208">
        <v>87.427697474989614</v>
      </c>
      <c r="N82" s="208">
        <v>76.248212839532499</v>
      </c>
      <c r="O82" s="208">
        <v>67.21045960619054</v>
      </c>
      <c r="P82" s="208">
        <v>53.349813204252456</v>
      </c>
      <c r="Q82" s="208">
        <v>58.656281984680966</v>
      </c>
    </row>
    <row r="83" spans="1:17" x14ac:dyDescent="0.25">
      <c r="A83" s="154" t="s">
        <v>28</v>
      </c>
      <c r="B83" s="208">
        <v>0</v>
      </c>
      <c r="C83" s="208">
        <v>0</v>
      </c>
      <c r="D83" s="208">
        <v>0</v>
      </c>
      <c r="E83" s="208">
        <v>0</v>
      </c>
      <c r="F83" s="208">
        <v>0</v>
      </c>
      <c r="G83" s="208">
        <v>0</v>
      </c>
      <c r="H83" s="208">
        <v>0</v>
      </c>
      <c r="I83" s="208">
        <v>0</v>
      </c>
      <c r="J83" s="208">
        <v>0</v>
      </c>
      <c r="K83" s="208">
        <v>0</v>
      </c>
      <c r="L83" s="208">
        <v>0</v>
      </c>
      <c r="M83" s="208">
        <v>0</v>
      </c>
      <c r="N83" s="208">
        <v>0</v>
      </c>
      <c r="O83" s="208">
        <v>0</v>
      </c>
      <c r="P83" s="208">
        <v>0</v>
      </c>
      <c r="Q83" s="208">
        <v>0</v>
      </c>
    </row>
    <row r="84" spans="1:17" x14ac:dyDescent="0.25">
      <c r="A84" s="154" t="s">
        <v>26</v>
      </c>
      <c r="B84" s="208">
        <v>288.59795069282137</v>
      </c>
      <c r="C84" s="208">
        <v>299.81134434000319</v>
      </c>
      <c r="D84" s="208">
        <v>373.57332615853716</v>
      </c>
      <c r="E84" s="208">
        <v>357.2043134800021</v>
      </c>
      <c r="F84" s="208">
        <v>388.06975952923875</v>
      </c>
      <c r="G84" s="208">
        <v>406.41511372162762</v>
      </c>
      <c r="H84" s="208">
        <v>271.85587983412421</v>
      </c>
      <c r="I84" s="208">
        <v>239.86716720463878</v>
      </c>
      <c r="J84" s="208">
        <v>207.80151401682568</v>
      </c>
      <c r="K84" s="208">
        <v>182.42361084159856</v>
      </c>
      <c r="L84" s="208">
        <v>212.25356978931708</v>
      </c>
      <c r="M84" s="208">
        <v>252.04780135452731</v>
      </c>
      <c r="N84" s="208">
        <v>292.92427716509337</v>
      </c>
      <c r="O84" s="208">
        <v>301.65519548982235</v>
      </c>
      <c r="P84" s="208">
        <v>260.04962049116403</v>
      </c>
      <c r="Q84" s="208">
        <v>268.97324708827801</v>
      </c>
    </row>
    <row r="85" spans="1:17" x14ac:dyDescent="0.25">
      <c r="A85" s="154" t="s">
        <v>86</v>
      </c>
      <c r="B85" s="208">
        <v>0</v>
      </c>
      <c r="C85" s="208">
        <v>0</v>
      </c>
      <c r="D85" s="208">
        <v>0</v>
      </c>
      <c r="E85" s="208">
        <v>0</v>
      </c>
      <c r="F85" s="208">
        <v>0</v>
      </c>
      <c r="G85" s="208">
        <v>0</v>
      </c>
      <c r="H85" s="208">
        <v>0</v>
      </c>
      <c r="I85" s="208">
        <v>0</v>
      </c>
      <c r="J85" s="208">
        <v>0</v>
      </c>
      <c r="K85" s="208">
        <v>14.302682635974712</v>
      </c>
      <c r="L85" s="208">
        <v>105.89208959416692</v>
      </c>
      <c r="M85" s="208">
        <v>139.54406582161369</v>
      </c>
      <c r="N85" s="208">
        <v>46.586994662494853</v>
      </c>
      <c r="O85" s="208">
        <v>93.933817740969744</v>
      </c>
      <c r="P85" s="208">
        <v>191.16544078552664</v>
      </c>
      <c r="Q85" s="208">
        <v>232.10016838292694</v>
      </c>
    </row>
    <row r="86" spans="1:17" x14ac:dyDescent="0.25">
      <c r="A86" s="152" t="s">
        <v>221</v>
      </c>
      <c r="B86" s="261">
        <v>0</v>
      </c>
      <c r="C86" s="261">
        <v>0</v>
      </c>
      <c r="D86" s="261">
        <v>0</v>
      </c>
      <c r="E86" s="261">
        <v>0</v>
      </c>
      <c r="F86" s="261">
        <v>0</v>
      </c>
      <c r="G86" s="261">
        <v>0</v>
      </c>
      <c r="H86" s="261">
        <v>0</v>
      </c>
      <c r="I86" s="261">
        <v>0</v>
      </c>
      <c r="J86" s="261">
        <v>0</v>
      </c>
      <c r="K86" s="261">
        <v>0</v>
      </c>
      <c r="L86" s="261">
        <v>0</v>
      </c>
      <c r="M86" s="261">
        <v>0</v>
      </c>
      <c r="N86" s="261">
        <v>0</v>
      </c>
      <c r="O86" s="261">
        <v>0</v>
      </c>
      <c r="P86" s="261">
        <v>0</v>
      </c>
      <c r="Q86" s="261">
        <v>0</v>
      </c>
    </row>
    <row r="87" spans="1:17" x14ac:dyDescent="0.25">
      <c r="A87" s="156" t="s">
        <v>207</v>
      </c>
      <c r="B87" s="204">
        <v>31.791347512216447</v>
      </c>
      <c r="C87" s="204">
        <v>31.675217107724592</v>
      </c>
      <c r="D87" s="204">
        <v>36.002080982178846</v>
      </c>
      <c r="E87" s="204">
        <v>36.1494533815561</v>
      </c>
      <c r="F87" s="204">
        <v>44.02751407385405</v>
      </c>
      <c r="G87" s="204">
        <v>44.998235976107139</v>
      </c>
      <c r="H87" s="204">
        <v>43.101390795160341</v>
      </c>
      <c r="I87" s="204">
        <v>48.506466849824143</v>
      </c>
      <c r="J87" s="204">
        <v>52.601552243871282</v>
      </c>
      <c r="K87" s="204">
        <v>57.107248599022135</v>
      </c>
      <c r="L87" s="204">
        <v>54.970041736106779</v>
      </c>
      <c r="M87" s="204">
        <v>57.821744021619637</v>
      </c>
      <c r="N87" s="204">
        <v>52.207924098784659</v>
      </c>
      <c r="O87" s="204">
        <v>53.06181113411224</v>
      </c>
      <c r="P87" s="204">
        <v>55.7487196901034</v>
      </c>
      <c r="Q87" s="204">
        <v>59.341225892927696</v>
      </c>
    </row>
    <row r="88" spans="1:17" x14ac:dyDescent="0.25">
      <c r="A88" s="152" t="s">
        <v>220</v>
      </c>
      <c r="B88" s="261">
        <v>31.791347512216447</v>
      </c>
      <c r="C88" s="261">
        <v>31.675217107724592</v>
      </c>
      <c r="D88" s="261">
        <v>36.002080982178846</v>
      </c>
      <c r="E88" s="261">
        <v>36.1494533815561</v>
      </c>
      <c r="F88" s="261">
        <v>44.02751407385405</v>
      </c>
      <c r="G88" s="261">
        <v>44.998235976107139</v>
      </c>
      <c r="H88" s="261">
        <v>43.101390795160341</v>
      </c>
      <c r="I88" s="261">
        <v>48.506466849824143</v>
      </c>
      <c r="J88" s="261">
        <v>52.601552243871282</v>
      </c>
      <c r="K88" s="261">
        <v>57.107248599022135</v>
      </c>
      <c r="L88" s="261">
        <v>54.970041736106779</v>
      </c>
      <c r="M88" s="261">
        <v>57.821744021619637</v>
      </c>
      <c r="N88" s="261">
        <v>52.207924098784659</v>
      </c>
      <c r="O88" s="261">
        <v>53.06181113411224</v>
      </c>
      <c r="P88" s="261">
        <v>55.7487196901034</v>
      </c>
      <c r="Q88" s="261">
        <v>59.341225892927696</v>
      </c>
    </row>
    <row r="89" spans="1:17" x14ac:dyDescent="0.25">
      <c r="A89" s="154" t="s">
        <v>33</v>
      </c>
      <c r="B89" s="83">
        <v>0</v>
      </c>
      <c r="C89" s="83">
        <v>0</v>
      </c>
      <c r="D89" s="83">
        <v>0</v>
      </c>
      <c r="E89" s="83">
        <v>0</v>
      </c>
      <c r="F89" s="83">
        <v>0</v>
      </c>
      <c r="G89" s="83">
        <v>0</v>
      </c>
      <c r="H89" s="83">
        <v>0</v>
      </c>
      <c r="I89" s="83">
        <v>0</v>
      </c>
      <c r="J89" s="83">
        <v>0</v>
      </c>
      <c r="K89" s="83">
        <v>0</v>
      </c>
      <c r="L89" s="83">
        <v>0</v>
      </c>
      <c r="M89" s="83">
        <v>0</v>
      </c>
      <c r="N89" s="83">
        <v>0</v>
      </c>
      <c r="O89" s="83">
        <v>0</v>
      </c>
      <c r="P89" s="83">
        <v>0</v>
      </c>
      <c r="Q89" s="83">
        <v>0</v>
      </c>
    </row>
    <row r="90" spans="1:17" x14ac:dyDescent="0.25">
      <c r="A90" s="154" t="s">
        <v>30</v>
      </c>
      <c r="B90" s="208">
        <v>0</v>
      </c>
      <c r="C90" s="208">
        <v>0</v>
      </c>
      <c r="D90" s="208">
        <v>0</v>
      </c>
      <c r="E90" s="208">
        <v>0</v>
      </c>
      <c r="F90" s="208">
        <v>0</v>
      </c>
      <c r="G90" s="208">
        <v>0</v>
      </c>
      <c r="H90" s="208">
        <v>0</v>
      </c>
      <c r="I90" s="208">
        <v>0</v>
      </c>
      <c r="J90" s="208">
        <v>0</v>
      </c>
      <c r="K90" s="208">
        <v>0</v>
      </c>
      <c r="L90" s="208">
        <v>0</v>
      </c>
      <c r="M90" s="208">
        <v>0</v>
      </c>
      <c r="N90" s="208">
        <v>0</v>
      </c>
      <c r="O90" s="208">
        <v>0</v>
      </c>
      <c r="P90" s="208">
        <v>0</v>
      </c>
      <c r="Q90" s="208">
        <v>0</v>
      </c>
    </row>
    <row r="91" spans="1:17" x14ac:dyDescent="0.25">
      <c r="A91" s="154" t="s">
        <v>125</v>
      </c>
      <c r="B91" s="208">
        <v>0</v>
      </c>
      <c r="C91" s="208">
        <v>0</v>
      </c>
      <c r="D91" s="208">
        <v>0</v>
      </c>
      <c r="E91" s="208">
        <v>0</v>
      </c>
      <c r="F91" s="208">
        <v>0</v>
      </c>
      <c r="G91" s="208">
        <v>0</v>
      </c>
      <c r="H91" s="208">
        <v>0</v>
      </c>
      <c r="I91" s="208">
        <v>0</v>
      </c>
      <c r="J91" s="208">
        <v>0</v>
      </c>
      <c r="K91" s="208">
        <v>0</v>
      </c>
      <c r="L91" s="208">
        <v>0</v>
      </c>
      <c r="M91" s="208">
        <v>0</v>
      </c>
      <c r="N91" s="208">
        <v>0</v>
      </c>
      <c r="O91" s="208">
        <v>0</v>
      </c>
      <c r="P91" s="208">
        <v>0</v>
      </c>
      <c r="Q91" s="208">
        <v>0</v>
      </c>
    </row>
    <row r="92" spans="1:17" x14ac:dyDescent="0.25">
      <c r="A92" s="154" t="s">
        <v>29</v>
      </c>
      <c r="B92" s="208">
        <v>0</v>
      </c>
      <c r="C92" s="208">
        <v>0</v>
      </c>
      <c r="D92" s="208">
        <v>0</v>
      </c>
      <c r="E92" s="208">
        <v>0</v>
      </c>
      <c r="F92" s="208">
        <v>0</v>
      </c>
      <c r="G92" s="208">
        <v>0</v>
      </c>
      <c r="H92" s="208">
        <v>0</v>
      </c>
      <c r="I92" s="208">
        <v>0</v>
      </c>
      <c r="J92" s="208">
        <v>0</v>
      </c>
      <c r="K92" s="208">
        <v>0</v>
      </c>
      <c r="L92" s="208">
        <v>0</v>
      </c>
      <c r="M92" s="208">
        <v>0</v>
      </c>
      <c r="N92" s="208">
        <v>0</v>
      </c>
      <c r="O92" s="208">
        <v>0</v>
      </c>
      <c r="P92" s="208">
        <v>0</v>
      </c>
      <c r="Q92" s="208">
        <v>0</v>
      </c>
    </row>
    <row r="93" spans="1:17" x14ac:dyDescent="0.25">
      <c r="A93" s="154" t="s">
        <v>26</v>
      </c>
      <c r="B93" s="208">
        <v>31.791347512216447</v>
      </c>
      <c r="C93" s="208">
        <v>31.675217107724592</v>
      </c>
      <c r="D93" s="208">
        <v>36.002080982178846</v>
      </c>
      <c r="E93" s="208">
        <v>36.1494533815561</v>
      </c>
      <c r="F93" s="208">
        <v>44.02751407385405</v>
      </c>
      <c r="G93" s="208">
        <v>44.998235976107139</v>
      </c>
      <c r="H93" s="208">
        <v>43.101390795160341</v>
      </c>
      <c r="I93" s="208">
        <v>48.506466849824143</v>
      </c>
      <c r="J93" s="208">
        <v>52.601552243871282</v>
      </c>
      <c r="K93" s="208">
        <v>57.107248599022135</v>
      </c>
      <c r="L93" s="208">
        <v>54.970041736106779</v>
      </c>
      <c r="M93" s="208">
        <v>57.821744021619637</v>
      </c>
      <c r="N93" s="208">
        <v>52.207924098784659</v>
      </c>
      <c r="O93" s="208">
        <v>53.06181113411224</v>
      </c>
      <c r="P93" s="208">
        <v>55.7487196901034</v>
      </c>
      <c r="Q93" s="208">
        <v>59.341225892927696</v>
      </c>
    </row>
    <row r="94" spans="1:17" x14ac:dyDescent="0.25">
      <c r="A94" s="152" t="s">
        <v>219</v>
      </c>
      <c r="B94" s="261">
        <v>0</v>
      </c>
      <c r="C94" s="261">
        <v>0</v>
      </c>
      <c r="D94" s="261">
        <v>0</v>
      </c>
      <c r="E94" s="261">
        <v>0</v>
      </c>
      <c r="F94" s="261">
        <v>0</v>
      </c>
      <c r="G94" s="261">
        <v>0</v>
      </c>
      <c r="H94" s="261">
        <v>0</v>
      </c>
      <c r="I94" s="261">
        <v>0</v>
      </c>
      <c r="J94" s="261">
        <v>0</v>
      </c>
      <c r="K94" s="261">
        <v>0</v>
      </c>
      <c r="L94" s="261">
        <v>0</v>
      </c>
      <c r="M94" s="261">
        <v>0</v>
      </c>
      <c r="N94" s="261">
        <v>0</v>
      </c>
      <c r="O94" s="261">
        <v>0</v>
      </c>
      <c r="P94" s="261">
        <v>0</v>
      </c>
      <c r="Q94" s="261">
        <v>0</v>
      </c>
    </row>
    <row r="95" spans="1:17" x14ac:dyDescent="0.25">
      <c r="A95" s="177" t="s">
        <v>98</v>
      </c>
      <c r="B95" s="176">
        <v>487.7299799999999</v>
      </c>
      <c r="C95" s="176">
        <v>489.43240999999983</v>
      </c>
      <c r="D95" s="176">
        <v>526.45230000000015</v>
      </c>
      <c r="E95" s="176">
        <v>460.49801999999994</v>
      </c>
      <c r="F95" s="176">
        <v>502.77421999999979</v>
      </c>
      <c r="G95" s="176">
        <v>477.2078000000003</v>
      </c>
      <c r="H95" s="176">
        <v>492.30750000000006</v>
      </c>
      <c r="I95" s="176">
        <v>499.08061000000009</v>
      </c>
      <c r="J95" s="176">
        <v>477.78988999999996</v>
      </c>
      <c r="K95" s="176">
        <v>368.30828000000025</v>
      </c>
      <c r="L95" s="176">
        <v>423.91118999999981</v>
      </c>
      <c r="M95" s="176">
        <v>472.14962999999972</v>
      </c>
      <c r="N95" s="176">
        <v>424.97817999999995</v>
      </c>
      <c r="O95" s="176">
        <v>436.62745000000012</v>
      </c>
      <c r="P95" s="176">
        <v>456.59571999999986</v>
      </c>
      <c r="Q95" s="176">
        <v>419.5796100000004</v>
      </c>
    </row>
    <row r="96" spans="1:17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</row>
    <row r="97" spans="1:17" ht="12.75" x14ac:dyDescent="0.25">
      <c r="A97" s="97" t="s">
        <v>36</v>
      </c>
      <c r="B97" s="96">
        <v>347.17342533756312</v>
      </c>
      <c r="C97" s="96">
        <v>368.90141296037649</v>
      </c>
      <c r="D97" s="96">
        <v>351.01740888419118</v>
      </c>
      <c r="E97" s="96">
        <v>400.1811764742265</v>
      </c>
      <c r="F97" s="96">
        <v>355.9304378893687</v>
      </c>
      <c r="G97" s="96">
        <v>391.13070407205299</v>
      </c>
      <c r="H97" s="96">
        <v>424.6692292468698</v>
      </c>
      <c r="I97" s="96">
        <v>458.25073057711239</v>
      </c>
      <c r="J97" s="96">
        <v>479.2681464140785</v>
      </c>
      <c r="K97" s="96">
        <v>440.82963281419768</v>
      </c>
      <c r="L97" s="96">
        <v>460.00381100915916</v>
      </c>
      <c r="M97" s="96">
        <v>430.34774248530169</v>
      </c>
      <c r="N97" s="96">
        <v>353.87467751279661</v>
      </c>
      <c r="O97" s="96">
        <v>328.65152785691998</v>
      </c>
      <c r="P97" s="96">
        <v>345.24368143892428</v>
      </c>
      <c r="Q97" s="96">
        <v>321.89206153126378</v>
      </c>
    </row>
    <row r="98" spans="1:17" x14ac:dyDescent="0.25">
      <c r="A98" s="132" t="s">
        <v>83</v>
      </c>
      <c r="B98" s="160">
        <v>0</v>
      </c>
      <c r="C98" s="160">
        <v>0</v>
      </c>
      <c r="D98" s="160">
        <v>0</v>
      </c>
      <c r="E98" s="160">
        <v>0</v>
      </c>
      <c r="F98" s="160">
        <v>0</v>
      </c>
      <c r="G98" s="160">
        <v>0</v>
      </c>
      <c r="H98" s="160">
        <v>0</v>
      </c>
      <c r="I98" s="160">
        <v>0</v>
      </c>
      <c r="J98" s="160">
        <v>0</v>
      </c>
      <c r="K98" s="160">
        <v>0</v>
      </c>
      <c r="L98" s="160">
        <v>0</v>
      </c>
      <c r="M98" s="160">
        <v>0</v>
      </c>
      <c r="N98" s="160">
        <v>0</v>
      </c>
      <c r="O98" s="160">
        <v>0</v>
      </c>
      <c r="P98" s="160">
        <v>0</v>
      </c>
      <c r="Q98" s="160">
        <v>0</v>
      </c>
    </row>
    <row r="99" spans="1:17" x14ac:dyDescent="0.25">
      <c r="A99" s="76" t="s">
        <v>82</v>
      </c>
      <c r="B99" s="159">
        <v>0</v>
      </c>
      <c r="C99" s="159">
        <v>0</v>
      </c>
      <c r="D99" s="159">
        <v>0</v>
      </c>
      <c r="E99" s="159">
        <v>0</v>
      </c>
      <c r="F99" s="159">
        <v>0</v>
      </c>
      <c r="G99" s="159">
        <v>0</v>
      </c>
      <c r="H99" s="159">
        <v>0</v>
      </c>
      <c r="I99" s="159">
        <v>0</v>
      </c>
      <c r="J99" s="159">
        <v>0</v>
      </c>
      <c r="K99" s="159">
        <v>0</v>
      </c>
      <c r="L99" s="159">
        <v>0</v>
      </c>
      <c r="M99" s="159">
        <v>0</v>
      </c>
      <c r="N99" s="159">
        <v>0</v>
      </c>
      <c r="O99" s="159">
        <v>0</v>
      </c>
      <c r="P99" s="159">
        <v>0</v>
      </c>
      <c r="Q99" s="159">
        <v>0</v>
      </c>
    </row>
    <row r="100" spans="1:17" x14ac:dyDescent="0.25">
      <c r="A100" s="76" t="s">
        <v>81</v>
      </c>
      <c r="B100" s="159">
        <v>0</v>
      </c>
      <c r="C100" s="159">
        <v>0</v>
      </c>
      <c r="D100" s="159">
        <v>0</v>
      </c>
      <c r="E100" s="159">
        <v>0</v>
      </c>
      <c r="F100" s="159">
        <v>0</v>
      </c>
      <c r="G100" s="159">
        <v>0</v>
      </c>
      <c r="H100" s="159">
        <v>0</v>
      </c>
      <c r="I100" s="159">
        <v>0</v>
      </c>
      <c r="J100" s="159">
        <v>0</v>
      </c>
      <c r="K100" s="159">
        <v>0</v>
      </c>
      <c r="L100" s="159">
        <v>0</v>
      </c>
      <c r="M100" s="159">
        <v>0</v>
      </c>
      <c r="N100" s="159">
        <v>0</v>
      </c>
      <c r="O100" s="159">
        <v>0</v>
      </c>
      <c r="P100" s="159">
        <v>0</v>
      </c>
      <c r="Q100" s="159">
        <v>0</v>
      </c>
    </row>
    <row r="101" spans="1:17" x14ac:dyDescent="0.25">
      <c r="A101" s="76" t="s">
        <v>80</v>
      </c>
      <c r="B101" s="159">
        <v>0</v>
      </c>
      <c r="C101" s="159">
        <v>0</v>
      </c>
      <c r="D101" s="159">
        <v>0</v>
      </c>
      <c r="E101" s="159">
        <v>0</v>
      </c>
      <c r="F101" s="159">
        <v>0</v>
      </c>
      <c r="G101" s="159">
        <v>0</v>
      </c>
      <c r="H101" s="159">
        <v>0</v>
      </c>
      <c r="I101" s="159">
        <v>0</v>
      </c>
      <c r="J101" s="159">
        <v>0</v>
      </c>
      <c r="K101" s="159">
        <v>0</v>
      </c>
      <c r="L101" s="159">
        <v>0</v>
      </c>
      <c r="M101" s="159">
        <v>0</v>
      </c>
      <c r="N101" s="159">
        <v>0</v>
      </c>
      <c r="O101" s="159">
        <v>0</v>
      </c>
      <c r="P101" s="159">
        <v>0</v>
      </c>
      <c r="Q101" s="159">
        <v>0</v>
      </c>
    </row>
    <row r="102" spans="1:17" x14ac:dyDescent="0.25">
      <c r="A102" s="129" t="s">
        <v>79</v>
      </c>
      <c r="B102" s="158">
        <v>2.0428556191625056</v>
      </c>
      <c r="C102" s="158">
        <v>2.2192133704091366</v>
      </c>
      <c r="D102" s="158">
        <v>2.1488957153810446</v>
      </c>
      <c r="E102" s="158">
        <v>2.324185340362436</v>
      </c>
      <c r="F102" s="158">
        <v>2.048873341597865</v>
      </c>
      <c r="G102" s="158">
        <v>2.2136172789048612</v>
      </c>
      <c r="H102" s="158">
        <v>2.383069827011064</v>
      </c>
      <c r="I102" s="158">
        <v>2.4851936938849795</v>
      </c>
      <c r="J102" s="158">
        <v>2.5544286271453189</v>
      </c>
      <c r="K102" s="158">
        <v>2.267474110099581</v>
      </c>
      <c r="L102" s="158">
        <v>2.4265799217015362</v>
      </c>
      <c r="M102" s="158">
        <v>2.2691164615714272</v>
      </c>
      <c r="N102" s="158">
        <v>1.9353215389498608</v>
      </c>
      <c r="O102" s="158">
        <v>1.8010161546356347</v>
      </c>
      <c r="P102" s="158">
        <v>1.8831638218137328</v>
      </c>
      <c r="Q102" s="158">
        <v>1.7382202869983059</v>
      </c>
    </row>
    <row r="103" spans="1:17" x14ac:dyDescent="0.25">
      <c r="A103" s="92" t="s">
        <v>125</v>
      </c>
      <c r="B103" s="91">
        <v>0.95655988233770417</v>
      </c>
      <c r="C103" s="91">
        <v>1.0391387724948942</v>
      </c>
      <c r="D103" s="91">
        <v>1.0062127804722616</v>
      </c>
      <c r="E103" s="91">
        <v>1.0882915243024107</v>
      </c>
      <c r="F103" s="91">
        <v>0.95937765947805231</v>
      </c>
      <c r="G103" s="91">
        <v>1.0365184225393378</v>
      </c>
      <c r="H103" s="91">
        <v>1.1158639758705835</v>
      </c>
      <c r="I103" s="91">
        <v>1.1636831135347678</v>
      </c>
      <c r="J103" s="91">
        <v>1.1961021249381873</v>
      </c>
      <c r="K103" s="91">
        <v>1.0617366923120313</v>
      </c>
      <c r="L103" s="91">
        <v>1.1362821934150671</v>
      </c>
      <c r="M103" s="91">
        <v>1.0629096105400733</v>
      </c>
      <c r="N103" s="91">
        <v>0.90665204696743307</v>
      </c>
      <c r="O103" s="91">
        <v>0.84384827563536891</v>
      </c>
      <c r="P103" s="91">
        <v>0.88267859185872932</v>
      </c>
      <c r="Q103" s="91">
        <v>0.81482088493931049</v>
      </c>
    </row>
    <row r="104" spans="1:17" x14ac:dyDescent="0.25">
      <c r="A104" s="92" t="s">
        <v>26</v>
      </c>
      <c r="B104" s="91">
        <v>1.0862957368248016</v>
      </c>
      <c r="C104" s="91">
        <v>1.1800745979142424</v>
      </c>
      <c r="D104" s="91">
        <v>1.1426829349087828</v>
      </c>
      <c r="E104" s="91">
        <v>1.2358938160600255</v>
      </c>
      <c r="F104" s="91">
        <v>1.0894956821198125</v>
      </c>
      <c r="G104" s="91">
        <v>1.1770988563655234</v>
      </c>
      <c r="H104" s="91">
        <v>1.2672058511404805</v>
      </c>
      <c r="I104" s="91">
        <v>1.3215105803502118</v>
      </c>
      <c r="J104" s="91">
        <v>1.3583265022071316</v>
      </c>
      <c r="K104" s="91">
        <v>1.2057374177875495</v>
      </c>
      <c r="L104" s="91">
        <v>1.2902977282864692</v>
      </c>
      <c r="M104" s="91">
        <v>1.2062068510313539</v>
      </c>
      <c r="N104" s="91">
        <v>1.0286694919824277</v>
      </c>
      <c r="O104" s="91">
        <v>0.95716787900026568</v>
      </c>
      <c r="P104" s="91">
        <v>1.0004852299550033</v>
      </c>
      <c r="Q104" s="91">
        <v>0.9233994020589954</v>
      </c>
    </row>
    <row r="105" spans="1:17" x14ac:dyDescent="0.25">
      <c r="A105" s="92" t="s">
        <v>126</v>
      </c>
      <c r="B105" s="91">
        <v>0</v>
      </c>
      <c r="C105" s="91">
        <v>0</v>
      </c>
      <c r="D105" s="91">
        <v>0</v>
      </c>
      <c r="E105" s="91">
        <v>0</v>
      </c>
      <c r="F105" s="91">
        <v>0</v>
      </c>
      <c r="G105" s="91">
        <v>0</v>
      </c>
      <c r="H105" s="91">
        <v>0</v>
      </c>
      <c r="I105" s="91">
        <v>0</v>
      </c>
      <c r="J105" s="91">
        <v>0</v>
      </c>
      <c r="K105" s="91">
        <v>0</v>
      </c>
      <c r="L105" s="91">
        <v>0</v>
      </c>
      <c r="M105" s="91">
        <v>0</v>
      </c>
      <c r="N105" s="91">
        <v>0</v>
      </c>
      <c r="O105" s="91">
        <v>0</v>
      </c>
      <c r="P105" s="91">
        <v>0</v>
      </c>
      <c r="Q105" s="91">
        <v>0</v>
      </c>
    </row>
    <row r="106" spans="1:17" x14ac:dyDescent="0.25">
      <c r="A106" s="92" t="s">
        <v>21</v>
      </c>
      <c r="B106" s="157">
        <v>0</v>
      </c>
      <c r="C106" s="157">
        <v>0</v>
      </c>
      <c r="D106" s="157">
        <v>0</v>
      </c>
      <c r="E106" s="157">
        <v>0</v>
      </c>
      <c r="F106" s="157">
        <v>0</v>
      </c>
      <c r="G106" s="157">
        <v>0</v>
      </c>
      <c r="H106" s="157">
        <v>0</v>
      </c>
      <c r="I106" s="157">
        <v>0</v>
      </c>
      <c r="J106" s="157">
        <v>0</v>
      </c>
      <c r="K106" s="157">
        <v>0</v>
      </c>
      <c r="L106" s="157">
        <v>0</v>
      </c>
      <c r="M106" s="157">
        <v>0</v>
      </c>
      <c r="N106" s="157">
        <v>0</v>
      </c>
      <c r="O106" s="157">
        <v>0</v>
      </c>
      <c r="P106" s="157">
        <v>0</v>
      </c>
      <c r="Q106" s="157">
        <v>0</v>
      </c>
    </row>
    <row r="107" spans="1:17" x14ac:dyDescent="0.25">
      <c r="A107" s="156" t="s">
        <v>206</v>
      </c>
      <c r="B107" s="204">
        <v>286.52179759446784</v>
      </c>
      <c r="C107" s="204">
        <v>300.64147162768694</v>
      </c>
      <c r="D107" s="204">
        <v>288.72100953923297</v>
      </c>
      <c r="E107" s="204">
        <v>329.69187154503106</v>
      </c>
      <c r="F107" s="204">
        <v>302.59874659062672</v>
      </c>
      <c r="G107" s="204">
        <v>328.03253016906473</v>
      </c>
      <c r="H107" s="204">
        <v>357.28599049291381</v>
      </c>
      <c r="I107" s="204">
        <v>385.64823520446902</v>
      </c>
      <c r="J107" s="204">
        <v>401.35491650331693</v>
      </c>
      <c r="K107" s="204">
        <v>369.15933847998377</v>
      </c>
      <c r="L107" s="204">
        <v>387.28808594244015</v>
      </c>
      <c r="M107" s="204">
        <v>363.27829450788994</v>
      </c>
      <c r="N107" s="204">
        <v>292.33666434610575</v>
      </c>
      <c r="O107" s="204">
        <v>266.98916220375128</v>
      </c>
      <c r="P107" s="204">
        <v>284.10722649111386</v>
      </c>
      <c r="Q107" s="204">
        <v>259.8895597921412</v>
      </c>
    </row>
    <row r="108" spans="1:17" x14ac:dyDescent="0.25">
      <c r="A108" s="152" t="s">
        <v>218</v>
      </c>
      <c r="B108" s="151">
        <v>286.52179759446784</v>
      </c>
      <c r="C108" s="151">
        <v>300.64147162768694</v>
      </c>
      <c r="D108" s="151">
        <v>288.72100953923297</v>
      </c>
      <c r="E108" s="151">
        <v>329.69187154503106</v>
      </c>
      <c r="F108" s="151">
        <v>302.59874659062672</v>
      </c>
      <c r="G108" s="151">
        <v>328.03253016906473</v>
      </c>
      <c r="H108" s="151">
        <v>357.28599049291381</v>
      </c>
      <c r="I108" s="151">
        <v>385.64823520446902</v>
      </c>
      <c r="J108" s="151">
        <v>401.35491650331693</v>
      </c>
      <c r="K108" s="151">
        <v>369.15933847998377</v>
      </c>
      <c r="L108" s="151">
        <v>387.28808594244015</v>
      </c>
      <c r="M108" s="151">
        <v>363.27829450788994</v>
      </c>
      <c r="N108" s="151">
        <v>292.33666434610575</v>
      </c>
      <c r="O108" s="151">
        <v>266.98916220375128</v>
      </c>
      <c r="P108" s="151">
        <v>284.10722649111386</v>
      </c>
      <c r="Q108" s="151">
        <v>259.8895597921412</v>
      </c>
    </row>
    <row r="109" spans="1:17" x14ac:dyDescent="0.25">
      <c r="A109" s="154" t="s">
        <v>33</v>
      </c>
      <c r="B109" s="83">
        <v>0</v>
      </c>
      <c r="C109" s="83">
        <v>0</v>
      </c>
      <c r="D109" s="83">
        <v>0</v>
      </c>
      <c r="E109" s="83">
        <v>0</v>
      </c>
      <c r="F109" s="83">
        <v>0</v>
      </c>
      <c r="G109" s="83">
        <v>0</v>
      </c>
      <c r="H109" s="83">
        <v>0</v>
      </c>
      <c r="I109" s="83">
        <v>0</v>
      </c>
      <c r="J109" s="83">
        <v>0</v>
      </c>
      <c r="K109" s="83">
        <v>0</v>
      </c>
      <c r="L109" s="83">
        <v>0</v>
      </c>
      <c r="M109" s="83">
        <v>0</v>
      </c>
      <c r="N109" s="83">
        <v>0</v>
      </c>
      <c r="O109" s="83">
        <v>0</v>
      </c>
      <c r="P109" s="83">
        <v>0</v>
      </c>
      <c r="Q109" s="83">
        <v>0</v>
      </c>
    </row>
    <row r="110" spans="1:17" x14ac:dyDescent="0.25">
      <c r="A110" s="154" t="s">
        <v>30</v>
      </c>
      <c r="B110" s="208">
        <v>0</v>
      </c>
      <c r="C110" s="208">
        <v>0</v>
      </c>
      <c r="D110" s="208">
        <v>0</v>
      </c>
      <c r="E110" s="208">
        <v>0</v>
      </c>
      <c r="F110" s="208">
        <v>0</v>
      </c>
      <c r="G110" s="208">
        <v>0</v>
      </c>
      <c r="H110" s="208">
        <v>0</v>
      </c>
      <c r="I110" s="208">
        <v>0</v>
      </c>
      <c r="J110" s="208">
        <v>0</v>
      </c>
      <c r="K110" s="208">
        <v>0</v>
      </c>
      <c r="L110" s="208">
        <v>0</v>
      </c>
      <c r="M110" s="208">
        <v>0</v>
      </c>
      <c r="N110" s="208">
        <v>0</v>
      </c>
      <c r="O110" s="208">
        <v>0</v>
      </c>
      <c r="P110" s="208">
        <v>0</v>
      </c>
      <c r="Q110" s="208">
        <v>0</v>
      </c>
    </row>
    <row r="111" spans="1:17" x14ac:dyDescent="0.25">
      <c r="A111" s="154" t="s">
        <v>125</v>
      </c>
      <c r="B111" s="208">
        <v>0</v>
      </c>
      <c r="C111" s="208">
        <v>0</v>
      </c>
      <c r="D111" s="208">
        <v>0</v>
      </c>
      <c r="E111" s="208">
        <v>0</v>
      </c>
      <c r="F111" s="208">
        <v>0</v>
      </c>
      <c r="G111" s="208">
        <v>0</v>
      </c>
      <c r="H111" s="208">
        <v>0</v>
      </c>
      <c r="I111" s="208">
        <v>0</v>
      </c>
      <c r="J111" s="208">
        <v>0</v>
      </c>
      <c r="K111" s="208">
        <v>0</v>
      </c>
      <c r="L111" s="208">
        <v>0</v>
      </c>
      <c r="M111" s="208">
        <v>0</v>
      </c>
      <c r="N111" s="208">
        <v>0</v>
      </c>
      <c r="O111" s="208">
        <v>0</v>
      </c>
      <c r="P111" s="208">
        <v>0</v>
      </c>
      <c r="Q111" s="208">
        <v>0</v>
      </c>
    </row>
    <row r="112" spans="1:17" x14ac:dyDescent="0.25">
      <c r="A112" s="154" t="s">
        <v>29</v>
      </c>
      <c r="B112" s="208">
        <v>0</v>
      </c>
      <c r="C112" s="208">
        <v>0</v>
      </c>
      <c r="D112" s="208">
        <v>0</v>
      </c>
      <c r="E112" s="208">
        <v>0</v>
      </c>
      <c r="F112" s="208">
        <v>0</v>
      </c>
      <c r="G112" s="208">
        <v>0</v>
      </c>
      <c r="H112" s="208">
        <v>0</v>
      </c>
      <c r="I112" s="208">
        <v>0</v>
      </c>
      <c r="J112" s="208">
        <v>0</v>
      </c>
      <c r="K112" s="208">
        <v>0</v>
      </c>
      <c r="L112" s="208">
        <v>0</v>
      </c>
      <c r="M112" s="208">
        <v>0</v>
      </c>
      <c r="N112" s="208">
        <v>0</v>
      </c>
      <c r="O112" s="208">
        <v>0</v>
      </c>
      <c r="P112" s="208">
        <v>0</v>
      </c>
      <c r="Q112" s="208">
        <v>0</v>
      </c>
    </row>
    <row r="113" spans="1:17" x14ac:dyDescent="0.25">
      <c r="A113" s="154" t="s">
        <v>26</v>
      </c>
      <c r="B113" s="208">
        <v>286.52179759446784</v>
      </c>
      <c r="C113" s="208">
        <v>300.64147162768694</v>
      </c>
      <c r="D113" s="208">
        <v>288.72100953923297</v>
      </c>
      <c r="E113" s="208">
        <v>329.69187154503106</v>
      </c>
      <c r="F113" s="208">
        <v>302.59874659062672</v>
      </c>
      <c r="G113" s="208">
        <v>328.03253016906473</v>
      </c>
      <c r="H113" s="208">
        <v>357.28599049291381</v>
      </c>
      <c r="I113" s="208">
        <v>385.64823520446902</v>
      </c>
      <c r="J113" s="208">
        <v>401.35491650331693</v>
      </c>
      <c r="K113" s="208">
        <v>369.15933847998377</v>
      </c>
      <c r="L113" s="208">
        <v>387.28808594244015</v>
      </c>
      <c r="M113" s="208">
        <v>363.27829450788994</v>
      </c>
      <c r="N113" s="208">
        <v>292.33666434610575</v>
      </c>
      <c r="O113" s="208">
        <v>266.98916220375128</v>
      </c>
      <c r="P113" s="208">
        <v>284.10722649111386</v>
      </c>
      <c r="Q113" s="208">
        <v>259.8895597921412</v>
      </c>
    </row>
    <row r="114" spans="1:17" x14ac:dyDescent="0.25">
      <c r="A114" s="152" t="s">
        <v>217</v>
      </c>
      <c r="B114" s="151">
        <v>0</v>
      </c>
      <c r="C114" s="151">
        <v>0</v>
      </c>
      <c r="D114" s="151">
        <v>0</v>
      </c>
      <c r="E114" s="151">
        <v>0</v>
      </c>
      <c r="F114" s="151">
        <v>0</v>
      </c>
      <c r="G114" s="151">
        <v>0</v>
      </c>
      <c r="H114" s="151">
        <v>0</v>
      </c>
      <c r="I114" s="151">
        <v>0</v>
      </c>
      <c r="J114" s="151">
        <v>0</v>
      </c>
      <c r="K114" s="151">
        <v>0</v>
      </c>
      <c r="L114" s="151">
        <v>0</v>
      </c>
      <c r="M114" s="151">
        <v>0</v>
      </c>
      <c r="N114" s="151">
        <v>0</v>
      </c>
      <c r="O114" s="151">
        <v>0</v>
      </c>
      <c r="P114" s="151">
        <v>0</v>
      </c>
      <c r="Q114" s="151">
        <v>0</v>
      </c>
    </row>
    <row r="115" spans="1:17" x14ac:dyDescent="0.25">
      <c r="A115" s="156" t="s">
        <v>205</v>
      </c>
      <c r="B115" s="204">
        <v>0</v>
      </c>
      <c r="C115" s="204">
        <v>0</v>
      </c>
      <c r="D115" s="204">
        <v>0</v>
      </c>
      <c r="E115" s="204">
        <v>0</v>
      </c>
      <c r="F115" s="204">
        <v>0</v>
      </c>
      <c r="G115" s="204">
        <v>0</v>
      </c>
      <c r="H115" s="204">
        <v>0</v>
      </c>
      <c r="I115" s="204">
        <v>0</v>
      </c>
      <c r="J115" s="204">
        <v>0</v>
      </c>
      <c r="K115" s="204">
        <v>0</v>
      </c>
      <c r="L115" s="204">
        <v>0</v>
      </c>
      <c r="M115" s="204">
        <v>0</v>
      </c>
      <c r="N115" s="204">
        <v>0</v>
      </c>
      <c r="O115" s="204">
        <v>0</v>
      </c>
      <c r="P115" s="204">
        <v>0</v>
      </c>
      <c r="Q115" s="204">
        <v>0</v>
      </c>
    </row>
    <row r="116" spans="1:17" x14ac:dyDescent="0.25">
      <c r="A116" s="156" t="s">
        <v>204</v>
      </c>
      <c r="B116" s="204">
        <v>22.337362123932778</v>
      </c>
      <c r="C116" s="204">
        <v>23.438137962280365</v>
      </c>
      <c r="D116" s="204">
        <v>22.508813629577137</v>
      </c>
      <c r="E116" s="204">
        <v>25.702919588833002</v>
      </c>
      <c r="F116" s="204">
        <v>23.590727957144093</v>
      </c>
      <c r="G116" s="204">
        <v>25.573556624083466</v>
      </c>
      <c r="H116" s="204">
        <v>27.854168926944887</v>
      </c>
      <c r="I116" s="204">
        <v>30.065301678758384</v>
      </c>
      <c r="J116" s="204">
        <v>31.289801283616193</v>
      </c>
      <c r="K116" s="204">
        <v>28.779820224114339</v>
      </c>
      <c r="L116" s="204">
        <v>30.193145145017468</v>
      </c>
      <c r="M116" s="204">
        <v>28.321331515840374</v>
      </c>
      <c r="N116" s="204">
        <v>22.790691627741005</v>
      </c>
      <c r="O116" s="204">
        <v>20.814589498533049</v>
      </c>
      <c r="P116" s="204">
        <v>22.149121125996679</v>
      </c>
      <c r="Q116" s="204">
        <v>20.261101452124311</v>
      </c>
    </row>
    <row r="117" spans="1:17" x14ac:dyDescent="0.25">
      <c r="A117" s="152" t="s">
        <v>216</v>
      </c>
      <c r="B117" s="151">
        <v>22.337362123932778</v>
      </c>
      <c r="C117" s="151">
        <v>23.438137962280365</v>
      </c>
      <c r="D117" s="151">
        <v>22.508813629577137</v>
      </c>
      <c r="E117" s="151">
        <v>25.702919588833002</v>
      </c>
      <c r="F117" s="151">
        <v>23.590727957144093</v>
      </c>
      <c r="G117" s="151">
        <v>25.573556624083466</v>
      </c>
      <c r="H117" s="151">
        <v>27.854168926944887</v>
      </c>
      <c r="I117" s="151">
        <v>30.065301678758384</v>
      </c>
      <c r="J117" s="151">
        <v>31.289801283616193</v>
      </c>
      <c r="K117" s="151">
        <v>28.779820224114339</v>
      </c>
      <c r="L117" s="151">
        <v>30.193145145017468</v>
      </c>
      <c r="M117" s="151">
        <v>28.321331515840374</v>
      </c>
      <c r="N117" s="151">
        <v>22.790691627741005</v>
      </c>
      <c r="O117" s="151">
        <v>20.814589498533049</v>
      </c>
      <c r="P117" s="151">
        <v>22.149121125996679</v>
      </c>
      <c r="Q117" s="151">
        <v>20.261101452124311</v>
      </c>
    </row>
    <row r="118" spans="1:17" x14ac:dyDescent="0.25">
      <c r="A118" s="154" t="s">
        <v>33</v>
      </c>
      <c r="B118" s="83">
        <v>0</v>
      </c>
      <c r="C118" s="83">
        <v>0</v>
      </c>
      <c r="D118" s="83">
        <v>0</v>
      </c>
      <c r="E118" s="83">
        <v>0</v>
      </c>
      <c r="F118" s="83">
        <v>0</v>
      </c>
      <c r="G118" s="83">
        <v>0</v>
      </c>
      <c r="H118" s="83">
        <v>0</v>
      </c>
      <c r="I118" s="83">
        <v>0</v>
      </c>
      <c r="J118" s="83">
        <v>0</v>
      </c>
      <c r="K118" s="83">
        <v>0</v>
      </c>
      <c r="L118" s="83">
        <v>0</v>
      </c>
      <c r="M118" s="83">
        <v>0</v>
      </c>
      <c r="N118" s="83">
        <v>0</v>
      </c>
      <c r="O118" s="83">
        <v>0</v>
      </c>
      <c r="P118" s="83">
        <v>0</v>
      </c>
      <c r="Q118" s="83">
        <v>0</v>
      </c>
    </row>
    <row r="119" spans="1:17" x14ac:dyDescent="0.25">
      <c r="A119" s="154" t="s">
        <v>30</v>
      </c>
      <c r="B119" s="208">
        <v>0</v>
      </c>
      <c r="C119" s="208">
        <v>0</v>
      </c>
      <c r="D119" s="208">
        <v>0</v>
      </c>
      <c r="E119" s="208">
        <v>0</v>
      </c>
      <c r="F119" s="208">
        <v>0</v>
      </c>
      <c r="G119" s="208">
        <v>0</v>
      </c>
      <c r="H119" s="208">
        <v>0</v>
      </c>
      <c r="I119" s="208">
        <v>0</v>
      </c>
      <c r="J119" s="208">
        <v>0</v>
      </c>
      <c r="K119" s="208">
        <v>0</v>
      </c>
      <c r="L119" s="208">
        <v>0</v>
      </c>
      <c r="M119" s="208">
        <v>0</v>
      </c>
      <c r="N119" s="208">
        <v>0</v>
      </c>
      <c r="O119" s="208">
        <v>0</v>
      </c>
      <c r="P119" s="208">
        <v>0</v>
      </c>
      <c r="Q119" s="208">
        <v>0</v>
      </c>
    </row>
    <row r="120" spans="1:17" x14ac:dyDescent="0.25">
      <c r="A120" s="154" t="s">
        <v>125</v>
      </c>
      <c r="B120" s="208">
        <v>0</v>
      </c>
      <c r="C120" s="208">
        <v>0</v>
      </c>
      <c r="D120" s="208">
        <v>0</v>
      </c>
      <c r="E120" s="208">
        <v>0</v>
      </c>
      <c r="F120" s="208">
        <v>0</v>
      </c>
      <c r="G120" s="208">
        <v>0</v>
      </c>
      <c r="H120" s="208">
        <v>0</v>
      </c>
      <c r="I120" s="208">
        <v>0</v>
      </c>
      <c r="J120" s="208">
        <v>0</v>
      </c>
      <c r="K120" s="208">
        <v>0</v>
      </c>
      <c r="L120" s="208">
        <v>0</v>
      </c>
      <c r="M120" s="208">
        <v>0</v>
      </c>
      <c r="N120" s="208">
        <v>0</v>
      </c>
      <c r="O120" s="208">
        <v>0</v>
      </c>
      <c r="P120" s="208">
        <v>0</v>
      </c>
      <c r="Q120" s="208">
        <v>0</v>
      </c>
    </row>
    <row r="121" spans="1:17" x14ac:dyDescent="0.25">
      <c r="A121" s="154" t="s">
        <v>29</v>
      </c>
      <c r="B121" s="208">
        <v>0</v>
      </c>
      <c r="C121" s="208">
        <v>0</v>
      </c>
      <c r="D121" s="208">
        <v>0</v>
      </c>
      <c r="E121" s="208">
        <v>0</v>
      </c>
      <c r="F121" s="208">
        <v>0</v>
      </c>
      <c r="G121" s="208">
        <v>0</v>
      </c>
      <c r="H121" s="208">
        <v>0</v>
      </c>
      <c r="I121" s="208">
        <v>0</v>
      </c>
      <c r="J121" s="208">
        <v>0</v>
      </c>
      <c r="K121" s="208">
        <v>0</v>
      </c>
      <c r="L121" s="208">
        <v>0</v>
      </c>
      <c r="M121" s="208">
        <v>0</v>
      </c>
      <c r="N121" s="208">
        <v>0</v>
      </c>
      <c r="O121" s="208">
        <v>0</v>
      </c>
      <c r="P121" s="208">
        <v>0</v>
      </c>
      <c r="Q121" s="208">
        <v>0</v>
      </c>
    </row>
    <row r="122" spans="1:17" x14ac:dyDescent="0.25">
      <c r="A122" s="154" t="s">
        <v>26</v>
      </c>
      <c r="B122" s="208">
        <v>22.337362123932778</v>
      </c>
      <c r="C122" s="208">
        <v>23.438137962280365</v>
      </c>
      <c r="D122" s="208">
        <v>22.508813629577137</v>
      </c>
      <c r="E122" s="208">
        <v>25.702919588833002</v>
      </c>
      <c r="F122" s="208">
        <v>23.590727957144093</v>
      </c>
      <c r="G122" s="208">
        <v>25.573556624083466</v>
      </c>
      <c r="H122" s="208">
        <v>27.854168926944887</v>
      </c>
      <c r="I122" s="208">
        <v>30.065301678758384</v>
      </c>
      <c r="J122" s="208">
        <v>31.289801283616193</v>
      </c>
      <c r="K122" s="208">
        <v>28.779820224114339</v>
      </c>
      <c r="L122" s="208">
        <v>30.193145145017468</v>
      </c>
      <c r="M122" s="208">
        <v>28.321331515840374</v>
      </c>
      <c r="N122" s="208">
        <v>22.790691627741005</v>
      </c>
      <c r="O122" s="208">
        <v>20.814589498533049</v>
      </c>
      <c r="P122" s="208">
        <v>22.149121125996679</v>
      </c>
      <c r="Q122" s="208">
        <v>20.261101452124311</v>
      </c>
    </row>
    <row r="123" spans="1:17" x14ac:dyDescent="0.25">
      <c r="A123" s="152" t="s">
        <v>215</v>
      </c>
      <c r="B123" s="261">
        <v>0</v>
      </c>
      <c r="C123" s="261">
        <v>0</v>
      </c>
      <c r="D123" s="261">
        <v>0</v>
      </c>
      <c r="E123" s="261">
        <v>0</v>
      </c>
      <c r="F123" s="261">
        <v>0</v>
      </c>
      <c r="G123" s="261">
        <v>0</v>
      </c>
      <c r="H123" s="261">
        <v>0</v>
      </c>
      <c r="I123" s="261">
        <v>0</v>
      </c>
      <c r="J123" s="261">
        <v>0</v>
      </c>
      <c r="K123" s="261">
        <v>0</v>
      </c>
      <c r="L123" s="261">
        <v>0</v>
      </c>
      <c r="M123" s="261">
        <v>0</v>
      </c>
      <c r="N123" s="261">
        <v>0</v>
      </c>
      <c r="O123" s="261">
        <v>0</v>
      </c>
      <c r="P123" s="261">
        <v>0</v>
      </c>
      <c r="Q123" s="261">
        <v>0</v>
      </c>
    </row>
    <row r="124" spans="1:17" x14ac:dyDescent="0.25">
      <c r="A124" s="175" t="s">
        <v>203</v>
      </c>
      <c r="B124" s="255">
        <v>0</v>
      </c>
      <c r="C124" s="255">
        <v>0</v>
      </c>
      <c r="D124" s="255">
        <v>0</v>
      </c>
      <c r="E124" s="255">
        <v>0</v>
      </c>
      <c r="F124" s="255">
        <v>0</v>
      </c>
      <c r="G124" s="255">
        <v>0</v>
      </c>
      <c r="H124" s="255">
        <v>0</v>
      </c>
      <c r="I124" s="255">
        <v>0</v>
      </c>
      <c r="J124" s="255">
        <v>0</v>
      </c>
      <c r="K124" s="255">
        <v>0</v>
      </c>
      <c r="L124" s="255">
        <v>0</v>
      </c>
      <c r="M124" s="255">
        <v>0</v>
      </c>
      <c r="N124" s="255">
        <v>0</v>
      </c>
      <c r="O124" s="255">
        <v>0</v>
      </c>
      <c r="P124" s="255">
        <v>0</v>
      </c>
      <c r="Q124" s="255">
        <v>0</v>
      </c>
    </row>
    <row r="125" spans="1:17" x14ac:dyDescent="0.25">
      <c r="A125" s="177" t="s">
        <v>98</v>
      </c>
      <c r="B125" s="176">
        <v>36.271410000000003</v>
      </c>
      <c r="C125" s="176">
        <v>42.602589999999999</v>
      </c>
      <c r="D125" s="176">
        <v>37.638689999999997</v>
      </c>
      <c r="E125" s="176">
        <v>42.462200000000003</v>
      </c>
      <c r="F125" s="176">
        <v>27.69209</v>
      </c>
      <c r="G125" s="176">
        <v>35.311</v>
      </c>
      <c r="H125" s="176">
        <v>37.146000000000001</v>
      </c>
      <c r="I125" s="176">
        <v>40.052</v>
      </c>
      <c r="J125" s="176">
        <v>44.069000000000003</v>
      </c>
      <c r="K125" s="176">
        <v>40.622999999999998</v>
      </c>
      <c r="L125" s="176">
        <v>40.095999999999997</v>
      </c>
      <c r="M125" s="176">
        <v>36.478999999999999</v>
      </c>
      <c r="N125" s="176">
        <v>36.811999999999998</v>
      </c>
      <c r="O125" s="176">
        <v>39.046759999999999</v>
      </c>
      <c r="P125" s="176">
        <v>37.104170000000003</v>
      </c>
      <c r="Q125" s="176">
        <v>40.00318</v>
      </c>
    </row>
    <row r="126" spans="1:17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</row>
    <row r="127" spans="1:17" ht="12.75" x14ac:dyDescent="0.25">
      <c r="A127" s="80" t="s">
        <v>134</v>
      </c>
      <c r="B127" s="233"/>
      <c r="C127" s="233"/>
      <c r="D127" s="233"/>
      <c r="E127" s="233"/>
      <c r="F127" s="233"/>
      <c r="G127" s="233"/>
      <c r="H127" s="233"/>
      <c r="I127" s="233"/>
      <c r="J127" s="233"/>
      <c r="K127" s="233"/>
      <c r="L127" s="233"/>
      <c r="M127" s="233"/>
      <c r="N127" s="233"/>
      <c r="O127" s="233"/>
      <c r="P127" s="233"/>
      <c r="Q127" s="233"/>
    </row>
    <row r="128" spans="1:17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</row>
    <row r="129" spans="1:17" x14ac:dyDescent="0.25">
      <c r="A129" s="78" t="s">
        <v>38</v>
      </c>
      <c r="B129" s="77">
        <f t="shared" ref="B129:Q129" si="0">SUM(B130:B135,B137:B140,B141)</f>
        <v>1</v>
      </c>
      <c r="C129" s="77">
        <f t="shared" si="0"/>
        <v>1</v>
      </c>
      <c r="D129" s="77">
        <f t="shared" si="0"/>
        <v>1</v>
      </c>
      <c r="E129" s="77">
        <f t="shared" si="0"/>
        <v>1</v>
      </c>
      <c r="F129" s="77">
        <f t="shared" si="0"/>
        <v>0.99999999999999989</v>
      </c>
      <c r="G129" s="77">
        <f t="shared" si="0"/>
        <v>1</v>
      </c>
      <c r="H129" s="77">
        <f t="shared" si="0"/>
        <v>1</v>
      </c>
      <c r="I129" s="77">
        <f t="shared" si="0"/>
        <v>1</v>
      </c>
      <c r="J129" s="77">
        <f t="shared" si="0"/>
        <v>1</v>
      </c>
      <c r="K129" s="77">
        <f t="shared" si="0"/>
        <v>1</v>
      </c>
      <c r="L129" s="77">
        <f t="shared" si="0"/>
        <v>1</v>
      </c>
      <c r="M129" s="77">
        <f t="shared" si="0"/>
        <v>0.99999999999999989</v>
      </c>
      <c r="N129" s="77">
        <f t="shared" si="0"/>
        <v>1</v>
      </c>
      <c r="O129" s="77">
        <f t="shared" si="0"/>
        <v>1</v>
      </c>
      <c r="P129" s="77">
        <f t="shared" si="0"/>
        <v>1</v>
      </c>
      <c r="Q129" s="77">
        <f t="shared" si="0"/>
        <v>1</v>
      </c>
    </row>
    <row r="130" spans="1:17" x14ac:dyDescent="0.25">
      <c r="A130" s="132" t="s">
        <v>83</v>
      </c>
      <c r="B130" s="240">
        <f t="shared" ref="B130:Q130" si="1">IF(B$6=0,0,B$6/B$5)</f>
        <v>0</v>
      </c>
      <c r="C130" s="240">
        <f t="shared" si="1"/>
        <v>0</v>
      </c>
      <c r="D130" s="240">
        <f t="shared" si="1"/>
        <v>0</v>
      </c>
      <c r="E130" s="240">
        <f t="shared" si="1"/>
        <v>0</v>
      </c>
      <c r="F130" s="240">
        <f t="shared" si="1"/>
        <v>0</v>
      </c>
      <c r="G130" s="240">
        <f t="shared" si="1"/>
        <v>0</v>
      </c>
      <c r="H130" s="240">
        <f t="shared" si="1"/>
        <v>0</v>
      </c>
      <c r="I130" s="240">
        <f t="shared" si="1"/>
        <v>0</v>
      </c>
      <c r="J130" s="240">
        <f t="shared" si="1"/>
        <v>0</v>
      </c>
      <c r="K130" s="240">
        <f t="shared" si="1"/>
        <v>0</v>
      </c>
      <c r="L130" s="240">
        <f t="shared" si="1"/>
        <v>0</v>
      </c>
      <c r="M130" s="240">
        <f t="shared" si="1"/>
        <v>0</v>
      </c>
      <c r="N130" s="240">
        <f t="shared" si="1"/>
        <v>0</v>
      </c>
      <c r="O130" s="240">
        <f t="shared" si="1"/>
        <v>0</v>
      </c>
      <c r="P130" s="240">
        <f t="shared" si="1"/>
        <v>0</v>
      </c>
      <c r="Q130" s="240">
        <f t="shared" si="1"/>
        <v>0</v>
      </c>
    </row>
    <row r="131" spans="1:17" x14ac:dyDescent="0.25">
      <c r="A131" s="76" t="s">
        <v>82</v>
      </c>
      <c r="B131" s="239">
        <f t="shared" ref="B131:Q131" si="2">IF(B$7=0,0,B$7/B$5)</f>
        <v>0</v>
      </c>
      <c r="C131" s="239">
        <f t="shared" si="2"/>
        <v>0</v>
      </c>
      <c r="D131" s="239">
        <f t="shared" si="2"/>
        <v>0</v>
      </c>
      <c r="E131" s="239">
        <f t="shared" si="2"/>
        <v>0</v>
      </c>
      <c r="F131" s="239">
        <f t="shared" si="2"/>
        <v>0</v>
      </c>
      <c r="G131" s="239">
        <f t="shared" si="2"/>
        <v>0</v>
      </c>
      <c r="H131" s="239">
        <f t="shared" si="2"/>
        <v>0</v>
      </c>
      <c r="I131" s="239">
        <f t="shared" si="2"/>
        <v>0</v>
      </c>
      <c r="J131" s="239">
        <f t="shared" si="2"/>
        <v>0</v>
      </c>
      <c r="K131" s="239">
        <f t="shared" si="2"/>
        <v>0</v>
      </c>
      <c r="L131" s="239">
        <f t="shared" si="2"/>
        <v>0</v>
      </c>
      <c r="M131" s="239">
        <f t="shared" si="2"/>
        <v>0</v>
      </c>
      <c r="N131" s="239">
        <f t="shared" si="2"/>
        <v>0</v>
      </c>
      <c r="O131" s="239">
        <f t="shared" si="2"/>
        <v>0</v>
      </c>
      <c r="P131" s="239">
        <f t="shared" si="2"/>
        <v>0</v>
      </c>
      <c r="Q131" s="239">
        <f t="shared" si="2"/>
        <v>0</v>
      </c>
    </row>
    <row r="132" spans="1:17" x14ac:dyDescent="0.25">
      <c r="A132" s="76" t="s">
        <v>81</v>
      </c>
      <c r="B132" s="239">
        <f t="shared" ref="B132:Q132" si="3">IF(B$8=0,0,B$8/B$5)</f>
        <v>0</v>
      </c>
      <c r="C132" s="239">
        <f t="shared" si="3"/>
        <v>0</v>
      </c>
      <c r="D132" s="239">
        <f t="shared" si="3"/>
        <v>0</v>
      </c>
      <c r="E132" s="239">
        <f t="shared" si="3"/>
        <v>0</v>
      </c>
      <c r="F132" s="239">
        <f t="shared" si="3"/>
        <v>0</v>
      </c>
      <c r="G132" s="239">
        <f t="shared" si="3"/>
        <v>0</v>
      </c>
      <c r="H132" s="239">
        <f t="shared" si="3"/>
        <v>0</v>
      </c>
      <c r="I132" s="239">
        <f t="shared" si="3"/>
        <v>0</v>
      </c>
      <c r="J132" s="239">
        <f t="shared" si="3"/>
        <v>0</v>
      </c>
      <c r="K132" s="239">
        <f t="shared" si="3"/>
        <v>0</v>
      </c>
      <c r="L132" s="239">
        <f t="shared" si="3"/>
        <v>0</v>
      </c>
      <c r="M132" s="239">
        <f t="shared" si="3"/>
        <v>0</v>
      </c>
      <c r="N132" s="239">
        <f t="shared" si="3"/>
        <v>0</v>
      </c>
      <c r="O132" s="239">
        <f t="shared" si="3"/>
        <v>0</v>
      </c>
      <c r="P132" s="239">
        <f t="shared" si="3"/>
        <v>0</v>
      </c>
      <c r="Q132" s="239">
        <f t="shared" si="3"/>
        <v>0</v>
      </c>
    </row>
    <row r="133" spans="1:17" x14ac:dyDescent="0.25">
      <c r="A133" s="76" t="s">
        <v>80</v>
      </c>
      <c r="B133" s="239">
        <f t="shared" ref="B133:Q133" si="4">IF(B$9=0,0,B$9/B$5)</f>
        <v>0</v>
      </c>
      <c r="C133" s="239">
        <f t="shared" si="4"/>
        <v>0</v>
      </c>
      <c r="D133" s="239">
        <f t="shared" si="4"/>
        <v>0</v>
      </c>
      <c r="E133" s="239">
        <f t="shared" si="4"/>
        <v>0</v>
      </c>
      <c r="F133" s="239">
        <f t="shared" si="4"/>
        <v>0</v>
      </c>
      <c r="G133" s="239">
        <f t="shared" si="4"/>
        <v>0</v>
      </c>
      <c r="H133" s="239">
        <f t="shared" si="4"/>
        <v>0</v>
      </c>
      <c r="I133" s="239">
        <f t="shared" si="4"/>
        <v>0</v>
      </c>
      <c r="J133" s="239">
        <f t="shared" si="4"/>
        <v>0</v>
      </c>
      <c r="K133" s="239">
        <f t="shared" si="4"/>
        <v>0</v>
      </c>
      <c r="L133" s="239">
        <f t="shared" si="4"/>
        <v>0</v>
      </c>
      <c r="M133" s="239">
        <f t="shared" si="4"/>
        <v>0</v>
      </c>
      <c r="N133" s="239">
        <f t="shared" si="4"/>
        <v>0</v>
      </c>
      <c r="O133" s="239">
        <f t="shared" si="4"/>
        <v>0</v>
      </c>
      <c r="P133" s="239">
        <f t="shared" si="4"/>
        <v>0</v>
      </c>
      <c r="Q133" s="239">
        <f t="shared" si="4"/>
        <v>0</v>
      </c>
    </row>
    <row r="134" spans="1:17" x14ac:dyDescent="0.25">
      <c r="A134" s="129" t="s">
        <v>79</v>
      </c>
      <c r="B134" s="238">
        <f t="shared" ref="B134:Q134" si="5">IF(B$10=0,0,B$10/B$5)</f>
        <v>3.6548124057835652E-4</v>
      </c>
      <c r="C134" s="238">
        <f t="shared" si="5"/>
        <v>3.5669770985812687E-4</v>
      </c>
      <c r="D134" s="238">
        <f t="shared" si="5"/>
        <v>3.6314799873382884E-4</v>
      </c>
      <c r="E134" s="238">
        <f t="shared" si="5"/>
        <v>3.5026003313648533E-4</v>
      </c>
      <c r="F134" s="238">
        <f t="shared" si="5"/>
        <v>3.6891279322507796E-4</v>
      </c>
      <c r="G134" s="238">
        <f t="shared" si="5"/>
        <v>4.0490623759340916E-4</v>
      </c>
      <c r="H134" s="238">
        <f t="shared" si="5"/>
        <v>3.9768270565463982E-4</v>
      </c>
      <c r="I134" s="238">
        <f t="shared" si="5"/>
        <v>3.8798081574741125E-4</v>
      </c>
      <c r="J134" s="238">
        <f t="shared" si="5"/>
        <v>3.9596352541652945E-4</v>
      </c>
      <c r="K134" s="238">
        <f t="shared" si="5"/>
        <v>3.8638497419979102E-4</v>
      </c>
      <c r="L134" s="238">
        <f t="shared" si="5"/>
        <v>3.7356207275934713E-4</v>
      </c>
      <c r="M134" s="238">
        <f t="shared" si="5"/>
        <v>3.7632365770778398E-4</v>
      </c>
      <c r="N134" s="238">
        <f t="shared" si="5"/>
        <v>3.8844514084488302E-4</v>
      </c>
      <c r="O134" s="238">
        <f t="shared" si="5"/>
        <v>3.7827022107213206E-4</v>
      </c>
      <c r="P134" s="238">
        <f t="shared" si="5"/>
        <v>3.8062561731236236E-4</v>
      </c>
      <c r="Q134" s="238">
        <f t="shared" si="5"/>
        <v>3.7274891124374702E-4</v>
      </c>
    </row>
    <row r="135" spans="1:17" x14ac:dyDescent="0.25">
      <c r="A135" s="127" t="s">
        <v>214</v>
      </c>
      <c r="B135" s="236">
        <f t="shared" ref="B135:Q135" si="6">IF(B$15=0,0,B$15/B$5)</f>
        <v>0</v>
      </c>
      <c r="C135" s="236">
        <f t="shared" si="6"/>
        <v>0</v>
      </c>
      <c r="D135" s="236">
        <f t="shared" si="6"/>
        <v>0</v>
      </c>
      <c r="E135" s="236">
        <f t="shared" si="6"/>
        <v>0</v>
      </c>
      <c r="F135" s="236">
        <f t="shared" si="6"/>
        <v>0</v>
      </c>
      <c r="G135" s="236">
        <f t="shared" si="6"/>
        <v>0</v>
      </c>
      <c r="H135" s="236">
        <f t="shared" si="6"/>
        <v>0</v>
      </c>
      <c r="I135" s="236">
        <f t="shared" si="6"/>
        <v>0</v>
      </c>
      <c r="J135" s="236">
        <f t="shared" si="6"/>
        <v>0</v>
      </c>
      <c r="K135" s="236">
        <f t="shared" si="6"/>
        <v>0</v>
      </c>
      <c r="L135" s="236">
        <f t="shared" si="6"/>
        <v>0</v>
      </c>
      <c r="M135" s="236">
        <f t="shared" si="6"/>
        <v>0</v>
      </c>
      <c r="N135" s="236">
        <f t="shared" si="6"/>
        <v>0</v>
      </c>
      <c r="O135" s="236">
        <f t="shared" si="6"/>
        <v>0</v>
      </c>
      <c r="P135" s="236">
        <f t="shared" si="6"/>
        <v>0</v>
      </c>
      <c r="Q135" s="236">
        <f t="shared" si="6"/>
        <v>0</v>
      </c>
    </row>
    <row r="136" spans="1:17" x14ac:dyDescent="0.25">
      <c r="A136" s="127" t="s">
        <v>213</v>
      </c>
      <c r="B136" s="237">
        <f t="shared" ref="B136:Q136" si="7">IF(B$16=0,0,B$16/B$5)</f>
        <v>0.16149033415474151</v>
      </c>
      <c r="C136" s="237">
        <f t="shared" si="7"/>
        <v>0.15929663622517376</v>
      </c>
      <c r="D136" s="237">
        <f t="shared" si="7"/>
        <v>0.14487420672029741</v>
      </c>
      <c r="E136" s="237">
        <f t="shared" si="7"/>
        <v>0.13653730235427902</v>
      </c>
      <c r="F136" s="237">
        <f t="shared" si="7"/>
        <v>0.13631815811757658</v>
      </c>
      <c r="G136" s="237">
        <f t="shared" si="7"/>
        <v>0.12596954463629084</v>
      </c>
      <c r="H136" s="237">
        <f t="shared" si="7"/>
        <v>0.12229802419489295</v>
      </c>
      <c r="I136" s="237">
        <f t="shared" si="7"/>
        <v>0.12637780909459426</v>
      </c>
      <c r="J136" s="237">
        <f t="shared" si="7"/>
        <v>0.12338644067303264</v>
      </c>
      <c r="K136" s="237">
        <f t="shared" si="7"/>
        <v>0.12994254395904112</v>
      </c>
      <c r="L136" s="237">
        <f t="shared" si="7"/>
        <v>0.11994043803186492</v>
      </c>
      <c r="M136" s="237">
        <f t="shared" si="7"/>
        <v>0.12039333118273716</v>
      </c>
      <c r="N136" s="237">
        <f t="shared" si="7"/>
        <v>0.11910267543894887</v>
      </c>
      <c r="O136" s="237">
        <f t="shared" si="7"/>
        <v>0.11709642188387526</v>
      </c>
      <c r="P136" s="237">
        <f t="shared" si="7"/>
        <v>0.11674702939891936</v>
      </c>
      <c r="Q136" s="237">
        <f t="shared" si="7"/>
        <v>0.11481563642670967</v>
      </c>
    </row>
    <row r="137" spans="1:17" x14ac:dyDescent="0.25">
      <c r="A137" s="142" t="s">
        <v>227</v>
      </c>
      <c r="B137" s="235">
        <f t="shared" ref="B137:Q137" si="8">IF(B$17=0,0,B$17/B$5)</f>
        <v>0.15573615977277347</v>
      </c>
      <c r="C137" s="235">
        <f t="shared" si="8"/>
        <v>0.15370728514776807</v>
      </c>
      <c r="D137" s="235">
        <f t="shared" si="8"/>
        <v>0.13914886226200446</v>
      </c>
      <c r="E137" s="235">
        <f t="shared" si="8"/>
        <v>0.13101288118601867</v>
      </c>
      <c r="F137" s="235">
        <f t="shared" si="8"/>
        <v>0.13049500246656556</v>
      </c>
      <c r="G137" s="235">
        <f t="shared" si="8"/>
        <v>0.11954005562882129</v>
      </c>
      <c r="H137" s="235">
        <f t="shared" si="8"/>
        <v>0.11600489811960395</v>
      </c>
      <c r="I137" s="235">
        <f t="shared" si="8"/>
        <v>0.12022290978608047</v>
      </c>
      <c r="J137" s="235">
        <f t="shared" si="8"/>
        <v>0.11712975700267951</v>
      </c>
      <c r="K137" s="235">
        <f t="shared" si="8"/>
        <v>0.12384892135213042</v>
      </c>
      <c r="L137" s="235">
        <f t="shared" si="8"/>
        <v>0.11403828296034167</v>
      </c>
      <c r="M137" s="235">
        <f t="shared" si="8"/>
        <v>0.11442516816757475</v>
      </c>
      <c r="N137" s="235">
        <f t="shared" si="8"/>
        <v>0.11294767621405563</v>
      </c>
      <c r="O137" s="235">
        <f t="shared" si="8"/>
        <v>0.11112181427859895</v>
      </c>
      <c r="P137" s="235">
        <f t="shared" si="8"/>
        <v>0.11072584086767751</v>
      </c>
      <c r="Q137" s="235">
        <f t="shared" si="8"/>
        <v>0.1088714973066041</v>
      </c>
    </row>
    <row r="138" spans="1:17" x14ac:dyDescent="0.25">
      <c r="A138" s="142" t="s">
        <v>226</v>
      </c>
      <c r="B138" s="235">
        <f t="shared" ref="B138:Q138" si="9">IF(B$25=0,0,B$25/B$5)</f>
        <v>5.7541743819680465E-3</v>
      </c>
      <c r="C138" s="235">
        <f t="shared" si="9"/>
        <v>5.5893510774056463E-3</v>
      </c>
      <c r="D138" s="235">
        <f t="shared" si="9"/>
        <v>5.7253444582929507E-3</v>
      </c>
      <c r="E138" s="235">
        <f t="shared" si="9"/>
        <v>5.5244211682603742E-3</v>
      </c>
      <c r="F138" s="235">
        <f t="shared" si="9"/>
        <v>5.8231556510109986E-3</v>
      </c>
      <c r="G138" s="235">
        <f t="shared" si="9"/>
        <v>6.4294890074695502E-3</v>
      </c>
      <c r="H138" s="235">
        <f t="shared" si="9"/>
        <v>6.293126075289009E-3</v>
      </c>
      <c r="I138" s="235">
        <f t="shared" si="9"/>
        <v>6.1548993085138075E-3</v>
      </c>
      <c r="J138" s="235">
        <f t="shared" si="9"/>
        <v>6.25668367035314E-3</v>
      </c>
      <c r="K138" s="235">
        <f t="shared" si="9"/>
        <v>6.0936226069106978E-3</v>
      </c>
      <c r="L138" s="235">
        <f t="shared" si="9"/>
        <v>5.9021550715232657E-3</v>
      </c>
      <c r="M138" s="235">
        <f t="shared" si="9"/>
        <v>5.9681630151624228E-3</v>
      </c>
      <c r="N138" s="235">
        <f t="shared" si="9"/>
        <v>6.1549992248932373E-3</v>
      </c>
      <c r="O138" s="235">
        <f t="shared" si="9"/>
        <v>5.9746076052763098E-3</v>
      </c>
      <c r="P138" s="235">
        <f t="shared" si="9"/>
        <v>6.0211885312418442E-3</v>
      </c>
      <c r="Q138" s="235">
        <f t="shared" si="9"/>
        <v>5.9441391201055542E-3</v>
      </c>
    </row>
    <row r="139" spans="1:17" x14ac:dyDescent="0.25">
      <c r="A139" s="127" t="s">
        <v>212</v>
      </c>
      <c r="B139" s="237">
        <f t="shared" ref="B139:Q139" si="10">IF(B$36=0,0,B$36/B$5)</f>
        <v>0.19308989885673264</v>
      </c>
      <c r="C139" s="237">
        <f t="shared" si="10"/>
        <v>0.20249408369869162</v>
      </c>
      <c r="D139" s="237">
        <f t="shared" si="10"/>
        <v>0.22073898258759364</v>
      </c>
      <c r="E139" s="237">
        <f t="shared" si="10"/>
        <v>0.21032683970118687</v>
      </c>
      <c r="F139" s="237">
        <f t="shared" si="10"/>
        <v>0.24064572068156004</v>
      </c>
      <c r="G139" s="237">
        <f t="shared" si="10"/>
        <v>0.20500568080132209</v>
      </c>
      <c r="H139" s="237">
        <f t="shared" si="10"/>
        <v>0.20495342120769847</v>
      </c>
      <c r="I139" s="237">
        <f t="shared" si="10"/>
        <v>0.20745071994323819</v>
      </c>
      <c r="J139" s="237">
        <f t="shared" si="10"/>
        <v>0.20252958041065522</v>
      </c>
      <c r="K139" s="237">
        <f t="shared" si="10"/>
        <v>0.21689834446717446</v>
      </c>
      <c r="L139" s="237">
        <f t="shared" si="10"/>
        <v>0.19555993784349673</v>
      </c>
      <c r="M139" s="237">
        <f t="shared" si="10"/>
        <v>0.193846961270767</v>
      </c>
      <c r="N139" s="237">
        <f t="shared" si="10"/>
        <v>0.18554101789446351</v>
      </c>
      <c r="O139" s="237">
        <f t="shared" si="10"/>
        <v>0.18490905665029356</v>
      </c>
      <c r="P139" s="237">
        <f t="shared" si="10"/>
        <v>0.18333683193220823</v>
      </c>
      <c r="Q139" s="237">
        <f t="shared" si="10"/>
        <v>0.18127532665518345</v>
      </c>
    </row>
    <row r="140" spans="1:17" x14ac:dyDescent="0.25">
      <c r="A140" s="127" t="s">
        <v>211</v>
      </c>
      <c r="B140" s="236">
        <f t="shared" ref="B140:Q140" si="11">IF(B$44=0,0,B$44/B$5)</f>
        <v>0</v>
      </c>
      <c r="C140" s="236">
        <f t="shared" si="11"/>
        <v>0</v>
      </c>
      <c r="D140" s="236">
        <f t="shared" si="11"/>
        <v>0</v>
      </c>
      <c r="E140" s="236">
        <f t="shared" si="11"/>
        <v>0</v>
      </c>
      <c r="F140" s="236">
        <f t="shared" si="11"/>
        <v>0</v>
      </c>
      <c r="G140" s="236">
        <f t="shared" si="11"/>
        <v>0</v>
      </c>
      <c r="H140" s="236">
        <f t="shared" si="11"/>
        <v>0</v>
      </c>
      <c r="I140" s="236">
        <f t="shared" si="11"/>
        <v>0</v>
      </c>
      <c r="J140" s="236">
        <f t="shared" si="11"/>
        <v>0</v>
      </c>
      <c r="K140" s="236">
        <f t="shared" si="11"/>
        <v>0</v>
      </c>
      <c r="L140" s="236">
        <f t="shared" si="11"/>
        <v>0</v>
      </c>
      <c r="M140" s="236">
        <f t="shared" si="11"/>
        <v>0</v>
      </c>
      <c r="N140" s="236">
        <f t="shared" si="11"/>
        <v>0</v>
      </c>
      <c r="O140" s="236">
        <f t="shared" si="11"/>
        <v>0</v>
      </c>
      <c r="P140" s="236">
        <f t="shared" si="11"/>
        <v>0</v>
      </c>
      <c r="Q140" s="236">
        <f t="shared" si="11"/>
        <v>0</v>
      </c>
    </row>
    <row r="141" spans="1:17" x14ac:dyDescent="0.25">
      <c r="A141" s="177" t="s">
        <v>98</v>
      </c>
      <c r="B141" s="209">
        <f t="shared" ref="B141:Q141" si="12">IF(B$45=0,0,B$45/B$5)</f>
        <v>0.64505428574794743</v>
      </c>
      <c r="C141" s="209">
        <f t="shared" si="12"/>
        <v>0.63785258236627651</v>
      </c>
      <c r="D141" s="209">
        <f t="shared" si="12"/>
        <v>0.63402366269337507</v>
      </c>
      <c r="E141" s="209">
        <f t="shared" si="12"/>
        <v>0.65278559791139756</v>
      </c>
      <c r="F141" s="209">
        <f t="shared" si="12"/>
        <v>0.62266720840763823</v>
      </c>
      <c r="G141" s="209">
        <f t="shared" si="12"/>
        <v>0.6686198683247937</v>
      </c>
      <c r="H141" s="209">
        <f t="shared" si="12"/>
        <v>0.67235087189175391</v>
      </c>
      <c r="I141" s="209">
        <f t="shared" si="12"/>
        <v>0.66578349014642013</v>
      </c>
      <c r="J141" s="209">
        <f t="shared" si="12"/>
        <v>0.67368801539089562</v>
      </c>
      <c r="K141" s="209">
        <f t="shared" si="12"/>
        <v>0.65277272659958463</v>
      </c>
      <c r="L141" s="209">
        <f t="shared" si="12"/>
        <v>0.68412606205187909</v>
      </c>
      <c r="M141" s="209">
        <f t="shared" si="12"/>
        <v>0.68538338388878794</v>
      </c>
      <c r="N141" s="209">
        <f t="shared" si="12"/>
        <v>0.69496786152574275</v>
      </c>
      <c r="O141" s="209">
        <f t="shared" si="12"/>
        <v>0.69761625124475912</v>
      </c>
      <c r="P141" s="209">
        <f t="shared" si="12"/>
        <v>0.69953551305156014</v>
      </c>
      <c r="Q141" s="209">
        <f t="shared" si="12"/>
        <v>0.70353628800686319</v>
      </c>
    </row>
    <row r="142" spans="1:17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37</v>
      </c>
      <c r="B143" s="77">
        <f t="shared" ref="B143:Q143" si="13">SUM(B144:B149,B151:B153,B155:B156,B158:B159,B160)</f>
        <v>1</v>
      </c>
      <c r="C143" s="77">
        <f t="shared" si="13"/>
        <v>1</v>
      </c>
      <c r="D143" s="77">
        <f t="shared" si="13"/>
        <v>0.99999999999999989</v>
      </c>
      <c r="E143" s="77">
        <f t="shared" si="13"/>
        <v>1</v>
      </c>
      <c r="F143" s="77">
        <f t="shared" si="13"/>
        <v>1</v>
      </c>
      <c r="G143" s="77">
        <f t="shared" si="13"/>
        <v>1</v>
      </c>
      <c r="H143" s="77">
        <f t="shared" si="13"/>
        <v>1</v>
      </c>
      <c r="I143" s="77">
        <f t="shared" si="13"/>
        <v>1</v>
      </c>
      <c r="J143" s="77">
        <f t="shared" si="13"/>
        <v>1.0000000000000002</v>
      </c>
      <c r="K143" s="77">
        <f t="shared" si="13"/>
        <v>1</v>
      </c>
      <c r="L143" s="77">
        <f t="shared" si="13"/>
        <v>1</v>
      </c>
      <c r="M143" s="77">
        <f t="shared" si="13"/>
        <v>1</v>
      </c>
      <c r="N143" s="77">
        <f t="shared" si="13"/>
        <v>0.99999999999999978</v>
      </c>
      <c r="O143" s="77">
        <f t="shared" si="13"/>
        <v>1</v>
      </c>
      <c r="P143" s="77">
        <f t="shared" si="13"/>
        <v>0.99999999999999978</v>
      </c>
      <c r="Q143" s="77">
        <f t="shared" si="13"/>
        <v>1</v>
      </c>
    </row>
    <row r="144" spans="1:17" x14ac:dyDescent="0.25">
      <c r="A144" s="132" t="s">
        <v>83</v>
      </c>
      <c r="B144" s="240">
        <f t="shared" ref="B144:Q144" si="14">IF(B$48=0,0,B$48/B$47)</f>
        <v>0</v>
      </c>
      <c r="C144" s="240">
        <f t="shared" si="14"/>
        <v>0</v>
      </c>
      <c r="D144" s="240">
        <f t="shared" si="14"/>
        <v>0</v>
      </c>
      <c r="E144" s="240">
        <f t="shared" si="14"/>
        <v>0</v>
      </c>
      <c r="F144" s="240">
        <f t="shared" si="14"/>
        <v>0</v>
      </c>
      <c r="G144" s="240">
        <f t="shared" si="14"/>
        <v>0</v>
      </c>
      <c r="H144" s="240">
        <f t="shared" si="14"/>
        <v>0</v>
      </c>
      <c r="I144" s="240">
        <f t="shared" si="14"/>
        <v>0</v>
      </c>
      <c r="J144" s="240">
        <f t="shared" si="14"/>
        <v>0</v>
      </c>
      <c r="K144" s="240">
        <f t="shared" si="14"/>
        <v>0</v>
      </c>
      <c r="L144" s="240">
        <f t="shared" si="14"/>
        <v>0</v>
      </c>
      <c r="M144" s="240">
        <f t="shared" si="14"/>
        <v>0</v>
      </c>
      <c r="N144" s="240">
        <f t="shared" si="14"/>
        <v>0</v>
      </c>
      <c r="O144" s="240">
        <f t="shared" si="14"/>
        <v>0</v>
      </c>
      <c r="P144" s="240">
        <f t="shared" si="14"/>
        <v>0</v>
      </c>
      <c r="Q144" s="240">
        <f t="shared" si="14"/>
        <v>0</v>
      </c>
    </row>
    <row r="145" spans="1:17" x14ac:dyDescent="0.25">
      <c r="A145" s="76" t="s">
        <v>82</v>
      </c>
      <c r="B145" s="239">
        <f t="shared" ref="B145:Q145" si="15">IF(B$49=0,0,B$49/B$47)</f>
        <v>0</v>
      </c>
      <c r="C145" s="239">
        <f t="shared" si="15"/>
        <v>0</v>
      </c>
      <c r="D145" s="239">
        <f t="shared" si="15"/>
        <v>0</v>
      </c>
      <c r="E145" s="239">
        <f t="shared" si="15"/>
        <v>0</v>
      </c>
      <c r="F145" s="239">
        <f t="shared" si="15"/>
        <v>0</v>
      </c>
      <c r="G145" s="239">
        <f t="shared" si="15"/>
        <v>0</v>
      </c>
      <c r="H145" s="239">
        <f t="shared" si="15"/>
        <v>0</v>
      </c>
      <c r="I145" s="239">
        <f t="shared" si="15"/>
        <v>0</v>
      </c>
      <c r="J145" s="239">
        <f t="shared" si="15"/>
        <v>0</v>
      </c>
      <c r="K145" s="239">
        <f t="shared" si="15"/>
        <v>0</v>
      </c>
      <c r="L145" s="239">
        <f t="shared" si="15"/>
        <v>0</v>
      </c>
      <c r="M145" s="239">
        <f t="shared" si="15"/>
        <v>0</v>
      </c>
      <c r="N145" s="239">
        <f t="shared" si="15"/>
        <v>0</v>
      </c>
      <c r="O145" s="239">
        <f t="shared" si="15"/>
        <v>0</v>
      </c>
      <c r="P145" s="239">
        <f t="shared" si="15"/>
        <v>0</v>
      </c>
      <c r="Q145" s="239">
        <f t="shared" si="15"/>
        <v>0</v>
      </c>
    </row>
    <row r="146" spans="1:17" x14ac:dyDescent="0.25">
      <c r="A146" s="76" t="s">
        <v>81</v>
      </c>
      <c r="B146" s="239">
        <f t="shared" ref="B146:Q146" si="16">IF(B$50=0,0,B$50/B$47)</f>
        <v>0</v>
      </c>
      <c r="C146" s="239">
        <f t="shared" si="16"/>
        <v>0</v>
      </c>
      <c r="D146" s="239">
        <f t="shared" si="16"/>
        <v>0</v>
      </c>
      <c r="E146" s="239">
        <f t="shared" si="16"/>
        <v>0</v>
      </c>
      <c r="F146" s="239">
        <f t="shared" si="16"/>
        <v>0</v>
      </c>
      <c r="G146" s="239">
        <f t="shared" si="16"/>
        <v>0</v>
      </c>
      <c r="H146" s="239">
        <f t="shared" si="16"/>
        <v>0</v>
      </c>
      <c r="I146" s="239">
        <f t="shared" si="16"/>
        <v>0</v>
      </c>
      <c r="J146" s="239">
        <f t="shared" si="16"/>
        <v>0</v>
      </c>
      <c r="K146" s="239">
        <f t="shared" si="16"/>
        <v>0</v>
      </c>
      <c r="L146" s="239">
        <f t="shared" si="16"/>
        <v>0</v>
      </c>
      <c r="M146" s="239">
        <f t="shared" si="16"/>
        <v>0</v>
      </c>
      <c r="N146" s="239">
        <f t="shared" si="16"/>
        <v>0</v>
      </c>
      <c r="O146" s="239">
        <f t="shared" si="16"/>
        <v>0</v>
      </c>
      <c r="P146" s="239">
        <f t="shared" si="16"/>
        <v>0</v>
      </c>
      <c r="Q146" s="239">
        <f t="shared" si="16"/>
        <v>0</v>
      </c>
    </row>
    <row r="147" spans="1:17" x14ac:dyDescent="0.25">
      <c r="A147" s="76" t="s">
        <v>80</v>
      </c>
      <c r="B147" s="239">
        <f t="shared" ref="B147:Q147" si="17">IF(B$51=0,0,B$51/B$47)</f>
        <v>0</v>
      </c>
      <c r="C147" s="239">
        <f t="shared" si="17"/>
        <v>0</v>
      </c>
      <c r="D147" s="239">
        <f t="shared" si="17"/>
        <v>0</v>
      </c>
      <c r="E147" s="239">
        <f t="shared" si="17"/>
        <v>0</v>
      </c>
      <c r="F147" s="239">
        <f t="shared" si="17"/>
        <v>0</v>
      </c>
      <c r="G147" s="239">
        <f t="shared" si="17"/>
        <v>0</v>
      </c>
      <c r="H147" s="239">
        <f t="shared" si="17"/>
        <v>0</v>
      </c>
      <c r="I147" s="239">
        <f t="shared" si="17"/>
        <v>0</v>
      </c>
      <c r="J147" s="239">
        <f t="shared" si="17"/>
        <v>0</v>
      </c>
      <c r="K147" s="239">
        <f t="shared" si="17"/>
        <v>0</v>
      </c>
      <c r="L147" s="239">
        <f t="shared" si="17"/>
        <v>0</v>
      </c>
      <c r="M147" s="239">
        <f t="shared" si="17"/>
        <v>0</v>
      </c>
      <c r="N147" s="239">
        <f t="shared" si="17"/>
        <v>0</v>
      </c>
      <c r="O147" s="239">
        <f t="shared" si="17"/>
        <v>0</v>
      </c>
      <c r="P147" s="239">
        <f t="shared" si="17"/>
        <v>0</v>
      </c>
      <c r="Q147" s="239">
        <f t="shared" si="17"/>
        <v>0</v>
      </c>
    </row>
    <row r="148" spans="1:17" x14ac:dyDescent="0.25">
      <c r="A148" s="129" t="s">
        <v>79</v>
      </c>
      <c r="B148" s="238">
        <f t="shared" ref="B148:Q148" si="18">IF(B$52=0,0,B$52/B$47)</f>
        <v>1.3534352457216267E-3</v>
      </c>
      <c r="C148" s="238">
        <f t="shared" si="18"/>
        <v>1.3747284578292252E-3</v>
      </c>
      <c r="D148" s="238">
        <f t="shared" si="18"/>
        <v>1.4400088710202262E-3</v>
      </c>
      <c r="E148" s="238">
        <f t="shared" si="18"/>
        <v>1.4900761281745939E-3</v>
      </c>
      <c r="F148" s="238">
        <f t="shared" si="18"/>
        <v>1.5198110206064326E-3</v>
      </c>
      <c r="G148" s="238">
        <f t="shared" si="18"/>
        <v>1.5712091634983291E-3</v>
      </c>
      <c r="H148" s="238">
        <f t="shared" si="18"/>
        <v>1.425791582210975E-3</v>
      </c>
      <c r="I148" s="238">
        <f t="shared" si="18"/>
        <v>1.4152105305373377E-3</v>
      </c>
      <c r="J148" s="238">
        <f t="shared" si="18"/>
        <v>1.4325932219995043E-3</v>
      </c>
      <c r="K148" s="238">
        <f t="shared" si="18"/>
        <v>1.5412860780804152E-3</v>
      </c>
      <c r="L148" s="238">
        <f t="shared" si="18"/>
        <v>1.4953059775548701E-3</v>
      </c>
      <c r="M148" s="238">
        <f t="shared" si="18"/>
        <v>1.4836913896819316E-3</v>
      </c>
      <c r="N148" s="238">
        <f t="shared" si="18"/>
        <v>1.5672508357279771E-3</v>
      </c>
      <c r="O148" s="238">
        <f t="shared" si="18"/>
        <v>1.5749492498780206E-3</v>
      </c>
      <c r="P148" s="238">
        <f t="shared" si="18"/>
        <v>1.5324460644936847E-3</v>
      </c>
      <c r="Q148" s="238">
        <f t="shared" si="18"/>
        <v>1.6004697360467804E-3</v>
      </c>
    </row>
    <row r="149" spans="1:17" x14ac:dyDescent="0.25">
      <c r="A149" s="127" t="s">
        <v>210</v>
      </c>
      <c r="B149" s="237">
        <f t="shared" ref="B149:Q149" si="19">IF(B$57=0,0,B$57/B$47)</f>
        <v>0</v>
      </c>
      <c r="C149" s="237">
        <f t="shared" si="19"/>
        <v>0</v>
      </c>
      <c r="D149" s="237">
        <f t="shared" si="19"/>
        <v>0</v>
      </c>
      <c r="E149" s="237">
        <f t="shared" si="19"/>
        <v>0</v>
      </c>
      <c r="F149" s="237">
        <f t="shared" si="19"/>
        <v>0</v>
      </c>
      <c r="G149" s="237">
        <f t="shared" si="19"/>
        <v>0</v>
      </c>
      <c r="H149" s="237">
        <f t="shared" si="19"/>
        <v>0</v>
      </c>
      <c r="I149" s="237">
        <f t="shared" si="19"/>
        <v>0</v>
      </c>
      <c r="J149" s="237">
        <f t="shared" si="19"/>
        <v>0</v>
      </c>
      <c r="K149" s="237">
        <f t="shared" si="19"/>
        <v>0</v>
      </c>
      <c r="L149" s="237">
        <f t="shared" si="19"/>
        <v>0</v>
      </c>
      <c r="M149" s="237">
        <f t="shared" si="19"/>
        <v>0</v>
      </c>
      <c r="N149" s="237">
        <f t="shared" si="19"/>
        <v>0</v>
      </c>
      <c r="O149" s="237">
        <f t="shared" si="19"/>
        <v>0</v>
      </c>
      <c r="P149" s="237">
        <f t="shared" si="19"/>
        <v>0</v>
      </c>
      <c r="Q149" s="237">
        <f t="shared" si="19"/>
        <v>0</v>
      </c>
    </row>
    <row r="150" spans="1:17" x14ac:dyDescent="0.25">
      <c r="A150" s="127" t="s">
        <v>209</v>
      </c>
      <c r="B150" s="237">
        <f t="shared" ref="B150:Q150" si="20">IF(B$58=0,0,B$58/B$47)</f>
        <v>8.6148430472698337E-2</v>
      </c>
      <c r="C150" s="237">
        <f t="shared" si="20"/>
        <v>8.7645619242140316E-2</v>
      </c>
      <c r="D150" s="237">
        <f t="shared" si="20"/>
        <v>8.7240778309141995E-2</v>
      </c>
      <c r="E150" s="237">
        <f t="shared" si="20"/>
        <v>9.4982730733262036E-2</v>
      </c>
      <c r="F150" s="237">
        <f t="shared" si="20"/>
        <v>9.7101780758104494E-2</v>
      </c>
      <c r="G150" s="237">
        <f t="shared" si="20"/>
        <v>0.10149851740905483</v>
      </c>
      <c r="H150" s="237">
        <f t="shared" si="20"/>
        <v>9.4027884107416443E-2</v>
      </c>
      <c r="I150" s="237">
        <f t="shared" si="20"/>
        <v>9.5823717886001511E-2</v>
      </c>
      <c r="J150" s="237">
        <f t="shared" si="20"/>
        <v>9.9230703719056707E-2</v>
      </c>
      <c r="K150" s="237">
        <f t="shared" si="20"/>
        <v>0.1083844954480669</v>
      </c>
      <c r="L150" s="237">
        <f t="shared" si="20"/>
        <v>0.10354853941387289</v>
      </c>
      <c r="M150" s="237">
        <f t="shared" si="20"/>
        <v>0.10231158579125438</v>
      </c>
      <c r="N150" s="237">
        <f t="shared" si="20"/>
        <v>0.10385770305182282</v>
      </c>
      <c r="O150" s="237">
        <f t="shared" si="20"/>
        <v>0.10247097350947794</v>
      </c>
      <c r="P150" s="237">
        <f t="shared" si="20"/>
        <v>0.10064175929436539</v>
      </c>
      <c r="Q150" s="237">
        <f t="shared" si="20"/>
        <v>0.10449499433453752</v>
      </c>
    </row>
    <row r="151" spans="1:17" x14ac:dyDescent="0.25">
      <c r="A151" s="142" t="s">
        <v>225</v>
      </c>
      <c r="B151" s="235">
        <f t="shared" ref="B151:Q151" si="21">IF(B$59=0,0,B$59/B$47)</f>
        <v>7.1050936984577914E-2</v>
      </c>
      <c r="C151" s="235">
        <f t="shared" si="21"/>
        <v>7.1719540130474255E-2</v>
      </c>
      <c r="D151" s="235">
        <f t="shared" si="21"/>
        <v>7.0093342674710124E-2</v>
      </c>
      <c r="E151" s="235">
        <f t="shared" si="21"/>
        <v>7.7628017571934632E-2</v>
      </c>
      <c r="F151" s="235">
        <f t="shared" si="21"/>
        <v>8.0042123758573031E-2</v>
      </c>
      <c r="G151" s="235">
        <f t="shared" si="21"/>
        <v>8.3918788089569735E-2</v>
      </c>
      <c r="H151" s="235">
        <f t="shared" si="21"/>
        <v>7.7814353841054271E-2</v>
      </c>
      <c r="I151" s="235">
        <f t="shared" si="21"/>
        <v>7.9537715345162019E-2</v>
      </c>
      <c r="J151" s="235">
        <f t="shared" si="21"/>
        <v>8.2123007763702988E-2</v>
      </c>
      <c r="K151" s="235">
        <f t="shared" si="21"/>
        <v>9.0730070847880956E-2</v>
      </c>
      <c r="L151" s="235">
        <f t="shared" si="21"/>
        <v>8.6494470031986154E-2</v>
      </c>
      <c r="M151" s="235">
        <f t="shared" si="21"/>
        <v>8.5017326774050148E-2</v>
      </c>
      <c r="N151" s="235">
        <f t="shared" si="21"/>
        <v>8.553521169960808E-2</v>
      </c>
      <c r="O151" s="235">
        <f t="shared" si="21"/>
        <v>8.4285443388695661E-2</v>
      </c>
      <c r="P151" s="235">
        <f t="shared" si="21"/>
        <v>8.2186450484824952E-2</v>
      </c>
      <c r="Q151" s="235">
        <f t="shared" si="21"/>
        <v>8.5047506890090538E-2</v>
      </c>
    </row>
    <row r="152" spans="1:17" x14ac:dyDescent="0.25">
      <c r="A152" s="142" t="s">
        <v>224</v>
      </c>
      <c r="B152" s="235">
        <f t="shared" ref="B152:Q152" si="22">IF(B$65=0,0,B$65/B$47)</f>
        <v>1.5097493488120436E-2</v>
      </c>
      <c r="C152" s="235">
        <f t="shared" si="22"/>
        <v>1.5926079111666068E-2</v>
      </c>
      <c r="D152" s="235">
        <f t="shared" si="22"/>
        <v>1.7147435634431871E-2</v>
      </c>
      <c r="E152" s="235">
        <f t="shared" si="22"/>
        <v>1.7354713161327411E-2</v>
      </c>
      <c r="F152" s="235">
        <f t="shared" si="22"/>
        <v>1.7059656999531467E-2</v>
      </c>
      <c r="G152" s="235">
        <f t="shared" si="22"/>
        <v>1.7579729319485086E-2</v>
      </c>
      <c r="H152" s="235">
        <f t="shared" si="22"/>
        <v>1.6213530266362183E-2</v>
      </c>
      <c r="I152" s="235">
        <f t="shared" si="22"/>
        <v>1.6286002540839489E-2</v>
      </c>
      <c r="J152" s="235">
        <f t="shared" si="22"/>
        <v>1.7107695955353729E-2</v>
      </c>
      <c r="K152" s="235">
        <f t="shared" si="22"/>
        <v>1.7654424600185948E-2</v>
      </c>
      <c r="L152" s="235">
        <f t="shared" si="22"/>
        <v>1.7054069381886753E-2</v>
      </c>
      <c r="M152" s="235">
        <f t="shared" si="22"/>
        <v>1.7294259017204227E-2</v>
      </c>
      <c r="N152" s="235">
        <f t="shared" si="22"/>
        <v>1.8322491352214747E-2</v>
      </c>
      <c r="O152" s="235">
        <f t="shared" si="22"/>
        <v>1.8185530120782282E-2</v>
      </c>
      <c r="P152" s="235">
        <f t="shared" si="22"/>
        <v>1.8455308809540442E-2</v>
      </c>
      <c r="Q152" s="235">
        <f t="shared" si="22"/>
        <v>1.9447487444446982E-2</v>
      </c>
    </row>
    <row r="153" spans="1:17" x14ac:dyDescent="0.25">
      <c r="A153" s="142" t="s">
        <v>223</v>
      </c>
      <c r="B153" s="259">
        <f t="shared" ref="B153:Q153" si="23">IF(B$76=0,0,B$76/B$47)</f>
        <v>0</v>
      </c>
      <c r="C153" s="259">
        <f t="shared" si="23"/>
        <v>0</v>
      </c>
      <c r="D153" s="259">
        <f t="shared" si="23"/>
        <v>0</v>
      </c>
      <c r="E153" s="259">
        <f t="shared" si="23"/>
        <v>0</v>
      </c>
      <c r="F153" s="259">
        <f t="shared" si="23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59">
        <f t="shared" si="23"/>
        <v>0</v>
      </c>
      <c r="M153" s="259">
        <f t="shared" si="23"/>
        <v>0</v>
      </c>
      <c r="N153" s="259">
        <f t="shared" si="23"/>
        <v>0</v>
      </c>
      <c r="O153" s="259">
        <f t="shared" si="23"/>
        <v>0</v>
      </c>
      <c r="P153" s="259">
        <f t="shared" si="23"/>
        <v>0</v>
      </c>
      <c r="Q153" s="259">
        <f t="shared" si="23"/>
        <v>0</v>
      </c>
    </row>
    <row r="154" spans="1:17" x14ac:dyDescent="0.25">
      <c r="A154" s="127" t="s">
        <v>208</v>
      </c>
      <c r="B154" s="237">
        <f t="shared" ref="B154:Q154" si="24">IF(B$77=0,0,B$77/B$47)</f>
        <v>0.3754681274046805</v>
      </c>
      <c r="C154" s="237">
        <f t="shared" si="24"/>
        <v>0.38055803774975611</v>
      </c>
      <c r="D154" s="237">
        <f t="shared" si="24"/>
        <v>0.38803871768304238</v>
      </c>
      <c r="E154" s="237">
        <f t="shared" si="24"/>
        <v>0.40079225550143804</v>
      </c>
      <c r="F154" s="237">
        <f t="shared" si="24"/>
        <v>0.41877103417409667</v>
      </c>
      <c r="G154" s="237">
        <f t="shared" si="24"/>
        <v>0.42915052940503129</v>
      </c>
      <c r="H154" s="237">
        <f t="shared" si="24"/>
        <v>0.44484453646024558</v>
      </c>
      <c r="I154" s="237">
        <f t="shared" si="24"/>
        <v>0.47356836112214518</v>
      </c>
      <c r="J154" s="237">
        <f t="shared" si="24"/>
        <v>0.50641837506339371</v>
      </c>
      <c r="K154" s="237">
        <f t="shared" si="24"/>
        <v>0.56646304213685339</v>
      </c>
      <c r="L154" s="237">
        <f t="shared" si="24"/>
        <v>0.53502620214342977</v>
      </c>
      <c r="M154" s="237">
        <f t="shared" si="24"/>
        <v>0.51929781441513911</v>
      </c>
      <c r="N154" s="237">
        <f t="shared" si="24"/>
        <v>0.51997600360250862</v>
      </c>
      <c r="O154" s="237">
        <f t="shared" si="24"/>
        <v>0.52293784486075245</v>
      </c>
      <c r="P154" s="237">
        <f t="shared" si="24"/>
        <v>0.52999072033765038</v>
      </c>
      <c r="Q154" s="237">
        <f t="shared" si="24"/>
        <v>0.55956684717399729</v>
      </c>
    </row>
    <row r="155" spans="1:17" x14ac:dyDescent="0.25">
      <c r="A155" s="142" t="s">
        <v>222</v>
      </c>
      <c r="B155" s="259">
        <f t="shared" ref="B155:Q155" si="25">IF(B$78=0,0,B$78/B$47)</f>
        <v>0.3754681274046805</v>
      </c>
      <c r="C155" s="259">
        <f t="shared" si="25"/>
        <v>0.38055803774975611</v>
      </c>
      <c r="D155" s="259">
        <f t="shared" si="25"/>
        <v>0.38803871768304238</v>
      </c>
      <c r="E155" s="259">
        <f t="shared" si="25"/>
        <v>0.40079225550143804</v>
      </c>
      <c r="F155" s="259">
        <f t="shared" si="25"/>
        <v>0.41877103417409667</v>
      </c>
      <c r="G155" s="259">
        <f t="shared" si="25"/>
        <v>0.42915052940503129</v>
      </c>
      <c r="H155" s="259">
        <f t="shared" si="25"/>
        <v>0.44484453646024558</v>
      </c>
      <c r="I155" s="259">
        <f t="shared" si="25"/>
        <v>0.47356836112214518</v>
      </c>
      <c r="J155" s="259">
        <f t="shared" si="25"/>
        <v>0.50641837506339371</v>
      </c>
      <c r="K155" s="259">
        <f t="shared" si="25"/>
        <v>0.56646304213685339</v>
      </c>
      <c r="L155" s="259">
        <f t="shared" si="25"/>
        <v>0.53502620214342977</v>
      </c>
      <c r="M155" s="259">
        <f t="shared" si="25"/>
        <v>0.51929781441513911</v>
      </c>
      <c r="N155" s="259">
        <f t="shared" si="25"/>
        <v>0.51997600360250862</v>
      </c>
      <c r="O155" s="259">
        <f t="shared" si="25"/>
        <v>0.52293784486075245</v>
      </c>
      <c r="P155" s="259">
        <f t="shared" si="25"/>
        <v>0.52999072033765038</v>
      </c>
      <c r="Q155" s="259">
        <f t="shared" si="25"/>
        <v>0.55956684717399729</v>
      </c>
    </row>
    <row r="156" spans="1:17" x14ac:dyDescent="0.25">
      <c r="A156" s="142" t="s">
        <v>221</v>
      </c>
      <c r="B156" s="259">
        <f t="shared" ref="B156:Q156" si="26">IF(B$86=0,0,B$86/B$47)</f>
        <v>0</v>
      </c>
      <c r="C156" s="259">
        <f t="shared" si="26"/>
        <v>0</v>
      </c>
      <c r="D156" s="259">
        <f t="shared" si="26"/>
        <v>0</v>
      </c>
      <c r="E156" s="259">
        <f t="shared" si="26"/>
        <v>0</v>
      </c>
      <c r="F156" s="259">
        <f t="shared" si="26"/>
        <v>0</v>
      </c>
      <c r="G156" s="259">
        <f t="shared" si="26"/>
        <v>0</v>
      </c>
      <c r="H156" s="259">
        <f t="shared" si="26"/>
        <v>0</v>
      </c>
      <c r="I156" s="259">
        <f t="shared" si="26"/>
        <v>0</v>
      </c>
      <c r="J156" s="259">
        <f t="shared" si="26"/>
        <v>0</v>
      </c>
      <c r="K156" s="259">
        <f t="shared" si="26"/>
        <v>0</v>
      </c>
      <c r="L156" s="259">
        <f t="shared" si="26"/>
        <v>0</v>
      </c>
      <c r="M156" s="259">
        <f t="shared" si="26"/>
        <v>0</v>
      </c>
      <c r="N156" s="259">
        <f t="shared" si="26"/>
        <v>0</v>
      </c>
      <c r="O156" s="259">
        <f t="shared" si="26"/>
        <v>0</v>
      </c>
      <c r="P156" s="259">
        <f t="shared" si="26"/>
        <v>0</v>
      </c>
      <c r="Q156" s="259">
        <f t="shared" si="26"/>
        <v>0</v>
      </c>
    </row>
    <row r="157" spans="1:17" x14ac:dyDescent="0.25">
      <c r="A157" s="127" t="s">
        <v>207</v>
      </c>
      <c r="B157" s="237">
        <f t="shared" ref="B157:Q157" si="27">IF(B$87=0,0,B$87/B$47)</f>
        <v>3.2862765528543267E-2</v>
      </c>
      <c r="C157" s="237">
        <f t="shared" si="27"/>
        <v>3.2241362293545107E-2</v>
      </c>
      <c r="D157" s="237">
        <f t="shared" si="27"/>
        <v>3.3494604005771721E-2</v>
      </c>
      <c r="E157" s="237">
        <f t="shared" si="27"/>
        <v>3.6592541320411939E-2</v>
      </c>
      <c r="F157" s="237">
        <f t="shared" si="27"/>
        <v>3.8858697090632582E-2</v>
      </c>
      <c r="G157" s="237">
        <f t="shared" si="27"/>
        <v>4.0308349303198633E-2</v>
      </c>
      <c r="H157" s="237">
        <f t="shared" si="27"/>
        <v>3.7006831130383083E-2</v>
      </c>
      <c r="I157" s="237">
        <f t="shared" si="27"/>
        <v>3.8018833647324196E-2</v>
      </c>
      <c r="J157" s="237">
        <f t="shared" si="27"/>
        <v>3.8967661073478245E-2</v>
      </c>
      <c r="K157" s="237">
        <f t="shared" si="27"/>
        <v>4.3441159652444057E-2</v>
      </c>
      <c r="L157" s="237">
        <f t="shared" si="27"/>
        <v>4.1315806922219873E-2</v>
      </c>
      <c r="M157" s="237">
        <f t="shared" si="27"/>
        <v>4.1121871568902402E-2</v>
      </c>
      <c r="N157" s="237">
        <f t="shared" si="27"/>
        <v>4.0984090296954205E-2</v>
      </c>
      <c r="O157" s="237">
        <f t="shared" si="27"/>
        <v>4.0419340270317267E-2</v>
      </c>
      <c r="P157" s="237">
        <f t="shared" si="27"/>
        <v>4.0024508633170905E-2</v>
      </c>
      <c r="Q157" s="237">
        <f t="shared" si="27"/>
        <v>4.1426488108339987E-2</v>
      </c>
    </row>
    <row r="158" spans="1:17" x14ac:dyDescent="0.25">
      <c r="A158" s="142" t="s">
        <v>220</v>
      </c>
      <c r="B158" s="259">
        <f t="shared" ref="B158:Q158" si="28">IF(B$88=0,0,B$88/B$47)</f>
        <v>3.2862765528543267E-2</v>
      </c>
      <c r="C158" s="259">
        <f t="shared" si="28"/>
        <v>3.2241362293545107E-2</v>
      </c>
      <c r="D158" s="259">
        <f t="shared" si="28"/>
        <v>3.3494604005771721E-2</v>
      </c>
      <c r="E158" s="259">
        <f t="shared" si="28"/>
        <v>3.6592541320411939E-2</v>
      </c>
      <c r="F158" s="259">
        <f t="shared" si="28"/>
        <v>3.8858697090632582E-2</v>
      </c>
      <c r="G158" s="259">
        <f t="shared" si="28"/>
        <v>4.0308349303198633E-2</v>
      </c>
      <c r="H158" s="259">
        <f t="shared" si="28"/>
        <v>3.7006831130383083E-2</v>
      </c>
      <c r="I158" s="259">
        <f t="shared" si="28"/>
        <v>3.8018833647324196E-2</v>
      </c>
      <c r="J158" s="259">
        <f t="shared" si="28"/>
        <v>3.8967661073478245E-2</v>
      </c>
      <c r="K158" s="259">
        <f t="shared" si="28"/>
        <v>4.3441159652444057E-2</v>
      </c>
      <c r="L158" s="259">
        <f t="shared" si="28"/>
        <v>4.1315806922219873E-2</v>
      </c>
      <c r="M158" s="259">
        <f t="shared" si="28"/>
        <v>4.1121871568902402E-2</v>
      </c>
      <c r="N158" s="259">
        <f t="shared" si="28"/>
        <v>4.0984090296954205E-2</v>
      </c>
      <c r="O158" s="259">
        <f t="shared" si="28"/>
        <v>4.0419340270317267E-2</v>
      </c>
      <c r="P158" s="259">
        <f t="shared" si="28"/>
        <v>4.0024508633170905E-2</v>
      </c>
      <c r="Q158" s="259">
        <f t="shared" si="28"/>
        <v>4.1426488108339987E-2</v>
      </c>
    </row>
    <row r="159" spans="1:17" x14ac:dyDescent="0.25">
      <c r="A159" s="142" t="s">
        <v>219</v>
      </c>
      <c r="B159" s="259">
        <f t="shared" ref="B159:Q159" si="29">IF(B$94=0,0,B$94/B$47)</f>
        <v>0</v>
      </c>
      <c r="C159" s="259">
        <f t="shared" si="29"/>
        <v>0</v>
      </c>
      <c r="D159" s="259">
        <f t="shared" si="29"/>
        <v>0</v>
      </c>
      <c r="E159" s="259">
        <f t="shared" si="29"/>
        <v>0</v>
      </c>
      <c r="F159" s="259">
        <f t="shared" si="29"/>
        <v>0</v>
      </c>
      <c r="G159" s="259">
        <f t="shared" si="29"/>
        <v>0</v>
      </c>
      <c r="H159" s="259">
        <f t="shared" si="29"/>
        <v>0</v>
      </c>
      <c r="I159" s="259">
        <f t="shared" si="29"/>
        <v>0</v>
      </c>
      <c r="J159" s="259">
        <f t="shared" si="29"/>
        <v>0</v>
      </c>
      <c r="K159" s="259">
        <f t="shared" si="29"/>
        <v>0</v>
      </c>
      <c r="L159" s="259">
        <f t="shared" si="29"/>
        <v>0</v>
      </c>
      <c r="M159" s="259">
        <f t="shared" si="29"/>
        <v>0</v>
      </c>
      <c r="N159" s="259">
        <f t="shared" si="29"/>
        <v>0</v>
      </c>
      <c r="O159" s="259">
        <f t="shared" si="29"/>
        <v>0</v>
      </c>
      <c r="P159" s="259">
        <f t="shared" si="29"/>
        <v>0</v>
      </c>
      <c r="Q159" s="259">
        <f t="shared" si="29"/>
        <v>0</v>
      </c>
    </row>
    <row r="160" spans="1:17" x14ac:dyDescent="0.25">
      <c r="A160" s="177" t="s">
        <v>98</v>
      </c>
      <c r="B160" s="209">
        <f t="shared" ref="B160:Q160" si="30">IF(B$95=0,0,B$95/B$47)</f>
        <v>0.50416724134835622</v>
      </c>
      <c r="C160" s="209">
        <f t="shared" si="30"/>
        <v>0.49818025225672924</v>
      </c>
      <c r="D160" s="209">
        <f t="shared" si="30"/>
        <v>0.48978589113102355</v>
      </c>
      <c r="E160" s="209">
        <f t="shared" si="30"/>
        <v>0.46614239631671345</v>
      </c>
      <c r="F160" s="209">
        <f t="shared" si="30"/>
        <v>0.44374867695655995</v>
      </c>
      <c r="G160" s="209">
        <f t="shared" si="30"/>
        <v>0.42747139471921702</v>
      </c>
      <c r="H160" s="209">
        <f t="shared" si="30"/>
        <v>0.42269495671974394</v>
      </c>
      <c r="I160" s="209">
        <f t="shared" si="30"/>
        <v>0.39117387681399179</v>
      </c>
      <c r="J160" s="209">
        <f t="shared" si="30"/>
        <v>0.35395066692207194</v>
      </c>
      <c r="K160" s="209">
        <f t="shared" si="30"/>
        <v>0.28017001668455532</v>
      </c>
      <c r="L160" s="209">
        <f t="shared" si="30"/>
        <v>0.31861414554292261</v>
      </c>
      <c r="M160" s="209">
        <f t="shared" si="30"/>
        <v>0.3357850368350222</v>
      </c>
      <c r="N160" s="209">
        <f t="shared" si="30"/>
        <v>0.33361495221298626</v>
      </c>
      <c r="O160" s="209">
        <f t="shared" si="30"/>
        <v>0.33259689210957444</v>
      </c>
      <c r="P160" s="209">
        <f t="shared" si="30"/>
        <v>0.32781056567031958</v>
      </c>
      <c r="Q160" s="209">
        <f t="shared" si="30"/>
        <v>0.29291120064707837</v>
      </c>
    </row>
    <row r="161" spans="1:17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</row>
    <row r="162" spans="1:17" x14ac:dyDescent="0.25">
      <c r="A162" s="78" t="s">
        <v>36</v>
      </c>
      <c r="B162" s="77">
        <f t="shared" ref="B162:Q162" si="31">SUM(B163:B167,B169:B171,B173:B175,B176)</f>
        <v>1</v>
      </c>
      <c r="C162" s="77">
        <f t="shared" si="31"/>
        <v>0.99999999999999989</v>
      </c>
      <c r="D162" s="77">
        <f t="shared" si="31"/>
        <v>0.99999999999999989</v>
      </c>
      <c r="E162" s="77">
        <f t="shared" si="31"/>
        <v>1</v>
      </c>
      <c r="F162" s="77">
        <f t="shared" si="31"/>
        <v>1</v>
      </c>
      <c r="G162" s="77">
        <f t="shared" si="31"/>
        <v>1.0000000000000002</v>
      </c>
      <c r="H162" s="77">
        <f t="shared" si="31"/>
        <v>0.99999999999999989</v>
      </c>
      <c r="I162" s="77">
        <f t="shared" si="31"/>
        <v>1</v>
      </c>
      <c r="J162" s="77">
        <f t="shared" si="31"/>
        <v>0.99999999999999989</v>
      </c>
      <c r="K162" s="77">
        <f t="shared" si="31"/>
        <v>1</v>
      </c>
      <c r="L162" s="77">
        <f t="shared" si="31"/>
        <v>1</v>
      </c>
      <c r="M162" s="77">
        <f t="shared" si="31"/>
        <v>1.0000000000000002</v>
      </c>
      <c r="N162" s="77">
        <f t="shared" si="31"/>
        <v>1</v>
      </c>
      <c r="O162" s="77">
        <f t="shared" si="31"/>
        <v>0.99999999999999989</v>
      </c>
      <c r="P162" s="77">
        <f t="shared" si="31"/>
        <v>0.99999999999999989</v>
      </c>
      <c r="Q162" s="77">
        <f t="shared" si="31"/>
        <v>1</v>
      </c>
    </row>
    <row r="163" spans="1:17" x14ac:dyDescent="0.25">
      <c r="A163" s="132" t="s">
        <v>83</v>
      </c>
      <c r="B163" s="240">
        <f t="shared" ref="B163:Q163" si="32">IF(B$98=0,0,B$98/B$97)</f>
        <v>0</v>
      </c>
      <c r="C163" s="240">
        <f t="shared" si="32"/>
        <v>0</v>
      </c>
      <c r="D163" s="240">
        <f t="shared" si="32"/>
        <v>0</v>
      </c>
      <c r="E163" s="240">
        <f t="shared" si="32"/>
        <v>0</v>
      </c>
      <c r="F163" s="240">
        <f t="shared" si="32"/>
        <v>0</v>
      </c>
      <c r="G163" s="240">
        <f t="shared" si="32"/>
        <v>0</v>
      </c>
      <c r="H163" s="240">
        <f t="shared" si="32"/>
        <v>0</v>
      </c>
      <c r="I163" s="240">
        <f t="shared" si="32"/>
        <v>0</v>
      </c>
      <c r="J163" s="240">
        <f t="shared" si="32"/>
        <v>0</v>
      </c>
      <c r="K163" s="240">
        <f t="shared" si="32"/>
        <v>0</v>
      </c>
      <c r="L163" s="240">
        <f t="shared" si="32"/>
        <v>0</v>
      </c>
      <c r="M163" s="240">
        <f t="shared" si="32"/>
        <v>0</v>
      </c>
      <c r="N163" s="240">
        <f t="shared" si="32"/>
        <v>0</v>
      </c>
      <c r="O163" s="240">
        <f t="shared" si="32"/>
        <v>0</v>
      </c>
      <c r="P163" s="240">
        <f t="shared" si="32"/>
        <v>0</v>
      </c>
      <c r="Q163" s="240">
        <f t="shared" si="32"/>
        <v>0</v>
      </c>
    </row>
    <row r="164" spans="1:17" x14ac:dyDescent="0.25">
      <c r="A164" s="76" t="s">
        <v>82</v>
      </c>
      <c r="B164" s="239">
        <f t="shared" ref="B164:Q164" si="33">IF(B$99=0,0,B$99/B$97)</f>
        <v>0</v>
      </c>
      <c r="C164" s="239">
        <f t="shared" si="33"/>
        <v>0</v>
      </c>
      <c r="D164" s="239">
        <f t="shared" si="33"/>
        <v>0</v>
      </c>
      <c r="E164" s="239">
        <f t="shared" si="33"/>
        <v>0</v>
      </c>
      <c r="F164" s="239">
        <f t="shared" si="33"/>
        <v>0</v>
      </c>
      <c r="G164" s="239">
        <f t="shared" si="33"/>
        <v>0</v>
      </c>
      <c r="H164" s="239">
        <f t="shared" si="33"/>
        <v>0</v>
      </c>
      <c r="I164" s="239">
        <f t="shared" si="33"/>
        <v>0</v>
      </c>
      <c r="J164" s="239">
        <f t="shared" si="33"/>
        <v>0</v>
      </c>
      <c r="K164" s="239">
        <f t="shared" si="33"/>
        <v>0</v>
      </c>
      <c r="L164" s="239">
        <f t="shared" si="33"/>
        <v>0</v>
      </c>
      <c r="M164" s="239">
        <f t="shared" si="33"/>
        <v>0</v>
      </c>
      <c r="N164" s="239">
        <f t="shared" si="33"/>
        <v>0</v>
      </c>
      <c r="O164" s="239">
        <f t="shared" si="33"/>
        <v>0</v>
      </c>
      <c r="P164" s="239">
        <f t="shared" si="33"/>
        <v>0</v>
      </c>
      <c r="Q164" s="239">
        <f t="shared" si="33"/>
        <v>0</v>
      </c>
    </row>
    <row r="165" spans="1:17" x14ac:dyDescent="0.25">
      <c r="A165" s="76" t="s">
        <v>81</v>
      </c>
      <c r="B165" s="239">
        <f t="shared" ref="B165:Q165" si="34">IF(B$100=0,0,B$100/B$97)</f>
        <v>0</v>
      </c>
      <c r="C165" s="239">
        <f t="shared" si="34"/>
        <v>0</v>
      </c>
      <c r="D165" s="239">
        <f t="shared" si="34"/>
        <v>0</v>
      </c>
      <c r="E165" s="239">
        <f t="shared" si="34"/>
        <v>0</v>
      </c>
      <c r="F165" s="239">
        <f t="shared" si="34"/>
        <v>0</v>
      </c>
      <c r="G165" s="239">
        <f t="shared" si="34"/>
        <v>0</v>
      </c>
      <c r="H165" s="239">
        <f t="shared" si="34"/>
        <v>0</v>
      </c>
      <c r="I165" s="239">
        <f t="shared" si="34"/>
        <v>0</v>
      </c>
      <c r="J165" s="239">
        <f t="shared" si="34"/>
        <v>0</v>
      </c>
      <c r="K165" s="239">
        <f t="shared" si="34"/>
        <v>0</v>
      </c>
      <c r="L165" s="239">
        <f t="shared" si="34"/>
        <v>0</v>
      </c>
      <c r="M165" s="239">
        <f t="shared" si="34"/>
        <v>0</v>
      </c>
      <c r="N165" s="239">
        <f t="shared" si="34"/>
        <v>0</v>
      </c>
      <c r="O165" s="239">
        <f t="shared" si="34"/>
        <v>0</v>
      </c>
      <c r="P165" s="239">
        <f t="shared" si="34"/>
        <v>0</v>
      </c>
      <c r="Q165" s="239">
        <f t="shared" si="34"/>
        <v>0</v>
      </c>
    </row>
    <row r="166" spans="1:17" x14ac:dyDescent="0.25">
      <c r="A166" s="76" t="s">
        <v>80</v>
      </c>
      <c r="B166" s="239">
        <f t="shared" ref="B166:Q166" si="35">IF(B$101=0,0,B$101/B$97)</f>
        <v>0</v>
      </c>
      <c r="C166" s="239">
        <f t="shared" si="35"/>
        <v>0</v>
      </c>
      <c r="D166" s="239">
        <f t="shared" si="35"/>
        <v>0</v>
      </c>
      <c r="E166" s="239">
        <f t="shared" si="35"/>
        <v>0</v>
      </c>
      <c r="F166" s="239">
        <f t="shared" si="35"/>
        <v>0</v>
      </c>
      <c r="G166" s="239">
        <f t="shared" si="35"/>
        <v>0</v>
      </c>
      <c r="H166" s="239">
        <f t="shared" si="35"/>
        <v>0</v>
      </c>
      <c r="I166" s="239">
        <f t="shared" si="35"/>
        <v>0</v>
      </c>
      <c r="J166" s="239">
        <f t="shared" si="35"/>
        <v>0</v>
      </c>
      <c r="K166" s="239">
        <f t="shared" si="35"/>
        <v>0</v>
      </c>
      <c r="L166" s="239">
        <f t="shared" si="35"/>
        <v>0</v>
      </c>
      <c r="M166" s="239">
        <f t="shared" si="35"/>
        <v>0</v>
      </c>
      <c r="N166" s="239">
        <f t="shared" si="35"/>
        <v>0</v>
      </c>
      <c r="O166" s="239">
        <f t="shared" si="35"/>
        <v>0</v>
      </c>
      <c r="P166" s="239">
        <f t="shared" si="35"/>
        <v>0</v>
      </c>
      <c r="Q166" s="239">
        <f t="shared" si="35"/>
        <v>0</v>
      </c>
    </row>
    <row r="167" spans="1:17" x14ac:dyDescent="0.25">
      <c r="A167" s="129" t="s">
        <v>79</v>
      </c>
      <c r="B167" s="238">
        <f t="shared" ref="B167:Q167" si="36">IF(B$102=0,0,B$102/B$97)</f>
        <v>5.88425112658378E-3</v>
      </c>
      <c r="C167" s="238">
        <f t="shared" si="36"/>
        <v>6.0157356205287867E-3</v>
      </c>
      <c r="D167" s="238">
        <f t="shared" si="36"/>
        <v>6.1219063812587579E-3</v>
      </c>
      <c r="E167" s="238">
        <f t="shared" si="36"/>
        <v>5.8078327442573352E-3</v>
      </c>
      <c r="F167" s="238">
        <f t="shared" si="36"/>
        <v>5.7563869888382557E-3</v>
      </c>
      <c r="G167" s="238">
        <f t="shared" si="36"/>
        <v>5.6595333883505978E-3</v>
      </c>
      <c r="H167" s="238">
        <f t="shared" si="36"/>
        <v>5.6115905342078165E-3</v>
      </c>
      <c r="I167" s="238">
        <f t="shared" si="36"/>
        <v>5.423218181791381E-3</v>
      </c>
      <c r="J167" s="238">
        <f t="shared" si="36"/>
        <v>5.3298527061682536E-3</v>
      </c>
      <c r="K167" s="238">
        <f t="shared" si="36"/>
        <v>5.1436517450615289E-3</v>
      </c>
      <c r="L167" s="238">
        <f t="shared" si="36"/>
        <v>5.2751300394187827E-3</v>
      </c>
      <c r="M167" s="238">
        <f t="shared" si="36"/>
        <v>5.2727509350160651E-3</v>
      </c>
      <c r="N167" s="238">
        <f t="shared" si="36"/>
        <v>5.4689461041751899E-3</v>
      </c>
      <c r="O167" s="238">
        <f t="shared" si="36"/>
        <v>5.4800175930407227E-3</v>
      </c>
      <c r="P167" s="238">
        <f t="shared" si="36"/>
        <v>5.4545931556661265E-3</v>
      </c>
      <c r="Q167" s="238">
        <f t="shared" si="36"/>
        <v>5.4000098005818056E-3</v>
      </c>
    </row>
    <row r="168" spans="1:17" x14ac:dyDescent="0.25">
      <c r="A168" s="127" t="s">
        <v>206</v>
      </c>
      <c r="B168" s="237">
        <f t="shared" ref="B168:Q168" si="37">IF(B$107=0,0,B$107/B$97)</f>
        <v>0.82529876045632644</v>
      </c>
      <c r="C168" s="237">
        <f t="shared" si="37"/>
        <v>0.81496427247346614</v>
      </c>
      <c r="D168" s="237">
        <f t="shared" si="37"/>
        <v>0.8225261831229822</v>
      </c>
      <c r="E168" s="237">
        <f t="shared" si="37"/>
        <v>0.8238565203135304</v>
      </c>
      <c r="F168" s="237">
        <f t="shared" si="37"/>
        <v>0.85016260026820556</v>
      </c>
      <c r="G168" s="237">
        <f t="shared" si="37"/>
        <v>0.83867752327783374</v>
      </c>
      <c r="H168" s="237">
        <f t="shared" si="37"/>
        <v>0.84132771080811086</v>
      </c>
      <c r="I168" s="237">
        <f t="shared" si="37"/>
        <v>0.84156600191076802</v>
      </c>
      <c r="J168" s="237">
        <f t="shared" si="37"/>
        <v>0.83743290578830576</v>
      </c>
      <c r="K168" s="237">
        <f t="shared" si="37"/>
        <v>0.83741951765655975</v>
      </c>
      <c r="L168" s="237">
        <f t="shared" si="37"/>
        <v>0.84192364644285267</v>
      </c>
      <c r="M168" s="237">
        <f t="shared" si="37"/>
        <v>0.84415057555529649</v>
      </c>
      <c r="N168" s="237">
        <f t="shared" si="37"/>
        <v>0.8261022416206496</v>
      </c>
      <c r="O168" s="237">
        <f t="shared" si="37"/>
        <v>0.81237766927402288</v>
      </c>
      <c r="P168" s="237">
        <f t="shared" si="37"/>
        <v>0.82291796132806028</v>
      </c>
      <c r="Q168" s="237">
        <f t="shared" si="37"/>
        <v>0.8073810784765173</v>
      </c>
    </row>
    <row r="169" spans="1:17" x14ac:dyDescent="0.25">
      <c r="A169" s="142" t="s">
        <v>218</v>
      </c>
      <c r="B169" s="235">
        <f t="shared" ref="B169:Q169" si="38">IF(B$108=0,0,B$108/B$97)</f>
        <v>0.82529876045632644</v>
      </c>
      <c r="C169" s="235">
        <f t="shared" si="38"/>
        <v>0.81496427247346614</v>
      </c>
      <c r="D169" s="235">
        <f t="shared" si="38"/>
        <v>0.8225261831229822</v>
      </c>
      <c r="E169" s="235">
        <f t="shared" si="38"/>
        <v>0.8238565203135304</v>
      </c>
      <c r="F169" s="235">
        <f t="shared" si="38"/>
        <v>0.85016260026820556</v>
      </c>
      <c r="G169" s="235">
        <f t="shared" si="38"/>
        <v>0.83867752327783374</v>
      </c>
      <c r="H169" s="235">
        <f t="shared" si="38"/>
        <v>0.84132771080811086</v>
      </c>
      <c r="I169" s="235">
        <f t="shared" si="38"/>
        <v>0.84156600191076802</v>
      </c>
      <c r="J169" s="235">
        <f t="shared" si="38"/>
        <v>0.83743290578830576</v>
      </c>
      <c r="K169" s="235">
        <f t="shared" si="38"/>
        <v>0.83741951765655975</v>
      </c>
      <c r="L169" s="235">
        <f t="shared" si="38"/>
        <v>0.84192364644285267</v>
      </c>
      <c r="M169" s="235">
        <f t="shared" si="38"/>
        <v>0.84415057555529649</v>
      </c>
      <c r="N169" s="235">
        <f t="shared" si="38"/>
        <v>0.8261022416206496</v>
      </c>
      <c r="O169" s="235">
        <f t="shared" si="38"/>
        <v>0.81237766927402288</v>
      </c>
      <c r="P169" s="235">
        <f t="shared" si="38"/>
        <v>0.82291796132806028</v>
      </c>
      <c r="Q169" s="235">
        <f t="shared" si="38"/>
        <v>0.8073810784765173</v>
      </c>
    </row>
    <row r="170" spans="1:17" x14ac:dyDescent="0.25">
      <c r="A170" s="142" t="s">
        <v>217</v>
      </c>
      <c r="B170" s="235">
        <f t="shared" ref="B170:Q170" si="39">IF(B$114=0,0,B$114/B$97)</f>
        <v>0</v>
      </c>
      <c r="C170" s="235">
        <f t="shared" si="39"/>
        <v>0</v>
      </c>
      <c r="D170" s="235">
        <f t="shared" si="39"/>
        <v>0</v>
      </c>
      <c r="E170" s="235">
        <f t="shared" si="39"/>
        <v>0</v>
      </c>
      <c r="F170" s="235">
        <f t="shared" si="39"/>
        <v>0</v>
      </c>
      <c r="G170" s="235">
        <f t="shared" si="39"/>
        <v>0</v>
      </c>
      <c r="H170" s="235">
        <f t="shared" si="39"/>
        <v>0</v>
      </c>
      <c r="I170" s="235">
        <f t="shared" si="39"/>
        <v>0</v>
      </c>
      <c r="J170" s="235">
        <f t="shared" si="39"/>
        <v>0</v>
      </c>
      <c r="K170" s="235">
        <f t="shared" si="39"/>
        <v>0</v>
      </c>
      <c r="L170" s="235">
        <f t="shared" si="39"/>
        <v>0</v>
      </c>
      <c r="M170" s="235">
        <f t="shared" si="39"/>
        <v>0</v>
      </c>
      <c r="N170" s="235">
        <f t="shared" si="39"/>
        <v>0</v>
      </c>
      <c r="O170" s="235">
        <f t="shared" si="39"/>
        <v>0</v>
      </c>
      <c r="P170" s="235">
        <f t="shared" si="39"/>
        <v>0</v>
      </c>
      <c r="Q170" s="235">
        <f t="shared" si="39"/>
        <v>0</v>
      </c>
    </row>
    <row r="171" spans="1:17" x14ac:dyDescent="0.25">
      <c r="A171" s="127" t="s">
        <v>205</v>
      </c>
      <c r="B171" s="237">
        <f t="shared" ref="B171:Q171" si="40">IF(B$115=0,0,B$115/B$97)</f>
        <v>0</v>
      </c>
      <c r="C171" s="237">
        <f t="shared" si="40"/>
        <v>0</v>
      </c>
      <c r="D171" s="237">
        <f t="shared" si="40"/>
        <v>0</v>
      </c>
      <c r="E171" s="237">
        <f t="shared" si="40"/>
        <v>0</v>
      </c>
      <c r="F171" s="237">
        <f t="shared" si="40"/>
        <v>0</v>
      </c>
      <c r="G171" s="237">
        <f t="shared" si="40"/>
        <v>0</v>
      </c>
      <c r="H171" s="237">
        <f t="shared" si="40"/>
        <v>0</v>
      </c>
      <c r="I171" s="237">
        <f t="shared" si="40"/>
        <v>0</v>
      </c>
      <c r="J171" s="237">
        <f t="shared" si="40"/>
        <v>0</v>
      </c>
      <c r="K171" s="237">
        <f t="shared" si="40"/>
        <v>0</v>
      </c>
      <c r="L171" s="237">
        <f t="shared" si="40"/>
        <v>0</v>
      </c>
      <c r="M171" s="237">
        <f t="shared" si="40"/>
        <v>0</v>
      </c>
      <c r="N171" s="237">
        <f t="shared" si="40"/>
        <v>0</v>
      </c>
      <c r="O171" s="237">
        <f t="shared" si="40"/>
        <v>0</v>
      </c>
      <c r="P171" s="237">
        <f t="shared" si="40"/>
        <v>0</v>
      </c>
      <c r="Q171" s="237">
        <f t="shared" si="40"/>
        <v>0</v>
      </c>
    </row>
    <row r="172" spans="1:17" x14ac:dyDescent="0.25">
      <c r="A172" s="127" t="s">
        <v>204</v>
      </c>
      <c r="B172" s="237">
        <f t="shared" ref="B172:Q172" si="41">IF(B$116=0,0,B$116/B$97)</f>
        <v>6.4340645031265714E-2</v>
      </c>
      <c r="C172" s="237">
        <f t="shared" si="41"/>
        <v>6.3534963919473636E-2</v>
      </c>
      <c r="D172" s="237">
        <f t="shared" si="41"/>
        <v>6.4124493714222922E-2</v>
      </c>
      <c r="E172" s="237">
        <f t="shared" si="41"/>
        <v>6.4228207371688772E-2</v>
      </c>
      <c r="F172" s="237">
        <f t="shared" si="41"/>
        <v>6.6279040637925515E-2</v>
      </c>
      <c r="G172" s="237">
        <f t="shared" si="41"/>
        <v>6.5383659114044854E-2</v>
      </c>
      <c r="H172" s="237">
        <f t="shared" si="41"/>
        <v>6.5590268869592697E-2</v>
      </c>
      <c r="I172" s="237">
        <f t="shared" si="41"/>
        <v>6.5608846146070959E-2</v>
      </c>
      <c r="J172" s="237">
        <f t="shared" si="41"/>
        <v>6.5286628201204094E-2</v>
      </c>
      <c r="K172" s="237">
        <f t="shared" si="41"/>
        <v>6.5285584456715853E-2</v>
      </c>
      <c r="L172" s="237">
        <f t="shared" si="41"/>
        <v>6.5636728267054051E-2</v>
      </c>
      <c r="M172" s="237">
        <f t="shared" si="41"/>
        <v>6.5810340614968307E-2</v>
      </c>
      <c r="N172" s="237">
        <f t="shared" si="41"/>
        <v>6.4403284767152805E-2</v>
      </c>
      <c r="O172" s="237">
        <f t="shared" si="41"/>
        <v>6.333331122560544E-2</v>
      </c>
      <c r="P172" s="237">
        <f t="shared" si="41"/>
        <v>6.4155036910979624E-2</v>
      </c>
      <c r="Q172" s="237">
        <f t="shared" si="41"/>
        <v>6.2943774865837909E-2</v>
      </c>
    </row>
    <row r="173" spans="1:17" x14ac:dyDescent="0.25">
      <c r="A173" s="142" t="s">
        <v>216</v>
      </c>
      <c r="B173" s="235">
        <f t="shared" ref="B173:Q173" si="42">IF(B$117=0,0,B$117/B$97)</f>
        <v>6.4340645031265714E-2</v>
      </c>
      <c r="C173" s="235">
        <f t="shared" si="42"/>
        <v>6.3534963919473636E-2</v>
      </c>
      <c r="D173" s="235">
        <f t="shared" si="42"/>
        <v>6.4124493714222922E-2</v>
      </c>
      <c r="E173" s="235">
        <f t="shared" si="42"/>
        <v>6.4228207371688772E-2</v>
      </c>
      <c r="F173" s="235">
        <f t="shared" si="42"/>
        <v>6.6279040637925515E-2</v>
      </c>
      <c r="G173" s="235">
        <f t="shared" si="42"/>
        <v>6.5383659114044854E-2</v>
      </c>
      <c r="H173" s="235">
        <f t="shared" si="42"/>
        <v>6.5590268869592697E-2</v>
      </c>
      <c r="I173" s="235">
        <f t="shared" si="42"/>
        <v>6.5608846146070959E-2</v>
      </c>
      <c r="J173" s="235">
        <f t="shared" si="42"/>
        <v>6.5286628201204094E-2</v>
      </c>
      <c r="K173" s="235">
        <f t="shared" si="42"/>
        <v>6.5285584456715853E-2</v>
      </c>
      <c r="L173" s="235">
        <f t="shared" si="42"/>
        <v>6.5636728267054051E-2</v>
      </c>
      <c r="M173" s="235">
        <f t="shared" si="42"/>
        <v>6.5810340614968307E-2</v>
      </c>
      <c r="N173" s="235">
        <f t="shared" si="42"/>
        <v>6.4403284767152805E-2</v>
      </c>
      <c r="O173" s="235">
        <f t="shared" si="42"/>
        <v>6.333331122560544E-2</v>
      </c>
      <c r="P173" s="235">
        <f t="shared" si="42"/>
        <v>6.4155036910979624E-2</v>
      </c>
      <c r="Q173" s="235">
        <f t="shared" si="42"/>
        <v>6.2943774865837909E-2</v>
      </c>
    </row>
    <row r="174" spans="1:17" x14ac:dyDescent="0.25">
      <c r="A174" s="142" t="s">
        <v>215</v>
      </c>
      <c r="B174" s="259">
        <f t="shared" ref="B174:Q174" si="43">IF(B$123=0,0,B$123/B$97)</f>
        <v>0</v>
      </c>
      <c r="C174" s="259">
        <f t="shared" si="43"/>
        <v>0</v>
      </c>
      <c r="D174" s="259">
        <f t="shared" si="43"/>
        <v>0</v>
      </c>
      <c r="E174" s="259">
        <f t="shared" si="43"/>
        <v>0</v>
      </c>
      <c r="F174" s="259">
        <f t="shared" si="43"/>
        <v>0</v>
      </c>
      <c r="G174" s="259">
        <f t="shared" si="43"/>
        <v>0</v>
      </c>
      <c r="H174" s="259">
        <f t="shared" si="43"/>
        <v>0</v>
      </c>
      <c r="I174" s="259">
        <f t="shared" si="43"/>
        <v>0</v>
      </c>
      <c r="J174" s="259">
        <f t="shared" si="43"/>
        <v>0</v>
      </c>
      <c r="K174" s="259">
        <f t="shared" si="43"/>
        <v>0</v>
      </c>
      <c r="L174" s="259">
        <f t="shared" si="43"/>
        <v>0</v>
      </c>
      <c r="M174" s="259">
        <f t="shared" si="43"/>
        <v>0</v>
      </c>
      <c r="N174" s="259">
        <f t="shared" si="43"/>
        <v>0</v>
      </c>
      <c r="O174" s="259">
        <f t="shared" si="43"/>
        <v>0</v>
      </c>
      <c r="P174" s="259">
        <f t="shared" si="43"/>
        <v>0</v>
      </c>
      <c r="Q174" s="259">
        <f t="shared" si="43"/>
        <v>0</v>
      </c>
    </row>
    <row r="175" spans="1:17" x14ac:dyDescent="0.25">
      <c r="A175" s="127" t="s">
        <v>203</v>
      </c>
      <c r="B175" s="236">
        <f t="shared" ref="B175:Q175" si="44">IF(B$124=0,0,B$124/B$97)</f>
        <v>0</v>
      </c>
      <c r="C175" s="236">
        <f t="shared" si="44"/>
        <v>0</v>
      </c>
      <c r="D175" s="236">
        <f t="shared" si="44"/>
        <v>0</v>
      </c>
      <c r="E175" s="236">
        <f t="shared" si="44"/>
        <v>0</v>
      </c>
      <c r="F175" s="236">
        <f t="shared" si="44"/>
        <v>0</v>
      </c>
      <c r="G175" s="236">
        <f t="shared" si="44"/>
        <v>0</v>
      </c>
      <c r="H175" s="236">
        <f t="shared" si="44"/>
        <v>0</v>
      </c>
      <c r="I175" s="236">
        <f t="shared" si="44"/>
        <v>0</v>
      </c>
      <c r="J175" s="236">
        <f t="shared" si="44"/>
        <v>0</v>
      </c>
      <c r="K175" s="236">
        <f t="shared" si="44"/>
        <v>0</v>
      </c>
      <c r="L175" s="236">
        <f t="shared" si="44"/>
        <v>0</v>
      </c>
      <c r="M175" s="236">
        <f t="shared" si="44"/>
        <v>0</v>
      </c>
      <c r="N175" s="236">
        <f t="shared" si="44"/>
        <v>0</v>
      </c>
      <c r="O175" s="236">
        <f t="shared" si="44"/>
        <v>0</v>
      </c>
      <c r="P175" s="236">
        <f t="shared" si="44"/>
        <v>0</v>
      </c>
      <c r="Q175" s="236">
        <f t="shared" si="44"/>
        <v>0</v>
      </c>
    </row>
    <row r="176" spans="1:17" x14ac:dyDescent="0.25">
      <c r="A176" s="177" t="s">
        <v>98</v>
      </c>
      <c r="B176" s="209">
        <f t="shared" ref="B176:Q176" si="45">IF(B$125=0,0,B$125/B$97)</f>
        <v>0.10447634338582408</v>
      </c>
      <c r="C176" s="209">
        <f t="shared" si="45"/>
        <v>0.11548502798653125</v>
      </c>
      <c r="D176" s="209">
        <f t="shared" si="45"/>
        <v>0.10722741678153598</v>
      </c>
      <c r="E176" s="209">
        <f t="shared" si="45"/>
        <v>0.10610743957052353</v>
      </c>
      <c r="F176" s="209">
        <f t="shared" si="45"/>
        <v>7.7801972105030634E-2</v>
      </c>
      <c r="G176" s="209">
        <f t="shared" si="45"/>
        <v>9.0279284219770967E-2</v>
      </c>
      <c r="H176" s="209">
        <f t="shared" si="45"/>
        <v>8.7470429788088541E-2</v>
      </c>
      <c r="I176" s="209">
        <f t="shared" si="45"/>
        <v>8.7401933761369593E-2</v>
      </c>
      <c r="J176" s="209">
        <f t="shared" si="45"/>
        <v>9.1950613304321777E-2</v>
      </c>
      <c r="K176" s="209">
        <f t="shared" si="45"/>
        <v>9.2151246141662882E-2</v>
      </c>
      <c r="L176" s="209">
        <f t="shared" si="45"/>
        <v>8.7164495250674434E-2</v>
      </c>
      <c r="M176" s="209">
        <f t="shared" si="45"/>
        <v>8.4766332894719257E-2</v>
      </c>
      <c r="N176" s="209">
        <f t="shared" si="45"/>
        <v>0.10402552750802245</v>
      </c>
      <c r="O176" s="209">
        <f t="shared" si="45"/>
        <v>0.11880900190733083</v>
      </c>
      <c r="P176" s="209">
        <f t="shared" si="45"/>
        <v>0.10747240860529393</v>
      </c>
      <c r="Q176" s="209">
        <f t="shared" si="45"/>
        <v>0.12427513685706315</v>
      </c>
    </row>
    <row r="177" spans="1:17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</row>
    <row r="178" spans="1:17" ht="12.75" x14ac:dyDescent="0.25">
      <c r="A178" s="266" t="s">
        <v>133</v>
      </c>
      <c r="B178" s="233"/>
      <c r="C178" s="233"/>
      <c r="D178" s="233"/>
      <c r="E178" s="233"/>
      <c r="F178" s="233"/>
      <c r="G178" s="233"/>
      <c r="H178" s="233"/>
      <c r="I178" s="233"/>
      <c r="J178" s="233"/>
      <c r="K178" s="233"/>
      <c r="L178" s="233"/>
      <c r="M178" s="233"/>
      <c r="N178" s="233"/>
      <c r="O178" s="233"/>
      <c r="P178" s="233"/>
      <c r="Q178" s="233"/>
    </row>
    <row r="179" spans="1:17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</row>
    <row r="180" spans="1:17" x14ac:dyDescent="0.25">
      <c r="A180" s="78" t="s">
        <v>230</v>
      </c>
      <c r="B180" s="230">
        <f>IF(B$5=0,0,(B$5-B$45)/NMM_fec!B$5)</f>
        <v>4.2055082809134596</v>
      </c>
      <c r="C180" s="230">
        <f>IF(C$5=0,0,(C$5-C$45)/NMM_fec!C$5)</f>
        <v>4.3964963594732103</v>
      </c>
      <c r="D180" s="230">
        <f>IF(D$5=0,0,(D$5-D$45)/NMM_fec!D$5)</f>
        <v>4.3640628586256112</v>
      </c>
      <c r="E180" s="230">
        <f>IF(E$5=0,0,(E$5-E$45)/NMM_fec!E$5)</f>
        <v>4.2926827449103984</v>
      </c>
      <c r="F180" s="230">
        <f>IF(F$5=0,0,(F$5-F$45)/NMM_fec!F$5)</f>
        <v>4.4291713164421553</v>
      </c>
      <c r="G180" s="230">
        <f>IF(G$5=0,0,(G$5-G$45)/NMM_fec!G$5)</f>
        <v>3.5439994449139847</v>
      </c>
      <c r="H180" s="230">
        <f>IF(H$5=0,0,(H$5-H$45)/NMM_fec!H$5)</f>
        <v>3.5677462463217373</v>
      </c>
      <c r="I180" s="230">
        <f>IF(I$5=0,0,(I$5-I$45)/NMM_fec!I$5)</f>
        <v>3.730261637945739</v>
      </c>
      <c r="J180" s="230">
        <f>IF(J$5=0,0,(J$5-J$45)/NMM_fec!J$5)</f>
        <v>3.5686132896534586</v>
      </c>
      <c r="K180" s="230">
        <f>IF(K$5=0,0,(K$5-K$45)/NMM_fec!K$5)</f>
        <v>3.8914839809755746</v>
      </c>
      <c r="L180" s="230">
        <f>IF(L$5=0,0,(L$5-L$45)/NMM_fec!L$5)</f>
        <v>3.6614706104616781</v>
      </c>
      <c r="M180" s="230">
        <f>IF(M$5=0,0,(M$5-M$45)/NMM_fec!M$5)</f>
        <v>3.6189011660527535</v>
      </c>
      <c r="N180" s="230">
        <f>IF(N$5=0,0,(N$5-N$45)/NMM_fec!N$5)</f>
        <v>3.3987915154075967</v>
      </c>
      <c r="O180" s="230">
        <f>IF(O$5=0,0,(O$5-O$45)/NMM_fec!O$5)</f>
        <v>3.4594389439582347</v>
      </c>
      <c r="P180" s="230">
        <f>IF(P$5=0,0,(P$5-P$45)/NMM_fec!P$5)</f>
        <v>3.4148904672551255</v>
      </c>
      <c r="Q180" s="230">
        <f>IF(Q$5=0,0,(Q$5-Q$45)/NMM_fec!Q$5)</f>
        <v>3.440281311307225</v>
      </c>
    </row>
    <row r="181" spans="1:17" x14ac:dyDescent="0.25">
      <c r="A181" s="132" t="s">
        <v>83</v>
      </c>
      <c r="B181" s="229">
        <f>IF(B$6=0,0,B$6/NMM_fec!B$6)</f>
        <v>0</v>
      </c>
      <c r="C181" s="229">
        <f>IF(C$6=0,0,C$6/NMM_fec!C$6)</f>
        <v>0</v>
      </c>
      <c r="D181" s="229">
        <f>IF(D$6=0,0,D$6/NMM_fec!D$6)</f>
        <v>0</v>
      </c>
      <c r="E181" s="229">
        <f>IF(E$6=0,0,E$6/NMM_fec!E$6)</f>
        <v>0</v>
      </c>
      <c r="F181" s="229">
        <f>IF(F$6=0,0,F$6/NMM_fec!F$6)</f>
        <v>0</v>
      </c>
      <c r="G181" s="229">
        <f>IF(G$6=0,0,G$6/NMM_fec!G$6)</f>
        <v>0</v>
      </c>
      <c r="H181" s="229">
        <f>IF(H$6=0,0,H$6/NMM_fec!H$6)</f>
        <v>0</v>
      </c>
      <c r="I181" s="229">
        <f>IF(I$6=0,0,I$6/NMM_fec!I$6)</f>
        <v>0</v>
      </c>
      <c r="J181" s="229">
        <f>IF(J$6=0,0,J$6/NMM_fec!J$6)</f>
        <v>0</v>
      </c>
      <c r="K181" s="229">
        <f>IF(K$6=0,0,K$6/NMM_fec!K$6)</f>
        <v>0</v>
      </c>
      <c r="L181" s="229">
        <f>IF(L$6=0,0,L$6/NMM_fec!L$6)</f>
        <v>0</v>
      </c>
      <c r="M181" s="229">
        <f>IF(M$6=0,0,M$6/NMM_fec!M$6)</f>
        <v>0</v>
      </c>
      <c r="N181" s="229">
        <f>IF(N$6=0,0,N$6/NMM_fec!N$6)</f>
        <v>0</v>
      </c>
      <c r="O181" s="229">
        <f>IF(O$6=0,0,O$6/NMM_fec!O$6)</f>
        <v>0</v>
      </c>
      <c r="P181" s="229">
        <f>IF(P$6=0,0,P$6/NMM_fec!P$6)</f>
        <v>0</v>
      </c>
      <c r="Q181" s="229">
        <f>IF(Q$6=0,0,Q$6/NMM_fec!Q$6)</f>
        <v>0</v>
      </c>
    </row>
    <row r="182" spans="1:17" x14ac:dyDescent="0.25">
      <c r="A182" s="76" t="s">
        <v>82</v>
      </c>
      <c r="B182" s="228">
        <f>IF(B$7=0,0,B$7/NMM_fec!B$7)</f>
        <v>0</v>
      </c>
      <c r="C182" s="228">
        <f>IF(C$7=0,0,C$7/NMM_fec!C$7)</f>
        <v>0</v>
      </c>
      <c r="D182" s="228">
        <f>IF(D$7=0,0,D$7/NMM_fec!D$7)</f>
        <v>0</v>
      </c>
      <c r="E182" s="228">
        <f>IF(E$7=0,0,E$7/NMM_fec!E$7)</f>
        <v>0</v>
      </c>
      <c r="F182" s="228">
        <f>IF(F$7=0,0,F$7/NMM_fec!F$7)</f>
        <v>0</v>
      </c>
      <c r="G182" s="228">
        <f>IF(G$7=0,0,G$7/NMM_fec!G$7)</f>
        <v>0</v>
      </c>
      <c r="H182" s="228">
        <f>IF(H$7=0,0,H$7/NMM_fec!H$7)</f>
        <v>0</v>
      </c>
      <c r="I182" s="228">
        <f>IF(I$7=0,0,I$7/NMM_fec!I$7)</f>
        <v>0</v>
      </c>
      <c r="J182" s="228">
        <f>IF(J$7=0,0,J$7/NMM_fec!J$7)</f>
        <v>0</v>
      </c>
      <c r="K182" s="228">
        <f>IF(K$7=0,0,K$7/NMM_fec!K$7)</f>
        <v>0</v>
      </c>
      <c r="L182" s="228">
        <f>IF(L$7=0,0,L$7/NMM_fec!L$7)</f>
        <v>0</v>
      </c>
      <c r="M182" s="228">
        <f>IF(M$7=0,0,M$7/NMM_fec!M$7)</f>
        <v>0</v>
      </c>
      <c r="N182" s="228">
        <f>IF(N$7=0,0,N$7/NMM_fec!N$7)</f>
        <v>0</v>
      </c>
      <c r="O182" s="228">
        <f>IF(O$7=0,0,O$7/NMM_fec!O$7)</f>
        <v>0</v>
      </c>
      <c r="P182" s="228">
        <f>IF(P$7=0,0,P$7/NMM_fec!P$7)</f>
        <v>0</v>
      </c>
      <c r="Q182" s="228">
        <f>IF(Q$7=0,0,Q$7/NMM_fec!Q$7)</f>
        <v>0</v>
      </c>
    </row>
    <row r="183" spans="1:17" x14ac:dyDescent="0.25">
      <c r="A183" s="76" t="s">
        <v>81</v>
      </c>
      <c r="B183" s="228">
        <f>IF(B$8=0,0,B$8/NMM_fec!B$8)</f>
        <v>0</v>
      </c>
      <c r="C183" s="228">
        <f>IF(C$8=0,0,C$8/NMM_fec!C$8)</f>
        <v>0</v>
      </c>
      <c r="D183" s="228">
        <f>IF(D$8=0,0,D$8/NMM_fec!D$8)</f>
        <v>0</v>
      </c>
      <c r="E183" s="228">
        <f>IF(E$8=0,0,E$8/NMM_fec!E$8)</f>
        <v>0</v>
      </c>
      <c r="F183" s="228">
        <f>IF(F$8=0,0,F$8/NMM_fec!F$8)</f>
        <v>0</v>
      </c>
      <c r="G183" s="228">
        <f>IF(G$8=0,0,G$8/NMM_fec!G$8)</f>
        <v>0</v>
      </c>
      <c r="H183" s="228">
        <f>IF(H$8=0,0,H$8/NMM_fec!H$8)</f>
        <v>0</v>
      </c>
      <c r="I183" s="228">
        <f>IF(I$8=0,0,I$8/NMM_fec!I$8)</f>
        <v>0</v>
      </c>
      <c r="J183" s="228">
        <f>IF(J$8=0,0,J$8/NMM_fec!J$8)</f>
        <v>0</v>
      </c>
      <c r="K183" s="228">
        <f>IF(K$8=0,0,K$8/NMM_fec!K$8)</f>
        <v>0</v>
      </c>
      <c r="L183" s="228">
        <f>IF(L$8=0,0,L$8/NMM_fec!L$8)</f>
        <v>0</v>
      </c>
      <c r="M183" s="228">
        <f>IF(M$8=0,0,M$8/NMM_fec!M$8)</f>
        <v>0</v>
      </c>
      <c r="N183" s="228">
        <f>IF(N$8=0,0,N$8/NMM_fec!N$8)</f>
        <v>0</v>
      </c>
      <c r="O183" s="228">
        <f>IF(O$8=0,0,O$8/NMM_fec!O$8)</f>
        <v>0</v>
      </c>
      <c r="P183" s="228">
        <f>IF(P$8=0,0,P$8/NMM_fec!P$8)</f>
        <v>0</v>
      </c>
      <c r="Q183" s="228">
        <f>IF(Q$8=0,0,Q$8/NMM_fec!Q$8)</f>
        <v>0</v>
      </c>
    </row>
    <row r="184" spans="1:17" x14ac:dyDescent="0.25">
      <c r="A184" s="76" t="s">
        <v>80</v>
      </c>
      <c r="B184" s="228">
        <f>IF(B$9=0,0,B$9/NMM_fec!B$9)</f>
        <v>0</v>
      </c>
      <c r="C184" s="228">
        <f>IF(C$9=0,0,C$9/NMM_fec!C$9)</f>
        <v>0</v>
      </c>
      <c r="D184" s="228">
        <f>IF(D$9=0,0,D$9/NMM_fec!D$9)</f>
        <v>0</v>
      </c>
      <c r="E184" s="228">
        <f>IF(E$9=0,0,E$9/NMM_fec!E$9)</f>
        <v>0</v>
      </c>
      <c r="F184" s="228">
        <f>IF(F$9=0,0,F$9/NMM_fec!F$9)</f>
        <v>0</v>
      </c>
      <c r="G184" s="228">
        <f>IF(G$9=0,0,G$9/NMM_fec!G$9)</f>
        <v>0</v>
      </c>
      <c r="H184" s="228">
        <f>IF(H$9=0,0,H$9/NMM_fec!H$9)</f>
        <v>0</v>
      </c>
      <c r="I184" s="228">
        <f>IF(I$9=0,0,I$9/NMM_fec!I$9)</f>
        <v>0</v>
      </c>
      <c r="J184" s="228">
        <f>IF(J$9=0,0,J$9/NMM_fec!J$9)</f>
        <v>0</v>
      </c>
      <c r="K184" s="228">
        <f>IF(K$9=0,0,K$9/NMM_fec!K$9)</f>
        <v>0</v>
      </c>
      <c r="L184" s="228">
        <f>IF(L$9=0,0,L$9/NMM_fec!L$9)</f>
        <v>0</v>
      </c>
      <c r="M184" s="228">
        <f>IF(M$9=0,0,M$9/NMM_fec!M$9)</f>
        <v>0</v>
      </c>
      <c r="N184" s="228">
        <f>IF(N$9=0,0,N$9/NMM_fec!N$9)</f>
        <v>0</v>
      </c>
      <c r="O184" s="228">
        <f>IF(O$9=0,0,O$9/NMM_fec!O$9)</f>
        <v>0</v>
      </c>
      <c r="P184" s="228">
        <f>IF(P$9=0,0,P$9/NMM_fec!P$9)</f>
        <v>0</v>
      </c>
      <c r="Q184" s="228">
        <f>IF(Q$9=0,0,Q$9/NMM_fec!Q$9)</f>
        <v>0</v>
      </c>
    </row>
    <row r="185" spans="1:17" x14ac:dyDescent="0.25">
      <c r="A185" s="129" t="s">
        <v>79</v>
      </c>
      <c r="B185" s="227">
        <f>IF(B$10=0,0,B$10/NMM_fec!B$10)</f>
        <v>1.3251222</v>
      </c>
      <c r="C185" s="227">
        <f>IF(C$10=0,0,C$10/NMM_fec!C$10)</f>
        <v>1.3251222000000002</v>
      </c>
      <c r="D185" s="227">
        <f>IF(D$10=0,0,D$10/NMM_fec!D$10)</f>
        <v>1.3251222</v>
      </c>
      <c r="E185" s="227">
        <f>IF(E$10=0,0,E$10/NMM_fec!E$10)</f>
        <v>1.3251222000000002</v>
      </c>
      <c r="F185" s="227">
        <f>IF(F$10=0,0,F$10/NMM_fec!F$10)</f>
        <v>1.3251222</v>
      </c>
      <c r="G185" s="227">
        <f>IF(G$10=0,0,G$10/NMM_fec!G$10)</f>
        <v>1.3251222000000002</v>
      </c>
      <c r="H185" s="227">
        <f>IF(H$10=0,0,H$10/NMM_fec!H$10)</f>
        <v>1.3251222000000002</v>
      </c>
      <c r="I185" s="227">
        <f>IF(I$10=0,0,I$10/NMM_fec!I$10)</f>
        <v>1.3251222000000002</v>
      </c>
      <c r="J185" s="227">
        <f>IF(J$10=0,0,J$10/NMM_fec!J$10)</f>
        <v>1.3251222000000002</v>
      </c>
      <c r="K185" s="227">
        <f>IF(K$10=0,0,K$10/NMM_fec!K$10)</f>
        <v>1.3251222000000002</v>
      </c>
      <c r="L185" s="227">
        <f>IF(L$10=0,0,L$10/NMM_fec!L$10)</f>
        <v>1.3250699892010736</v>
      </c>
      <c r="M185" s="227">
        <f>IF(M$10=0,0,M$10/NMM_fec!M$10)</f>
        <v>1.3246186693507682</v>
      </c>
      <c r="N185" s="227">
        <f>IF(N$10=0,0,N$10/NMM_fec!N$10)</f>
        <v>1.3244723698723753</v>
      </c>
      <c r="O185" s="227">
        <f>IF(O$10=0,0,O$10/NMM_fec!O$10)</f>
        <v>1.3242917094398825</v>
      </c>
      <c r="P185" s="227">
        <f>IF(P$10=0,0,P$10/NMM_fec!P$10)</f>
        <v>1.3237803427342736</v>
      </c>
      <c r="Q185" s="227">
        <f>IF(Q$10=0,0,Q$10/NMM_fec!Q$10)</f>
        <v>1.3236497484540048</v>
      </c>
    </row>
    <row r="186" spans="1:17" x14ac:dyDescent="0.25">
      <c r="A186" s="127" t="s">
        <v>214</v>
      </c>
      <c r="B186" s="225">
        <f>IF(B$15=0,0,B$15/NMM_fec!B$15)</f>
        <v>0</v>
      </c>
      <c r="C186" s="225">
        <f>IF(C$15=0,0,C$15/NMM_fec!C$15)</f>
        <v>0</v>
      </c>
      <c r="D186" s="225">
        <f>IF(D$15=0,0,D$15/NMM_fec!D$15)</f>
        <v>0</v>
      </c>
      <c r="E186" s="225">
        <f>IF(E$15=0,0,E$15/NMM_fec!E$15)</f>
        <v>0</v>
      </c>
      <c r="F186" s="225">
        <f>IF(F$15=0,0,F$15/NMM_fec!F$15)</f>
        <v>0</v>
      </c>
      <c r="G186" s="225">
        <f>IF(G$15=0,0,G$15/NMM_fec!G$15)</f>
        <v>0</v>
      </c>
      <c r="H186" s="225">
        <f>IF(H$15=0,0,H$15/NMM_fec!H$15)</f>
        <v>0</v>
      </c>
      <c r="I186" s="225">
        <f>IF(I$15=0,0,I$15/NMM_fec!I$15)</f>
        <v>0</v>
      </c>
      <c r="J186" s="225">
        <f>IF(J$15=0,0,J$15/NMM_fec!J$15)</f>
        <v>0</v>
      </c>
      <c r="K186" s="225">
        <f>IF(K$15=0,0,K$15/NMM_fec!K$15)</f>
        <v>0</v>
      </c>
      <c r="L186" s="225">
        <f>IF(L$15=0,0,L$15/NMM_fec!L$15)</f>
        <v>0</v>
      </c>
      <c r="M186" s="225">
        <f>IF(M$15=0,0,M$15/NMM_fec!M$15)</f>
        <v>0</v>
      </c>
      <c r="N186" s="225">
        <f>IF(N$15=0,0,N$15/NMM_fec!N$15)</f>
        <v>0</v>
      </c>
      <c r="O186" s="225">
        <f>IF(O$15=0,0,O$15/NMM_fec!O$15)</f>
        <v>0</v>
      </c>
      <c r="P186" s="225">
        <f>IF(P$15=0,0,P$15/NMM_fec!P$15)</f>
        <v>0</v>
      </c>
      <c r="Q186" s="225">
        <f>IF(Q$15=0,0,Q$15/NMM_fec!Q$15)</f>
        <v>0</v>
      </c>
    </row>
    <row r="187" spans="1:17" x14ac:dyDescent="0.25">
      <c r="A187" s="127" t="s">
        <v>213</v>
      </c>
      <c r="B187" s="226">
        <f>IF(B$16=0,0,B$16/NMM_fec!B$16)</f>
        <v>5.5195876173330731</v>
      </c>
      <c r="C187" s="226">
        <f>IF(C$16=0,0,C$16/NMM_fec!C$16)</f>
        <v>5.5786802902354635</v>
      </c>
      <c r="D187" s="226">
        <f>IF(D$16=0,0,D$16/NMM_fec!D$16)</f>
        <v>4.9834786805474698</v>
      </c>
      <c r="E187" s="226">
        <f>IF(E$16=0,0,E$16/NMM_fec!E$16)</f>
        <v>4.8695174051129575</v>
      </c>
      <c r="F187" s="226">
        <f>IF(F$16=0,0,F$16/NMM_fec!F$16)</f>
        <v>4.6158871470979426</v>
      </c>
      <c r="G187" s="226">
        <f>IF(G$16=0,0,G$16/NMM_fec!G$16)</f>
        <v>3.8862996296046157</v>
      </c>
      <c r="H187" s="226">
        <f>IF(H$16=0,0,H$16/NMM_fec!H$16)</f>
        <v>3.8415626901089679</v>
      </c>
      <c r="I187" s="226">
        <f>IF(I$16=0,0,I$16/NMM_fec!I$16)</f>
        <v>4.0689819110226226</v>
      </c>
      <c r="J187" s="226">
        <f>IF(J$16=0,0,J$16/NMM_fec!J$16)</f>
        <v>3.892579067981325</v>
      </c>
      <c r="K187" s="226">
        <f>IF(K$16=0,0,K$16/NMM_fec!K$16)</f>
        <v>4.2010352408744422</v>
      </c>
      <c r="L187" s="226">
        <f>IF(L$16=0,0,L$16/NMM_fec!L$16)</f>
        <v>4.010614606297799</v>
      </c>
      <c r="M187" s="226">
        <f>IF(M$16=0,0,M$16/NMM_fec!M$16)</f>
        <v>3.9948551864306379</v>
      </c>
      <c r="N187" s="226">
        <f>IF(N$16=0,0,N$16/NMM_fec!N$16)</f>
        <v>3.8282825695269094</v>
      </c>
      <c r="O187" s="226">
        <f>IF(O$16=0,0,O$16/NMM_fec!O$16)</f>
        <v>3.8645096004958868</v>
      </c>
      <c r="P187" s="226">
        <f>IF(P$16=0,0,P$16/NMM_fec!P$16)</f>
        <v>3.8276569831067828</v>
      </c>
      <c r="Q187" s="226">
        <f>IF(Q$16=0,0,Q$16/NMM_fec!Q$16)</f>
        <v>3.8435009642670974</v>
      </c>
    </row>
    <row r="188" spans="1:17" x14ac:dyDescent="0.25">
      <c r="A188" s="127" t="s">
        <v>212</v>
      </c>
      <c r="B188" s="226">
        <f>IF(B$36=0,0,B$36/NMM_fec!B$36)</f>
        <v>4.0003026472739913</v>
      </c>
      <c r="C188" s="226">
        <f>IF(C$36=0,0,C$36/NMM_fec!C$36)</f>
        <v>4.2984353860377205</v>
      </c>
      <c r="D188" s="226">
        <f>IF(D$36=0,0,D$36/NMM_fec!D$36)</f>
        <v>4.6024996726143277</v>
      </c>
      <c r="E188" s="226">
        <f>IF(E$36=0,0,E$36/NMM_fec!E$36)</f>
        <v>4.5467648806743011</v>
      </c>
      <c r="F188" s="226">
        <f>IF(F$36=0,0,F$36/NMM_fec!F$36)</f>
        <v>4.9391567824245062</v>
      </c>
      <c r="G188" s="226">
        <f>IF(G$36=0,0,G$36/NMM_fec!G$36)</f>
        <v>3.8336266330112996</v>
      </c>
      <c r="H188" s="226">
        <f>IF(H$36=0,0,H$36/NMM_fec!H$36)</f>
        <v>3.9022658409233042</v>
      </c>
      <c r="I188" s="226">
        <f>IF(I$36=0,0,I$36/NMM_fec!I$36)</f>
        <v>4.048583301018688</v>
      </c>
      <c r="J188" s="226">
        <f>IF(J$36=0,0,J$36/NMM_fec!J$36)</f>
        <v>3.8728588197603599</v>
      </c>
      <c r="K188" s="226">
        <f>IF(K$36=0,0,K$36/NMM_fec!K$36)</f>
        <v>4.2504449225197156</v>
      </c>
      <c r="L188" s="226">
        <f>IF(L$36=0,0,L$36/NMM_fec!L$36)</f>
        <v>3.963678191503623</v>
      </c>
      <c r="M188" s="226">
        <f>IF(M$36=0,0,M$36/NMM_fec!M$36)</f>
        <v>3.8987986143050684</v>
      </c>
      <c r="N188" s="226">
        <f>IF(N$36=0,0,N$36/NMM_fec!N$36)</f>
        <v>3.6148942719868153</v>
      </c>
      <c r="O188" s="226">
        <f>IF(O$36=0,0,O$36/NMM_fec!O$36)</f>
        <v>3.6989813786956662</v>
      </c>
      <c r="P188" s="226">
        <f>IF(P$36=0,0,P$36/NMM_fec!P$36)</f>
        <v>3.6434271563274248</v>
      </c>
      <c r="Q188" s="226">
        <f>IF(Q$36=0,0,Q$36/NMM_fec!Q$36)</f>
        <v>3.6782212520060451</v>
      </c>
    </row>
    <row r="189" spans="1:17" x14ac:dyDescent="0.25">
      <c r="A189" s="72" t="s">
        <v>211</v>
      </c>
      <c r="B189" s="224">
        <f>IF(B$44=0,0,B$44/NMM_fec!B$44)</f>
        <v>0</v>
      </c>
      <c r="C189" s="224">
        <f>IF(C$44=0,0,C$44/NMM_fec!C$44)</f>
        <v>0</v>
      </c>
      <c r="D189" s="224">
        <f>IF(D$44=0,0,D$44/NMM_fec!D$44)</f>
        <v>0</v>
      </c>
      <c r="E189" s="224">
        <f>IF(E$44=0,0,E$44/NMM_fec!E$44)</f>
        <v>0</v>
      </c>
      <c r="F189" s="224">
        <f>IF(F$44=0,0,F$44/NMM_fec!F$44)</f>
        <v>0</v>
      </c>
      <c r="G189" s="224">
        <f>IF(G$44=0,0,G$44/NMM_fec!G$44)</f>
        <v>0</v>
      </c>
      <c r="H189" s="224">
        <f>IF(H$44=0,0,H$44/NMM_fec!H$44)</f>
        <v>0</v>
      </c>
      <c r="I189" s="224">
        <f>IF(I$44=0,0,I$44/NMM_fec!I$44)</f>
        <v>0</v>
      </c>
      <c r="J189" s="224">
        <f>IF(J$44=0,0,J$44/NMM_fec!J$44)</f>
        <v>0</v>
      </c>
      <c r="K189" s="224">
        <f>IF(K$44=0,0,K$44/NMM_fec!K$44)</f>
        <v>0</v>
      </c>
      <c r="L189" s="224">
        <f>IF(L$44=0,0,L$44/NMM_fec!L$44)</f>
        <v>0</v>
      </c>
      <c r="M189" s="224">
        <f>IF(M$44=0,0,M$44/NMM_fec!M$44)</f>
        <v>0</v>
      </c>
      <c r="N189" s="224">
        <f>IF(N$44=0,0,N$44/NMM_fec!N$44)</f>
        <v>0</v>
      </c>
      <c r="O189" s="224">
        <f>IF(O$44=0,0,O$44/NMM_fec!O$44)</f>
        <v>0</v>
      </c>
      <c r="P189" s="224">
        <f>IF(P$44=0,0,P$44/NMM_fec!P$44)</f>
        <v>0</v>
      </c>
      <c r="Q189" s="224">
        <f>IF(Q$44=0,0,Q$44/NMM_fec!Q$44)</f>
        <v>0</v>
      </c>
    </row>
    <row r="190" spans="1:17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</row>
    <row r="191" spans="1:17" x14ac:dyDescent="0.25">
      <c r="A191" s="78" t="s">
        <v>229</v>
      </c>
      <c r="B191" s="230">
        <f>IF(B$47=0,0,(B$47-B$95)/NMM_fec!B$47)</f>
        <v>2.0567937411068291</v>
      </c>
      <c r="C191" s="230">
        <f>IF(C$47=0,0,(C$47-C$95)/NMM_fec!C$47)</f>
        <v>2.0493863187194927</v>
      </c>
      <c r="D191" s="230">
        <f>IF(D$47=0,0,(D$47-D$95)/NMM_fec!D$47)</f>
        <v>1.9892084901494804</v>
      </c>
      <c r="E191" s="230">
        <f>IF(E$47=0,0,(E$47-E$95)/NMM_fec!E$47)</f>
        <v>2.0114534360807128</v>
      </c>
      <c r="F191" s="230">
        <f>IF(F$47=0,0,(F$47-F$95)/NMM_fec!F$47)</f>
        <v>2.0548232703989484</v>
      </c>
      <c r="G191" s="230">
        <f>IF(G$47=0,0,(G$47-G$95)/NMM_fec!G$47)</f>
        <v>2.0457671221523608</v>
      </c>
      <c r="H191" s="230">
        <f>IF(H$47=0,0,(H$47-H$95)/NMM_fec!H$47)</f>
        <v>2.2732244207321259</v>
      </c>
      <c r="I191" s="230">
        <f>IF(I$47=0,0,(I$47-I$95)/NMM_fec!I$47)</f>
        <v>2.4152674857491876</v>
      </c>
      <c r="J191" s="230">
        <f>IF(J$47=0,0,(J$47-J$95)/NMM_fec!J$47)</f>
        <v>2.5318373259768894</v>
      </c>
      <c r="K191" s="230">
        <f>IF(K$47=0,0,(K$47-K$95)/NMM_fec!K$47)</f>
        <v>2.6220422459914263</v>
      </c>
      <c r="L191" s="230">
        <f>IF(L$47=0,0,(L$47-L$95)/NMM_fec!L$47)</f>
        <v>2.5582261850001977</v>
      </c>
      <c r="M191" s="230">
        <f>IF(M$47=0,0,(M$47-M$95)/NMM_fec!M$47)</f>
        <v>2.5124245494090669</v>
      </c>
      <c r="N191" s="230">
        <f>IF(N$47=0,0,(N$47-N$95)/NMM_fec!N$47)</f>
        <v>2.3859795362465777</v>
      </c>
      <c r="O191" s="230">
        <f>IF(O$47=0,0,(O$47-O$95)/NMM_fec!O$47)</f>
        <v>2.3776197461880435</v>
      </c>
      <c r="P191" s="230">
        <f>IF(P$47=0,0,(P$47-P$95)/NMM_fec!P$47)</f>
        <v>2.4601381140316478</v>
      </c>
      <c r="Q191" s="230">
        <f>IF(Q$47=0,0,(Q$47-Q$95)/NMM_fec!Q$47)</f>
        <v>2.477631140847818</v>
      </c>
    </row>
    <row r="192" spans="1:17" x14ac:dyDescent="0.25">
      <c r="A192" s="132" t="s">
        <v>83</v>
      </c>
      <c r="B192" s="229">
        <f>IF(B$48=0,0,B$48/NMM_fec!B$48)</f>
        <v>0</v>
      </c>
      <c r="C192" s="229">
        <f>IF(C$48=0,0,C$48/NMM_fec!C$48)</f>
        <v>0</v>
      </c>
      <c r="D192" s="229">
        <f>IF(D$48=0,0,D$48/NMM_fec!D$48)</f>
        <v>0</v>
      </c>
      <c r="E192" s="229">
        <f>IF(E$48=0,0,E$48/NMM_fec!E$48)</f>
        <v>0</v>
      </c>
      <c r="F192" s="229">
        <f>IF(F$48=0,0,F$48/NMM_fec!F$48)</f>
        <v>0</v>
      </c>
      <c r="G192" s="229">
        <f>IF(G$48=0,0,G$48/NMM_fec!G$48)</f>
        <v>0</v>
      </c>
      <c r="H192" s="229">
        <f>IF(H$48=0,0,H$48/NMM_fec!H$48)</f>
        <v>0</v>
      </c>
      <c r="I192" s="229">
        <f>IF(I$48=0,0,I$48/NMM_fec!I$48)</f>
        <v>0</v>
      </c>
      <c r="J192" s="229">
        <f>IF(J$48=0,0,J$48/NMM_fec!J$48)</f>
        <v>0</v>
      </c>
      <c r="K192" s="229">
        <f>IF(K$48=0,0,K$48/NMM_fec!K$48)</f>
        <v>0</v>
      </c>
      <c r="L192" s="229">
        <f>IF(L$48=0,0,L$48/NMM_fec!L$48)</f>
        <v>0</v>
      </c>
      <c r="M192" s="229">
        <f>IF(M$48=0,0,M$48/NMM_fec!M$48)</f>
        <v>0</v>
      </c>
      <c r="N192" s="229">
        <f>IF(N$48=0,0,N$48/NMM_fec!N$48)</f>
        <v>0</v>
      </c>
      <c r="O192" s="229">
        <f>IF(O$48=0,0,O$48/NMM_fec!O$48)</f>
        <v>0</v>
      </c>
      <c r="P192" s="229">
        <f>IF(P$48=0,0,P$48/NMM_fec!P$48)</f>
        <v>0</v>
      </c>
      <c r="Q192" s="229">
        <f>IF(Q$48=0,0,Q$48/NMM_fec!Q$48)</f>
        <v>0</v>
      </c>
    </row>
    <row r="193" spans="1:17" x14ac:dyDescent="0.25">
      <c r="A193" s="76" t="s">
        <v>82</v>
      </c>
      <c r="B193" s="228">
        <f>IF(B$49=0,0,B$49/NMM_fec!B$49)</f>
        <v>0</v>
      </c>
      <c r="C193" s="228">
        <f>IF(C$49=0,0,C$49/NMM_fec!C$49)</f>
        <v>0</v>
      </c>
      <c r="D193" s="228">
        <f>IF(D$49=0,0,D$49/NMM_fec!D$49)</f>
        <v>0</v>
      </c>
      <c r="E193" s="228">
        <f>IF(E$49=0,0,E$49/NMM_fec!E$49)</f>
        <v>0</v>
      </c>
      <c r="F193" s="228">
        <f>IF(F$49=0,0,F$49/NMM_fec!F$49)</f>
        <v>0</v>
      </c>
      <c r="G193" s="228">
        <f>IF(G$49=0,0,G$49/NMM_fec!G$49)</f>
        <v>0</v>
      </c>
      <c r="H193" s="228">
        <f>IF(H$49=0,0,H$49/NMM_fec!H$49)</f>
        <v>0</v>
      </c>
      <c r="I193" s="228">
        <f>IF(I$49=0,0,I$49/NMM_fec!I$49)</f>
        <v>0</v>
      </c>
      <c r="J193" s="228">
        <f>IF(J$49=0,0,J$49/NMM_fec!J$49)</f>
        <v>0</v>
      </c>
      <c r="K193" s="228">
        <f>IF(K$49=0,0,K$49/NMM_fec!K$49)</f>
        <v>0</v>
      </c>
      <c r="L193" s="228">
        <f>IF(L$49=0,0,L$49/NMM_fec!L$49)</f>
        <v>0</v>
      </c>
      <c r="M193" s="228">
        <f>IF(M$49=0,0,M$49/NMM_fec!M$49)</f>
        <v>0</v>
      </c>
      <c r="N193" s="228">
        <f>IF(N$49=0,0,N$49/NMM_fec!N$49)</f>
        <v>0</v>
      </c>
      <c r="O193" s="228">
        <f>IF(O$49=0,0,O$49/NMM_fec!O$49)</f>
        <v>0</v>
      </c>
      <c r="P193" s="228">
        <f>IF(P$49=0,0,P$49/NMM_fec!P$49)</f>
        <v>0</v>
      </c>
      <c r="Q193" s="228">
        <f>IF(Q$49=0,0,Q$49/NMM_fec!Q$49)</f>
        <v>0</v>
      </c>
    </row>
    <row r="194" spans="1:17" x14ac:dyDescent="0.25">
      <c r="A194" s="76" t="s">
        <v>81</v>
      </c>
      <c r="B194" s="228">
        <f>IF(B$50=0,0,B$50/NMM_fec!B$50)</f>
        <v>0</v>
      </c>
      <c r="C194" s="228">
        <f>IF(C$50=0,0,C$50/NMM_fec!C$50)</f>
        <v>0</v>
      </c>
      <c r="D194" s="228">
        <f>IF(D$50=0,0,D$50/NMM_fec!D$50)</f>
        <v>0</v>
      </c>
      <c r="E194" s="228">
        <f>IF(E$50=0,0,E$50/NMM_fec!E$50)</f>
        <v>0</v>
      </c>
      <c r="F194" s="228">
        <f>IF(F$50=0,0,F$50/NMM_fec!F$50)</f>
        <v>0</v>
      </c>
      <c r="G194" s="228">
        <f>IF(G$50=0,0,G$50/NMM_fec!G$50)</f>
        <v>0</v>
      </c>
      <c r="H194" s="228">
        <f>IF(H$50=0,0,H$50/NMM_fec!H$50)</f>
        <v>0</v>
      </c>
      <c r="I194" s="228">
        <f>IF(I$50=0,0,I$50/NMM_fec!I$50)</f>
        <v>0</v>
      </c>
      <c r="J194" s="228">
        <f>IF(J$50=0,0,J$50/NMM_fec!J$50)</f>
        <v>0</v>
      </c>
      <c r="K194" s="228">
        <f>IF(K$50=0,0,K$50/NMM_fec!K$50)</f>
        <v>0</v>
      </c>
      <c r="L194" s="228">
        <f>IF(L$50=0,0,L$50/NMM_fec!L$50)</f>
        <v>0</v>
      </c>
      <c r="M194" s="228">
        <f>IF(M$50=0,0,M$50/NMM_fec!M$50)</f>
        <v>0</v>
      </c>
      <c r="N194" s="228">
        <f>IF(N$50=0,0,N$50/NMM_fec!N$50)</f>
        <v>0</v>
      </c>
      <c r="O194" s="228">
        <f>IF(O$50=0,0,O$50/NMM_fec!O$50)</f>
        <v>0</v>
      </c>
      <c r="P194" s="228">
        <f>IF(P$50=0,0,P$50/NMM_fec!P$50)</f>
        <v>0</v>
      </c>
      <c r="Q194" s="228">
        <f>IF(Q$50=0,0,Q$50/NMM_fec!Q$50)</f>
        <v>0</v>
      </c>
    </row>
    <row r="195" spans="1:17" x14ac:dyDescent="0.25">
      <c r="A195" s="76" t="s">
        <v>80</v>
      </c>
      <c r="B195" s="228">
        <f>IF(B$51=0,0,B$51/NMM_fec!B$51)</f>
        <v>0</v>
      </c>
      <c r="C195" s="228">
        <f>IF(C$51=0,0,C$51/NMM_fec!C$51)</f>
        <v>0</v>
      </c>
      <c r="D195" s="228">
        <f>IF(D$51=0,0,D$51/NMM_fec!D$51)</f>
        <v>0</v>
      </c>
      <c r="E195" s="228">
        <f>IF(E$51=0,0,E$51/NMM_fec!E$51)</f>
        <v>0</v>
      </c>
      <c r="F195" s="228">
        <f>IF(F$51=0,0,F$51/NMM_fec!F$51)</f>
        <v>0</v>
      </c>
      <c r="G195" s="228">
        <f>IF(G$51=0,0,G$51/NMM_fec!G$51)</f>
        <v>0</v>
      </c>
      <c r="H195" s="228">
        <f>IF(H$51=0,0,H$51/NMM_fec!H$51)</f>
        <v>0</v>
      </c>
      <c r="I195" s="228">
        <f>IF(I$51=0,0,I$51/NMM_fec!I$51)</f>
        <v>0</v>
      </c>
      <c r="J195" s="228">
        <f>IF(J$51=0,0,J$51/NMM_fec!J$51)</f>
        <v>0</v>
      </c>
      <c r="K195" s="228">
        <f>IF(K$51=0,0,K$51/NMM_fec!K$51)</f>
        <v>0</v>
      </c>
      <c r="L195" s="228">
        <f>IF(L$51=0,0,L$51/NMM_fec!L$51)</f>
        <v>0</v>
      </c>
      <c r="M195" s="228">
        <f>IF(M$51=0,0,M$51/NMM_fec!M$51)</f>
        <v>0</v>
      </c>
      <c r="N195" s="228">
        <f>IF(N$51=0,0,N$51/NMM_fec!N$51)</f>
        <v>0</v>
      </c>
      <c r="O195" s="228">
        <f>IF(O$51=0,0,O$51/NMM_fec!O$51)</f>
        <v>0</v>
      </c>
      <c r="P195" s="228">
        <f>IF(P$51=0,0,P$51/NMM_fec!P$51)</f>
        <v>0</v>
      </c>
      <c r="Q195" s="228">
        <f>IF(Q$51=0,0,Q$51/NMM_fec!Q$51)</f>
        <v>0</v>
      </c>
    </row>
    <row r="196" spans="1:17" x14ac:dyDescent="0.25">
      <c r="A196" s="129" t="s">
        <v>79</v>
      </c>
      <c r="B196" s="227">
        <f>IF(B$52=0,0,B$52/NMM_fec!B$52)</f>
        <v>1.3251222</v>
      </c>
      <c r="C196" s="227">
        <f>IF(C$52=0,0,C$52/NMM_fec!C$52)</f>
        <v>1.3251222</v>
      </c>
      <c r="D196" s="227">
        <f>IF(D$52=0,0,D$52/NMM_fec!D$52)</f>
        <v>1.3251222</v>
      </c>
      <c r="E196" s="227">
        <f>IF(E$52=0,0,E$52/NMM_fec!E$52)</f>
        <v>1.3251222000000002</v>
      </c>
      <c r="F196" s="227">
        <f>IF(F$52=0,0,F$52/NMM_fec!F$52)</f>
        <v>1.3251222</v>
      </c>
      <c r="G196" s="227">
        <f>IF(G$52=0,0,G$52/NMM_fec!G$52)</f>
        <v>1.3251221999999998</v>
      </c>
      <c r="H196" s="227">
        <f>IF(H$52=0,0,H$52/NMM_fec!H$52)</f>
        <v>1.3251222000000002</v>
      </c>
      <c r="I196" s="227">
        <f>IF(I$52=0,0,I$52/NMM_fec!I$52)</f>
        <v>1.3251222</v>
      </c>
      <c r="J196" s="227">
        <f>IF(J$52=0,0,J$52/NMM_fec!J$52)</f>
        <v>1.3251222</v>
      </c>
      <c r="K196" s="227">
        <f>IF(K$52=0,0,K$52/NMM_fec!K$52)</f>
        <v>1.3251222000000002</v>
      </c>
      <c r="L196" s="227">
        <f>IF(L$52=0,0,L$52/NMM_fec!L$52)</f>
        <v>1.3250699892010736</v>
      </c>
      <c r="M196" s="227">
        <f>IF(M$52=0,0,M$52/NMM_fec!M$52)</f>
        <v>1.324618669350768</v>
      </c>
      <c r="N196" s="227">
        <f>IF(N$52=0,0,N$52/NMM_fec!N$52)</f>
        <v>1.3244723698723755</v>
      </c>
      <c r="O196" s="227">
        <f>IF(O$52=0,0,O$52/NMM_fec!O$52)</f>
        <v>1.3242917094398825</v>
      </c>
      <c r="P196" s="227">
        <f>IF(P$52=0,0,P$52/NMM_fec!P$52)</f>
        <v>1.3237803427342736</v>
      </c>
      <c r="Q196" s="227">
        <f>IF(Q$52=0,0,Q$52/NMM_fec!Q$52)</f>
        <v>1.3236497484540051</v>
      </c>
    </row>
    <row r="197" spans="1:17" x14ac:dyDescent="0.25">
      <c r="A197" s="127" t="s">
        <v>210</v>
      </c>
      <c r="B197" s="226">
        <f>IF(B$57=0,0,B$57/NMM_fec!B$57)</f>
        <v>0</v>
      </c>
      <c r="C197" s="226">
        <f>IF(C$57=0,0,C$57/NMM_fec!C$57)</f>
        <v>0</v>
      </c>
      <c r="D197" s="226">
        <f>IF(D$57=0,0,D$57/NMM_fec!D$57)</f>
        <v>0</v>
      </c>
      <c r="E197" s="226">
        <f>IF(E$57=0,0,E$57/NMM_fec!E$57)</f>
        <v>0</v>
      </c>
      <c r="F197" s="226">
        <f>IF(F$57=0,0,F$57/NMM_fec!F$57)</f>
        <v>0</v>
      </c>
      <c r="G197" s="226">
        <f>IF(G$57=0,0,G$57/NMM_fec!G$57)</f>
        <v>0</v>
      </c>
      <c r="H197" s="226">
        <f>IF(H$57=0,0,H$57/NMM_fec!H$57)</f>
        <v>0</v>
      </c>
      <c r="I197" s="226">
        <f>IF(I$57=0,0,I$57/NMM_fec!I$57)</f>
        <v>0</v>
      </c>
      <c r="J197" s="226">
        <f>IF(J$57=0,0,J$57/NMM_fec!J$57)</f>
        <v>0</v>
      </c>
      <c r="K197" s="226">
        <f>IF(K$57=0,0,K$57/NMM_fec!K$57)</f>
        <v>0</v>
      </c>
      <c r="L197" s="226">
        <f>IF(L$57=0,0,L$57/NMM_fec!L$57)</f>
        <v>0</v>
      </c>
      <c r="M197" s="226">
        <f>IF(M$57=0,0,M$57/NMM_fec!M$57)</f>
        <v>0</v>
      </c>
      <c r="N197" s="226">
        <f>IF(N$57=0,0,N$57/NMM_fec!N$57)</f>
        <v>0</v>
      </c>
      <c r="O197" s="226">
        <f>IF(O$57=0,0,O$57/NMM_fec!O$57)</f>
        <v>0</v>
      </c>
      <c r="P197" s="226">
        <f>IF(P$57=0,0,P$57/NMM_fec!P$57)</f>
        <v>0</v>
      </c>
      <c r="Q197" s="226">
        <f>IF(Q$57=0,0,Q$57/NMM_fec!Q$57)</f>
        <v>0</v>
      </c>
    </row>
    <row r="198" spans="1:17" x14ac:dyDescent="0.25">
      <c r="A198" s="127" t="s">
        <v>209</v>
      </c>
      <c r="B198" s="226">
        <f>IF(B$58=0,0,B$58/NMM_fec!B$58)</f>
        <v>2.6876201586809123</v>
      </c>
      <c r="C198" s="226">
        <f>IF(C$58=0,0,C$58/NMM_fec!C$58)</f>
        <v>2.7726340522419717</v>
      </c>
      <c r="D198" s="226">
        <f>IF(D$58=0,0,D$58/NMM_fec!D$58)</f>
        <v>2.6532325397084806</v>
      </c>
      <c r="E198" s="226">
        <f>IF(E$58=0,0,E$58/NMM_fec!E$58)</f>
        <v>2.6656079169693827</v>
      </c>
      <c r="F198" s="226">
        <f>IF(F$58=0,0,F$58/NMM_fec!F$58)</f>
        <v>2.5810124963561747</v>
      </c>
      <c r="G198" s="226">
        <f>IF(G$58=0,0,G$58/NMM_fec!G$58)</f>
        <v>2.6020836446090003</v>
      </c>
      <c r="H198" s="226">
        <f>IF(H$58=0,0,H$58/NMM_fec!H$58)</f>
        <v>2.6298938345353227</v>
      </c>
      <c r="I198" s="226">
        <f>IF(I$58=0,0,I$58/NMM_fec!I$58)</f>
        <v>2.6210993810691186</v>
      </c>
      <c r="J198" s="226">
        <f>IF(J$58=0,0,J$58/NMM_fec!J$58)</f>
        <v>2.6526228809586643</v>
      </c>
      <c r="K198" s="226">
        <f>IF(K$58=0,0,K$58/NMM_fec!K$58)</f>
        <v>2.6111191473984521</v>
      </c>
      <c r="L198" s="226">
        <f>IF(L$58=0,0,L$58/NMM_fec!L$58)</f>
        <v>2.6159692749385326</v>
      </c>
      <c r="M198" s="226">
        <f>IF(M$58=0,0,M$58/NMM_fec!M$58)</f>
        <v>2.5964031120963256</v>
      </c>
      <c r="N198" s="226">
        <f>IF(N$58=0,0,N$58/NMM_fec!N$58)</f>
        <v>2.6233851348420658</v>
      </c>
      <c r="O198" s="226">
        <f>IF(O$58=0,0,O$58/NMM_fec!O$58)</f>
        <v>2.6170519677929338</v>
      </c>
      <c r="P198" s="226">
        <f>IF(P$58=0,0,P$58/NMM_fec!P$58)</f>
        <v>2.6002636882662373</v>
      </c>
      <c r="Q198" s="226">
        <f>IF(Q$58=0,0,Q$58/NMM_fec!Q$58)</f>
        <v>2.5601943736982564</v>
      </c>
    </row>
    <row r="199" spans="1:17" x14ac:dyDescent="0.25">
      <c r="A199" s="127" t="s">
        <v>208</v>
      </c>
      <c r="B199" s="226">
        <f>IF(B$77=0,0,B$77/NMM_fec!B$77)</f>
        <v>2.3097896554826933</v>
      </c>
      <c r="C199" s="226">
        <f>IF(C$77=0,0,C$77/NMM_fec!C$77)</f>
        <v>2.2986111027287013</v>
      </c>
      <c r="D199" s="226">
        <f>IF(D$77=0,0,D$77/NMM_fec!D$77)</f>
        <v>2.2361354146773151</v>
      </c>
      <c r="E199" s="226">
        <f>IF(E$77=0,0,E$77/NMM_fec!E$77)</f>
        <v>2.241510784529638</v>
      </c>
      <c r="F199" s="226">
        <f>IF(F$77=0,0,F$77/NMM_fec!F$77)</f>
        <v>2.3038647518602082</v>
      </c>
      <c r="G199" s="226">
        <f>IF(G$77=0,0,G$77/NMM_fec!G$77)</f>
        <v>2.284381752244891</v>
      </c>
      <c r="H199" s="226">
        <f>IF(H$77=0,0,H$77/NMM_fec!H$77)</f>
        <v>2.6120114952589195</v>
      </c>
      <c r="I199" s="226">
        <f>IF(I$77=0,0,I$77/NMM_fec!I$77)</f>
        <v>2.8098662163952746</v>
      </c>
      <c r="J199" s="226">
        <f>IF(J$77=0,0,J$77/NMM_fec!J$77)</f>
        <v>2.9716177212300394</v>
      </c>
      <c r="K199" s="226">
        <f>IF(K$77=0,0,K$77/NMM_fec!K$77)</f>
        <v>3.0996258198421875</v>
      </c>
      <c r="L199" s="226">
        <f>IF(L$77=0,0,L$77/NMM_fec!L$77)</f>
        <v>3.0119823833997774</v>
      </c>
      <c r="M199" s="226">
        <f>IF(M$77=0,0,M$77/NMM_fec!M$77)</f>
        <v>2.9462349431522994</v>
      </c>
      <c r="N199" s="226">
        <f>IF(N$77=0,0,N$77/NMM_fec!N$77)</f>
        <v>2.7781108673414692</v>
      </c>
      <c r="O199" s="226">
        <f>IF(O$77=0,0,O$77/NMM_fec!O$77)</f>
        <v>2.7754803153429992</v>
      </c>
      <c r="P199" s="226">
        <f>IF(P$77=0,0,P$77/NMM_fec!P$77)</f>
        <v>2.894222778087288</v>
      </c>
      <c r="Q199" s="226">
        <f>IF(Q$77=0,0,Q$77/NMM_fec!Q$77)</f>
        <v>2.9266724884828723</v>
      </c>
    </row>
    <row r="200" spans="1:17" x14ac:dyDescent="0.25">
      <c r="A200" s="72" t="s">
        <v>207</v>
      </c>
      <c r="B200" s="258">
        <f>IF(B$87=0,0,B$87/NMM_fec!B$87)</f>
        <v>1.2083444320368948</v>
      </c>
      <c r="C200" s="258">
        <f>IF(C$87=0,0,C$87/NMM_fec!C$87)</f>
        <v>1.1663445593779522</v>
      </c>
      <c r="D200" s="258">
        <f>IF(D$87=0,0,D$87/NMM_fec!D$87)</f>
        <v>1.156569404443454</v>
      </c>
      <c r="E200" s="258">
        <f>IF(E$87=0,0,E$87/NMM_fec!E$87)</f>
        <v>1.2223803073588417</v>
      </c>
      <c r="F200" s="258">
        <f>IF(F$87=0,0,F$87/NMM_fec!F$87)</f>
        <v>1.2737367184470723</v>
      </c>
      <c r="G200" s="258">
        <f>IF(G$87=0,0,G$87/NMM_fec!G$87)</f>
        <v>1.2781230401002115</v>
      </c>
      <c r="H200" s="258">
        <f>IF(H$87=0,0,H$87/NMM_fec!H$87)</f>
        <v>1.2934344117383303</v>
      </c>
      <c r="I200" s="258">
        <f>IF(I$87=0,0,I$87/NMM_fec!I$87)</f>
        <v>1.3397366044006003</v>
      </c>
      <c r="J200" s="258">
        <f>IF(J$87=0,0,J$87/NMM_fec!J$87)</f>
        <v>1.3568840506109354</v>
      </c>
      <c r="K200" s="258">
        <f>IF(K$87=0,0,K$87/NMM_fec!K$87)</f>
        <v>1.4071150927662524</v>
      </c>
      <c r="L200" s="258">
        <f>IF(L$87=0,0,L$87/NMM_fec!L$87)</f>
        <v>1.3787435207678858</v>
      </c>
      <c r="M200" s="258">
        <f>IF(M$87=0,0,M$87/NMM_fec!M$87)</f>
        <v>1.3826494167003169</v>
      </c>
      <c r="N200" s="258">
        <f>IF(N$87=0,0,N$87/NMM_fec!N$87)</f>
        <v>1.3027336484748488</v>
      </c>
      <c r="O200" s="258">
        <f>IF(O$87=0,0,O$87/NMM_fec!O$87)</f>
        <v>1.2778223200018346</v>
      </c>
      <c r="P200" s="258">
        <f>IF(P$87=0,0,P$87/NMM_fec!P$87)</f>
        <v>1.3004255422922897</v>
      </c>
      <c r="Q200" s="258">
        <f>IF(Q$87=0,0,Q$87/NMM_fec!Q$87)</f>
        <v>1.2983079871606769</v>
      </c>
    </row>
    <row r="201" spans="1:17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</row>
    <row r="202" spans="1:17" x14ac:dyDescent="0.25">
      <c r="A202" s="78" t="s">
        <v>228</v>
      </c>
      <c r="B202" s="230">
        <f>IF(B$97=0,0,(B$97-B$125)/NMM_fec!B$97)</f>
        <v>1.4094724451517244</v>
      </c>
      <c r="C202" s="230">
        <f>IF(C$97=0,0,(C$97-C$125)/NMM_fec!C$97)</f>
        <v>1.3617179838323239</v>
      </c>
      <c r="D202" s="230">
        <f>IF(D$97=0,0,(D$97-D$125)/NMM_fec!D$97)</f>
        <v>1.350594220859836</v>
      </c>
      <c r="E202" s="230">
        <f>IF(E$97=0,0,(E$97-E$125)/NMM_fec!E$97)</f>
        <v>1.4254170461461615</v>
      </c>
      <c r="F202" s="230">
        <f>IF(F$97=0,0,(F$97-F$125)/NMM_fec!F$97)</f>
        <v>1.4836960227045002</v>
      </c>
      <c r="G202" s="230">
        <f>IF(G$97=0,0,(G$97-G$125)/NMM_fec!G$97)</f>
        <v>1.488669135413146</v>
      </c>
      <c r="H202" s="230">
        <f>IF(H$97=0,0,(H$97-H$125)/NMM_fec!H$97)</f>
        <v>1.506023327015259</v>
      </c>
      <c r="I202" s="230">
        <f>IF(I$97=0,0,(I$97-I$125)/NMM_fec!I$97)</f>
        <v>1.5584511489899726</v>
      </c>
      <c r="J202" s="230">
        <f>IF(J$97=0,0,(J$97-J$125)/NMM_fec!J$97)</f>
        <v>1.577847363398853</v>
      </c>
      <c r="K202" s="230">
        <f>IF(K$97=0,0,(K$97-K$125)/NMM_fec!K$97)</f>
        <v>1.6346044290720698</v>
      </c>
      <c r="L202" s="230">
        <f>IF(L$97=0,0,(L$97-L$125)/NMM_fec!L$97)</f>
        <v>1.6025550899948104</v>
      </c>
      <c r="M202" s="230">
        <f>IF(M$97=0,0,(M$97-M$125)/NMM_fec!M$97)</f>
        <v>1.6069427261347942</v>
      </c>
      <c r="N202" s="230">
        <f>IF(N$97=0,0,(N$97-N$125)/NMM_fec!N$97)</f>
        <v>1.5165254114739271</v>
      </c>
      <c r="O202" s="230">
        <f>IF(O$97=0,0,(O$97-O$125)/NMM_fec!O$97)</f>
        <v>1.488286545890884</v>
      </c>
      <c r="P202" s="230">
        <f>IF(P$97=0,0,(P$97-P$125)/NMM_fec!P$97)</f>
        <v>1.5138749808657062</v>
      </c>
      <c r="Q202" s="230">
        <f>IF(Q$97=0,0,(Q$97-Q$125)/NMM_fec!Q$97)</f>
        <v>1.5002409303609894</v>
      </c>
    </row>
    <row r="203" spans="1:17" x14ac:dyDescent="0.25">
      <c r="A203" s="132" t="s">
        <v>83</v>
      </c>
      <c r="B203" s="229">
        <f>IF(B$98=0,0,B$98/NMM_fec!B$98)</f>
        <v>0</v>
      </c>
      <c r="C203" s="229">
        <f>IF(C$98=0,0,C$98/NMM_fec!C$98)</f>
        <v>0</v>
      </c>
      <c r="D203" s="229">
        <f>IF(D$98=0,0,D$98/NMM_fec!D$98)</f>
        <v>0</v>
      </c>
      <c r="E203" s="229">
        <f>IF(E$98=0,0,E$98/NMM_fec!E$98)</f>
        <v>0</v>
      </c>
      <c r="F203" s="229">
        <f>IF(F$98=0,0,F$98/NMM_fec!F$98)</f>
        <v>0</v>
      </c>
      <c r="G203" s="229">
        <f>IF(G$98=0,0,G$98/NMM_fec!G$98)</f>
        <v>0</v>
      </c>
      <c r="H203" s="229">
        <f>IF(H$98=0,0,H$98/NMM_fec!H$98)</f>
        <v>0</v>
      </c>
      <c r="I203" s="229">
        <f>IF(I$98=0,0,I$98/NMM_fec!I$98)</f>
        <v>0</v>
      </c>
      <c r="J203" s="229">
        <f>IF(J$98=0,0,J$98/NMM_fec!J$98)</f>
        <v>0</v>
      </c>
      <c r="K203" s="229">
        <f>IF(K$98=0,0,K$98/NMM_fec!K$98)</f>
        <v>0</v>
      </c>
      <c r="L203" s="229">
        <f>IF(L$98=0,0,L$98/NMM_fec!L$98)</f>
        <v>0</v>
      </c>
      <c r="M203" s="229">
        <f>IF(M$98=0,0,M$98/NMM_fec!M$98)</f>
        <v>0</v>
      </c>
      <c r="N203" s="229">
        <f>IF(N$98=0,0,N$98/NMM_fec!N$98)</f>
        <v>0</v>
      </c>
      <c r="O203" s="229">
        <f>IF(O$98=0,0,O$98/NMM_fec!O$98)</f>
        <v>0</v>
      </c>
      <c r="P203" s="229">
        <f>IF(P$98=0,0,P$98/NMM_fec!P$98)</f>
        <v>0</v>
      </c>
      <c r="Q203" s="229">
        <f>IF(Q$98=0,0,Q$98/NMM_fec!Q$98)</f>
        <v>0</v>
      </c>
    </row>
    <row r="204" spans="1:17" x14ac:dyDescent="0.25">
      <c r="A204" s="76" t="s">
        <v>82</v>
      </c>
      <c r="B204" s="228">
        <f>IF(B$99=0,0,B$99/NMM_fec!B$99)</f>
        <v>0</v>
      </c>
      <c r="C204" s="228">
        <f>IF(C$99=0,0,C$99/NMM_fec!C$99)</f>
        <v>0</v>
      </c>
      <c r="D204" s="228">
        <f>IF(D$99=0,0,D$99/NMM_fec!D$99)</f>
        <v>0</v>
      </c>
      <c r="E204" s="228">
        <f>IF(E$99=0,0,E$99/NMM_fec!E$99)</f>
        <v>0</v>
      </c>
      <c r="F204" s="228">
        <f>IF(F$99=0,0,F$99/NMM_fec!F$99)</f>
        <v>0</v>
      </c>
      <c r="G204" s="228">
        <f>IF(G$99=0,0,G$99/NMM_fec!G$99)</f>
        <v>0</v>
      </c>
      <c r="H204" s="228">
        <f>IF(H$99=0,0,H$99/NMM_fec!H$99)</f>
        <v>0</v>
      </c>
      <c r="I204" s="228">
        <f>IF(I$99=0,0,I$99/NMM_fec!I$99)</f>
        <v>0</v>
      </c>
      <c r="J204" s="228">
        <f>IF(J$99=0,0,J$99/NMM_fec!J$99)</f>
        <v>0</v>
      </c>
      <c r="K204" s="228">
        <f>IF(K$99=0,0,K$99/NMM_fec!K$99)</f>
        <v>0</v>
      </c>
      <c r="L204" s="228">
        <f>IF(L$99=0,0,L$99/NMM_fec!L$99)</f>
        <v>0</v>
      </c>
      <c r="M204" s="228">
        <f>IF(M$99=0,0,M$99/NMM_fec!M$99)</f>
        <v>0</v>
      </c>
      <c r="N204" s="228">
        <f>IF(N$99=0,0,N$99/NMM_fec!N$99)</f>
        <v>0</v>
      </c>
      <c r="O204" s="228">
        <f>IF(O$99=0,0,O$99/NMM_fec!O$99)</f>
        <v>0</v>
      </c>
      <c r="P204" s="228">
        <f>IF(P$99=0,0,P$99/NMM_fec!P$99)</f>
        <v>0</v>
      </c>
      <c r="Q204" s="228">
        <f>IF(Q$99=0,0,Q$99/NMM_fec!Q$99)</f>
        <v>0</v>
      </c>
    </row>
    <row r="205" spans="1:17" x14ac:dyDescent="0.25">
      <c r="A205" s="76" t="s">
        <v>81</v>
      </c>
      <c r="B205" s="228">
        <f>IF(B$100=0,0,B$100/NMM_fec!B$100)</f>
        <v>0</v>
      </c>
      <c r="C205" s="228">
        <f>IF(C$100=0,0,C$100/NMM_fec!C$100)</f>
        <v>0</v>
      </c>
      <c r="D205" s="228">
        <f>IF(D$100=0,0,D$100/NMM_fec!D$100)</f>
        <v>0</v>
      </c>
      <c r="E205" s="228">
        <f>IF(E$100=0,0,E$100/NMM_fec!E$100)</f>
        <v>0</v>
      </c>
      <c r="F205" s="228">
        <f>IF(F$100=0,0,F$100/NMM_fec!F$100)</f>
        <v>0</v>
      </c>
      <c r="G205" s="228">
        <f>IF(G$100=0,0,G$100/NMM_fec!G$100)</f>
        <v>0</v>
      </c>
      <c r="H205" s="228">
        <f>IF(H$100=0,0,H$100/NMM_fec!H$100)</f>
        <v>0</v>
      </c>
      <c r="I205" s="228">
        <f>IF(I$100=0,0,I$100/NMM_fec!I$100)</f>
        <v>0</v>
      </c>
      <c r="J205" s="228">
        <f>IF(J$100=0,0,J$100/NMM_fec!J$100)</f>
        <v>0</v>
      </c>
      <c r="K205" s="228">
        <f>IF(K$100=0,0,K$100/NMM_fec!K$100)</f>
        <v>0</v>
      </c>
      <c r="L205" s="228">
        <f>IF(L$100=0,0,L$100/NMM_fec!L$100)</f>
        <v>0</v>
      </c>
      <c r="M205" s="228">
        <f>IF(M$100=0,0,M$100/NMM_fec!M$100)</f>
        <v>0</v>
      </c>
      <c r="N205" s="228">
        <f>IF(N$100=0,0,N$100/NMM_fec!N$100)</f>
        <v>0</v>
      </c>
      <c r="O205" s="228">
        <f>IF(O$100=0,0,O$100/NMM_fec!O$100)</f>
        <v>0</v>
      </c>
      <c r="P205" s="228">
        <f>IF(P$100=0,0,P$100/NMM_fec!P$100)</f>
        <v>0</v>
      </c>
      <c r="Q205" s="228">
        <f>IF(Q$100=0,0,Q$100/NMM_fec!Q$100)</f>
        <v>0</v>
      </c>
    </row>
    <row r="206" spans="1:17" x14ac:dyDescent="0.25">
      <c r="A206" s="76" t="s">
        <v>80</v>
      </c>
      <c r="B206" s="228">
        <f>IF(B$101=0,0,B$101/NMM_fec!B$101)</f>
        <v>0</v>
      </c>
      <c r="C206" s="228">
        <f>IF(C$101=0,0,C$101/NMM_fec!C$101)</f>
        <v>0</v>
      </c>
      <c r="D206" s="228">
        <f>IF(D$101=0,0,D$101/NMM_fec!D$101)</f>
        <v>0</v>
      </c>
      <c r="E206" s="228">
        <f>IF(E$101=0,0,E$101/NMM_fec!E$101)</f>
        <v>0</v>
      </c>
      <c r="F206" s="228">
        <f>IF(F$101=0,0,F$101/NMM_fec!F$101)</f>
        <v>0</v>
      </c>
      <c r="G206" s="228">
        <f>IF(G$101=0,0,G$101/NMM_fec!G$101)</f>
        <v>0</v>
      </c>
      <c r="H206" s="228">
        <f>IF(H$101=0,0,H$101/NMM_fec!H$101)</f>
        <v>0</v>
      </c>
      <c r="I206" s="228">
        <f>IF(I$101=0,0,I$101/NMM_fec!I$101)</f>
        <v>0</v>
      </c>
      <c r="J206" s="228">
        <f>IF(J$101=0,0,J$101/NMM_fec!J$101)</f>
        <v>0</v>
      </c>
      <c r="K206" s="228">
        <f>IF(K$101=0,0,K$101/NMM_fec!K$101)</f>
        <v>0</v>
      </c>
      <c r="L206" s="228">
        <f>IF(L$101=0,0,L$101/NMM_fec!L$101)</f>
        <v>0</v>
      </c>
      <c r="M206" s="228">
        <f>IF(M$101=0,0,M$101/NMM_fec!M$101)</f>
        <v>0</v>
      </c>
      <c r="N206" s="228">
        <f>IF(N$101=0,0,N$101/NMM_fec!N$101)</f>
        <v>0</v>
      </c>
      <c r="O206" s="228">
        <f>IF(O$101=0,0,O$101/NMM_fec!O$101)</f>
        <v>0</v>
      </c>
      <c r="P206" s="228">
        <f>IF(P$101=0,0,P$101/NMM_fec!P$101)</f>
        <v>0</v>
      </c>
      <c r="Q206" s="228">
        <f>IF(Q$101=0,0,Q$101/NMM_fec!Q$101)</f>
        <v>0</v>
      </c>
    </row>
    <row r="207" spans="1:17" x14ac:dyDescent="0.25">
      <c r="A207" s="129" t="s">
        <v>79</v>
      </c>
      <c r="B207" s="227">
        <f>IF(B$102=0,0,B$102/NMM_fec!B$102)</f>
        <v>1.3251221999999998</v>
      </c>
      <c r="C207" s="227">
        <f>IF(C$102=0,0,C$102/NMM_fec!C$102)</f>
        <v>1.3251222000000002</v>
      </c>
      <c r="D207" s="227">
        <f>IF(D$102=0,0,D$102/NMM_fec!D$102)</f>
        <v>1.3251222000000005</v>
      </c>
      <c r="E207" s="227">
        <f>IF(E$102=0,0,E$102/NMM_fec!E$102)</f>
        <v>1.3251221999999998</v>
      </c>
      <c r="F207" s="227">
        <f>IF(F$102=0,0,F$102/NMM_fec!F$102)</f>
        <v>1.3251222000000002</v>
      </c>
      <c r="G207" s="227">
        <f>IF(G$102=0,0,G$102/NMM_fec!G$102)</f>
        <v>1.3251221999999998</v>
      </c>
      <c r="H207" s="227">
        <f>IF(H$102=0,0,H$102/NMM_fec!H$102)</f>
        <v>1.3251222</v>
      </c>
      <c r="I207" s="227">
        <f>IF(I$102=0,0,I$102/NMM_fec!I$102)</f>
        <v>1.3251222</v>
      </c>
      <c r="J207" s="227">
        <f>IF(J$102=0,0,J$102/NMM_fec!J$102)</f>
        <v>1.3251222</v>
      </c>
      <c r="K207" s="227">
        <f>IF(K$102=0,0,K$102/NMM_fec!K$102)</f>
        <v>1.3251222000000002</v>
      </c>
      <c r="L207" s="227">
        <f>IF(L$102=0,0,L$102/NMM_fec!L$102)</f>
        <v>1.3250699892010733</v>
      </c>
      <c r="M207" s="227">
        <f>IF(M$102=0,0,M$102/NMM_fec!M$102)</f>
        <v>1.324618669350768</v>
      </c>
      <c r="N207" s="227">
        <f>IF(N$102=0,0,N$102/NMM_fec!N$102)</f>
        <v>1.3244723698723753</v>
      </c>
      <c r="O207" s="227">
        <f>IF(O$102=0,0,O$102/NMM_fec!O$102)</f>
        <v>1.3242917094398825</v>
      </c>
      <c r="P207" s="227">
        <f>IF(P$102=0,0,P$102/NMM_fec!P$102)</f>
        <v>1.3237803427342738</v>
      </c>
      <c r="Q207" s="227">
        <f>IF(Q$102=0,0,Q$102/NMM_fec!Q$102)</f>
        <v>1.3236497484540048</v>
      </c>
    </row>
    <row r="208" spans="1:17" x14ac:dyDescent="0.25">
      <c r="A208" s="127" t="s">
        <v>206</v>
      </c>
      <c r="B208" s="226">
        <f>IF(B$107=0,0,B$107/NMM_fec!B$107)</f>
        <v>1.9030843365526136</v>
      </c>
      <c r="C208" s="226">
        <f>IF(C$107=0,0,C$107/NMM_fec!C$107)</f>
        <v>1.8697767480031846</v>
      </c>
      <c r="D208" s="226">
        <f>IF(D$107=0,0,D$107/NMM_fec!D$107)</f>
        <v>1.8618530978930379</v>
      </c>
      <c r="E208" s="226">
        <f>IF(E$107=0,0,E$107/NMM_fec!E$107)</f>
        <v>1.9139560361952739</v>
      </c>
      <c r="F208" s="226">
        <f>IF(F$107=0,0,F$107/NMM_fec!F$107)</f>
        <v>1.952676081671139</v>
      </c>
      <c r="G208" s="226">
        <f>IF(G$107=0,0,G$107/NMM_fec!G$107)</f>
        <v>1.9559082343399576</v>
      </c>
      <c r="H208" s="226">
        <f>IF(H$107=0,0,H$107/NMM_fec!H$107)</f>
        <v>1.9671009944823357</v>
      </c>
      <c r="I208" s="226">
        <f>IF(I$107=0,0,I$107/NMM_fec!I$107)</f>
        <v>2.0001216610210664</v>
      </c>
      <c r="J208" s="226">
        <f>IF(J$107=0,0,J$107/NMM_fec!J$107)</f>
        <v>2.0120449597072732</v>
      </c>
      <c r="K208" s="226">
        <f>IF(K$107=0,0,K$107/NMM_fec!K$107)</f>
        <v>2.0460639767604945</v>
      </c>
      <c r="L208" s="226">
        <f>IF(L$107=0,0,L$107/NMM_fec!L$107)</f>
        <v>2.0269324287713251</v>
      </c>
      <c r="M208" s="226">
        <f>IF(M$107=0,0,M$107/NMM_fec!M$107)</f>
        <v>2.028879078614144</v>
      </c>
      <c r="N208" s="226">
        <f>IF(N$107=0,0,N$107/NMM_fec!N$107)</f>
        <v>1.9728770890915235</v>
      </c>
      <c r="O208" s="226">
        <f>IF(O$107=0,0,O$107/NMM_fec!O$107)</f>
        <v>1.9544894046890631</v>
      </c>
      <c r="P208" s="226">
        <f>IF(P$107=0,0,P$107/NMM_fec!P$107)</f>
        <v>1.9701972442395981</v>
      </c>
      <c r="Q208" s="226">
        <f>IF(Q$107=0,0,Q$107/NMM_fec!Q$107)</f>
        <v>1.9612934953373045</v>
      </c>
    </row>
    <row r="209" spans="1:17" x14ac:dyDescent="0.25">
      <c r="A209" s="127" t="s">
        <v>205</v>
      </c>
      <c r="B209" s="226">
        <f>IF(B$115=0,0,B$115/NMM_fec!B$115)</f>
        <v>0</v>
      </c>
      <c r="C209" s="226">
        <f>IF(C$115=0,0,C$115/NMM_fec!C$115)</f>
        <v>0</v>
      </c>
      <c r="D209" s="226">
        <f>IF(D$115=0,0,D$115/NMM_fec!D$115)</f>
        <v>0</v>
      </c>
      <c r="E209" s="226">
        <f>IF(E$115=0,0,E$115/NMM_fec!E$115)</f>
        <v>0</v>
      </c>
      <c r="F209" s="226">
        <f>IF(F$115=0,0,F$115/NMM_fec!F$115)</f>
        <v>0</v>
      </c>
      <c r="G209" s="226">
        <f>IF(G$115=0,0,G$115/NMM_fec!G$115)</f>
        <v>0</v>
      </c>
      <c r="H209" s="226">
        <f>IF(H$115=0,0,H$115/NMM_fec!H$115)</f>
        <v>0</v>
      </c>
      <c r="I209" s="226">
        <f>IF(I$115=0,0,I$115/NMM_fec!I$115)</f>
        <v>0</v>
      </c>
      <c r="J209" s="226">
        <f>IF(J$115=0,0,J$115/NMM_fec!J$115)</f>
        <v>0</v>
      </c>
      <c r="K209" s="226">
        <f>IF(K$115=0,0,K$115/NMM_fec!K$115)</f>
        <v>0</v>
      </c>
      <c r="L209" s="226">
        <f>IF(L$115=0,0,L$115/NMM_fec!L$115)</f>
        <v>0</v>
      </c>
      <c r="M209" s="226">
        <f>IF(M$115=0,0,M$115/NMM_fec!M$115)</f>
        <v>0</v>
      </c>
      <c r="N209" s="226">
        <f>IF(N$115=0,0,N$115/NMM_fec!N$115)</f>
        <v>0</v>
      </c>
      <c r="O209" s="226">
        <f>IF(O$115=0,0,O$115/NMM_fec!O$115)</f>
        <v>0</v>
      </c>
      <c r="P209" s="226">
        <f>IF(P$115=0,0,P$115/NMM_fec!P$115)</f>
        <v>0</v>
      </c>
      <c r="Q209" s="226">
        <f>IF(Q$115=0,0,Q$115/NMM_fec!Q$115)</f>
        <v>0</v>
      </c>
    </row>
    <row r="210" spans="1:17" x14ac:dyDescent="0.25">
      <c r="A210" s="127" t="s">
        <v>204</v>
      </c>
      <c r="B210" s="226">
        <f>IF(B$116=0,0,B$116/NMM_fec!B$116)</f>
        <v>1.3707714262081176</v>
      </c>
      <c r="C210" s="226">
        <f>IF(C$116=0,0,C$116/NMM_fec!C$116)</f>
        <v>1.3192055604021651</v>
      </c>
      <c r="D210" s="226">
        <f>IF(D$116=0,0,D$116/NMM_fec!D$116)</f>
        <v>1.307247798218379</v>
      </c>
      <c r="E210" s="226">
        <f>IF(E$116=0,0,E$116/NMM_fec!E$116)</f>
        <v>1.3880725396904212</v>
      </c>
      <c r="F210" s="226">
        <f>IF(F$116=0,0,F$116/NMM_fec!F$116)</f>
        <v>1.4516705179723435</v>
      </c>
      <c r="G210" s="226">
        <f>IF(G$116=0,0,G$116/NMM_fec!G$116)</f>
        <v>1.4571239150837796</v>
      </c>
      <c r="H210" s="226">
        <f>IF(H$116=0,0,H$116/NMM_fec!H$116)</f>
        <v>1.4761868283706774</v>
      </c>
      <c r="I210" s="226">
        <f>IF(I$116=0,0,I$116/NMM_fec!I$116)</f>
        <v>1.5340875022607796</v>
      </c>
      <c r="J210" s="226">
        <f>IF(J$116=0,0,J$116/NMM_fec!J$116)</f>
        <v>1.5556275913338811</v>
      </c>
      <c r="K210" s="226">
        <f>IF(K$116=0,0,K$116/NMM_fec!K$116)</f>
        <v>1.6190313740848856</v>
      </c>
      <c r="L210" s="226">
        <f>IF(L$116=0,0,L$116/NMM_fec!L$116)</f>
        <v>1.5831750739173465</v>
      </c>
      <c r="M210" s="226">
        <f>IF(M$116=0,0,M$116/NMM_fec!M$116)</f>
        <v>1.5882052400680624</v>
      </c>
      <c r="N210" s="226">
        <f>IF(N$116=0,0,N$116/NMM_fec!N$116)</f>
        <v>1.4879122793395549</v>
      </c>
      <c r="O210" s="226">
        <f>IF(O$116=0,0,O$116/NMM_fec!O$116)</f>
        <v>1.456906130344267</v>
      </c>
      <c r="P210" s="226">
        <f>IF(P$116=0,0,P$116/NMM_fec!P$116)</f>
        <v>1.4851671673204165</v>
      </c>
      <c r="Q210" s="226">
        <f>IF(Q$116=0,0,Q$116/NMM_fec!Q$116)</f>
        <v>1.4701940585657882</v>
      </c>
    </row>
    <row r="211" spans="1:17" x14ac:dyDescent="0.25">
      <c r="A211" s="72" t="s">
        <v>203</v>
      </c>
      <c r="B211" s="224">
        <f>IF(B$124=0,0,B$124/NMM_fec!B$124)</f>
        <v>0</v>
      </c>
      <c r="C211" s="224">
        <f>IF(C$124=0,0,C$124/NMM_fec!C$124)</f>
        <v>0</v>
      </c>
      <c r="D211" s="224">
        <f>IF(D$124=0,0,D$124/NMM_fec!D$124)</f>
        <v>0</v>
      </c>
      <c r="E211" s="224">
        <f>IF(E$124=0,0,E$124/NMM_fec!E$124)</f>
        <v>0</v>
      </c>
      <c r="F211" s="224">
        <f>IF(F$124=0,0,F$124/NMM_fec!F$124)</f>
        <v>0</v>
      </c>
      <c r="G211" s="224">
        <f>IF(G$124=0,0,G$124/NMM_fec!G$124)</f>
        <v>0</v>
      </c>
      <c r="H211" s="224">
        <f>IF(H$124=0,0,H$124/NMM_fec!H$124)</f>
        <v>0</v>
      </c>
      <c r="I211" s="224">
        <f>IF(I$124=0,0,I$124/NMM_fec!I$124)</f>
        <v>0</v>
      </c>
      <c r="J211" s="224">
        <f>IF(J$124=0,0,J$124/NMM_fec!J$124)</f>
        <v>0</v>
      </c>
      <c r="K211" s="224">
        <f>IF(K$124=0,0,K$124/NMM_fec!K$124)</f>
        <v>0</v>
      </c>
      <c r="L211" s="224">
        <f>IF(L$124=0,0,L$124/NMM_fec!L$124)</f>
        <v>0</v>
      </c>
      <c r="M211" s="224">
        <f>IF(M$124=0,0,M$124/NMM_fec!M$124)</f>
        <v>0</v>
      </c>
      <c r="N211" s="224">
        <f>IF(N$124=0,0,N$124/NMM_fec!N$124)</f>
        <v>0</v>
      </c>
      <c r="O211" s="224">
        <f>IF(O$124=0,0,O$124/NMM_fec!O$124)</f>
        <v>0</v>
      </c>
      <c r="P211" s="224">
        <f>IF(P$124=0,0,P$124/NMM_fec!P$124)</f>
        <v>0</v>
      </c>
      <c r="Q211" s="224">
        <f>IF(Q$124=0,0,Q$124/NMM_fec!Q$124)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4"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4" tint="0.39997558519241921"/>
    <pageSetUpPr fitToPage="1"/>
  </sheetPr>
  <dimension ref="A1:Q7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371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271"/>
      <c r="B2" s="270"/>
      <c r="C2" s="270"/>
      <c r="D2" s="270"/>
      <c r="E2" s="270"/>
      <c r="F2" s="270"/>
      <c r="G2" s="270"/>
      <c r="H2" s="270"/>
      <c r="I2" s="270"/>
      <c r="J2" s="270"/>
      <c r="K2" s="270"/>
      <c r="L2" s="270"/>
      <c r="M2" s="270"/>
      <c r="N2" s="270"/>
      <c r="O2" s="270"/>
      <c r="P2" s="270"/>
      <c r="Q2" s="270"/>
    </row>
    <row r="3" spans="1:17" x14ac:dyDescent="0.25">
      <c r="A3" s="31" t="s">
        <v>78</v>
      </c>
      <c r="B3" s="46">
        <f>SUM(B4,B7)</f>
        <v>3658.0823855265489</v>
      </c>
      <c r="C3" s="46">
        <f t="shared" ref="C3:Q3" si="0">SUM(C4,C7)</f>
        <v>3716.260735877192</v>
      </c>
      <c r="D3" s="46">
        <f t="shared" si="0"/>
        <v>3563.2670334320783</v>
      </c>
      <c r="E3" s="46">
        <f t="shared" si="0"/>
        <v>3393.4056007226736</v>
      </c>
      <c r="F3" s="46">
        <f t="shared" si="0"/>
        <v>3265.121877821246</v>
      </c>
      <c r="G3" s="46">
        <f t="shared" si="0"/>
        <v>3138.4830265268483</v>
      </c>
      <c r="H3" s="46">
        <f t="shared" si="0"/>
        <v>3159.6289837707154</v>
      </c>
      <c r="I3" s="46">
        <f t="shared" si="0"/>
        <v>3139.9270929355566</v>
      </c>
      <c r="J3" s="46">
        <f t="shared" si="0"/>
        <v>2956.1799718086695</v>
      </c>
      <c r="K3" s="46">
        <f t="shared" si="0"/>
        <v>2832.3792630815124</v>
      </c>
      <c r="L3" s="46">
        <f t="shared" si="0"/>
        <v>2812.9</v>
      </c>
      <c r="M3" s="46">
        <f t="shared" si="0"/>
        <v>2791.0252243201458</v>
      </c>
      <c r="N3" s="46">
        <f t="shared" si="0"/>
        <v>2754.9562766635136</v>
      </c>
      <c r="O3" s="46">
        <f t="shared" si="0"/>
        <v>2573.7346880638111</v>
      </c>
      <c r="P3" s="46">
        <f t="shared" si="0"/>
        <v>2584.5770218467378</v>
      </c>
      <c r="Q3" s="46">
        <f t="shared" si="0"/>
        <v>2528.5613091886589</v>
      </c>
    </row>
    <row r="4" spans="1:17" x14ac:dyDescent="0.25">
      <c r="A4" s="269" t="s">
        <v>234</v>
      </c>
      <c r="B4" s="214">
        <f>SUM(B5:B6)</f>
        <v>2101.4791678943957</v>
      </c>
      <c r="C4" s="214">
        <f t="shared" ref="C4:Q4" si="1">SUM(C5:C6)</f>
        <v>2245.4311112138621</v>
      </c>
      <c r="D4" s="214">
        <f t="shared" si="1"/>
        <v>2123.731857121616</v>
      </c>
      <c r="E4" s="214">
        <f t="shared" si="1"/>
        <v>1974.2547425474254</v>
      </c>
      <c r="F4" s="214">
        <f t="shared" si="1"/>
        <v>1911.258233858294</v>
      </c>
      <c r="G4" s="214">
        <f t="shared" si="1"/>
        <v>1837.2379778051788</v>
      </c>
      <c r="H4" s="214">
        <f t="shared" si="1"/>
        <v>1863.9607159286638</v>
      </c>
      <c r="I4" s="214">
        <f t="shared" si="1"/>
        <v>1855.5685913014331</v>
      </c>
      <c r="J4" s="214">
        <f t="shared" si="1"/>
        <v>1668.7415760394267</v>
      </c>
      <c r="K4" s="214">
        <f t="shared" si="1"/>
        <v>1662.0978795452713</v>
      </c>
      <c r="L4" s="214">
        <f t="shared" si="1"/>
        <v>1695</v>
      </c>
      <c r="M4" s="214">
        <f t="shared" si="1"/>
        <v>1708.7728629258636</v>
      </c>
      <c r="N4" s="214">
        <f t="shared" si="1"/>
        <v>1719.9776074744707</v>
      </c>
      <c r="O4" s="214">
        <f t="shared" si="1"/>
        <v>1640.7748551894406</v>
      </c>
      <c r="P4" s="214">
        <f t="shared" si="1"/>
        <v>1709.9631545647401</v>
      </c>
      <c r="Q4" s="214">
        <f t="shared" si="1"/>
        <v>1667.9986196124016</v>
      </c>
    </row>
    <row r="5" spans="1:17" x14ac:dyDescent="0.25">
      <c r="A5" s="268" t="s">
        <v>35</v>
      </c>
      <c r="B5" s="214">
        <v>96.119993772081841</v>
      </c>
      <c r="C5" s="214">
        <v>103.92178203342449</v>
      </c>
      <c r="D5" s="214">
        <v>96.058413021756408</v>
      </c>
      <c r="E5" s="214">
        <v>89.81718601285651</v>
      </c>
      <c r="F5" s="214">
        <v>86.812183198138897</v>
      </c>
      <c r="G5" s="214">
        <v>81.775872883164439</v>
      </c>
      <c r="H5" s="214">
        <v>78.800384899414539</v>
      </c>
      <c r="I5" s="214">
        <v>81.027570134736877</v>
      </c>
      <c r="J5" s="214">
        <v>73.494336470115115</v>
      </c>
      <c r="K5" s="214">
        <v>72.647368950629627</v>
      </c>
      <c r="L5" s="214">
        <v>76.712319154095013</v>
      </c>
      <c r="M5" s="214">
        <v>79.991117754507641</v>
      </c>
      <c r="N5" s="214">
        <v>64.4571500804538</v>
      </c>
      <c r="O5" s="214">
        <v>56.900275255337142</v>
      </c>
      <c r="P5" s="214">
        <v>57.718910412367379</v>
      </c>
      <c r="Q5" s="214">
        <v>56.340026172408869</v>
      </c>
    </row>
    <row r="6" spans="1:17" x14ac:dyDescent="0.25">
      <c r="A6" s="268" t="s">
        <v>56</v>
      </c>
      <c r="B6" s="214">
        <v>2005.3591741223138</v>
      </c>
      <c r="C6" s="214">
        <v>2141.5093291804378</v>
      </c>
      <c r="D6" s="214">
        <v>2027.6734440998596</v>
      </c>
      <c r="E6" s="214">
        <v>1884.4375565345688</v>
      </c>
      <c r="F6" s="214">
        <v>1824.4460506601552</v>
      </c>
      <c r="G6" s="214">
        <v>1755.4621049220143</v>
      </c>
      <c r="H6" s="214">
        <v>1785.1603310292494</v>
      </c>
      <c r="I6" s="214">
        <v>1774.5410211666963</v>
      </c>
      <c r="J6" s="214">
        <v>1595.2472395693117</v>
      </c>
      <c r="K6" s="214">
        <v>1589.4505105946416</v>
      </c>
      <c r="L6" s="214">
        <v>1618.287680845905</v>
      </c>
      <c r="M6" s="214">
        <v>1628.7817451713559</v>
      </c>
      <c r="N6" s="214">
        <v>1655.5204573940168</v>
      </c>
      <c r="O6" s="214">
        <v>1583.8745799341034</v>
      </c>
      <c r="P6" s="214">
        <v>1652.2442441523726</v>
      </c>
      <c r="Q6" s="214">
        <v>1611.6585934399927</v>
      </c>
    </row>
    <row r="7" spans="1:17" x14ac:dyDescent="0.25">
      <c r="A7" s="223" t="s">
        <v>55</v>
      </c>
      <c r="B7" s="213">
        <v>1556.6032176321532</v>
      </c>
      <c r="C7" s="213">
        <v>1470.8296246633299</v>
      </c>
      <c r="D7" s="213">
        <v>1439.5351763104622</v>
      </c>
      <c r="E7" s="213">
        <v>1419.1508581752482</v>
      </c>
      <c r="F7" s="213">
        <v>1353.863643962952</v>
      </c>
      <c r="G7" s="213">
        <v>1301.2450487216695</v>
      </c>
      <c r="H7" s="213">
        <v>1295.6682678420516</v>
      </c>
      <c r="I7" s="213">
        <v>1284.3585016341235</v>
      </c>
      <c r="J7" s="213">
        <v>1287.4383957692428</v>
      </c>
      <c r="K7" s="213">
        <v>1170.281383536241</v>
      </c>
      <c r="L7" s="213">
        <v>1117.9000000000001</v>
      </c>
      <c r="M7" s="213">
        <v>1082.2523613942822</v>
      </c>
      <c r="N7" s="213">
        <v>1034.9786691890429</v>
      </c>
      <c r="O7" s="213">
        <v>932.95983287437048</v>
      </c>
      <c r="P7" s="213">
        <v>874.61386728199773</v>
      </c>
      <c r="Q7" s="213">
        <v>860.5626895762573</v>
      </c>
    </row>
    <row r="8" spans="1:17" x14ac:dyDescent="0.25">
      <c r="A8" s="63"/>
      <c r="B8" s="267"/>
      <c r="C8" s="267"/>
      <c r="D8" s="267"/>
      <c r="E8" s="267"/>
      <c r="F8" s="267"/>
      <c r="G8" s="267"/>
      <c r="H8" s="267"/>
      <c r="I8" s="267"/>
      <c r="J8" s="267"/>
      <c r="K8" s="267"/>
      <c r="L8" s="267"/>
      <c r="M8" s="267"/>
      <c r="N8" s="267"/>
      <c r="O8" s="267"/>
      <c r="P8" s="267"/>
      <c r="Q8" s="267"/>
    </row>
    <row r="9" spans="1:17" x14ac:dyDescent="0.25">
      <c r="A9" s="31" t="s">
        <v>143</v>
      </c>
      <c r="B9" s="46"/>
      <c r="C9" s="46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</row>
    <row r="10" spans="1:17" x14ac:dyDescent="0.25">
      <c r="A10" s="110" t="s">
        <v>233</v>
      </c>
      <c r="B10" s="215">
        <v>1761</v>
      </c>
      <c r="C10" s="215">
        <v>1728</v>
      </c>
      <c r="D10" s="215">
        <v>1754</v>
      </c>
      <c r="E10" s="215">
        <v>1823</v>
      </c>
      <c r="F10" s="215">
        <v>1934.35</v>
      </c>
      <c r="G10" s="215">
        <v>1932</v>
      </c>
      <c r="H10" s="215">
        <v>1928</v>
      </c>
      <c r="I10" s="215">
        <v>1989</v>
      </c>
      <c r="J10" s="215">
        <v>1988.95</v>
      </c>
      <c r="K10" s="215">
        <v>1817.08</v>
      </c>
      <c r="L10" s="215">
        <v>1984.49</v>
      </c>
      <c r="M10" s="215">
        <v>2005.47</v>
      </c>
      <c r="N10" s="215">
        <v>2026.91</v>
      </c>
      <c r="O10" s="215">
        <v>1987.36</v>
      </c>
      <c r="P10" s="215">
        <v>1943.78</v>
      </c>
      <c r="Q10" s="215">
        <v>1812.47</v>
      </c>
    </row>
    <row r="11" spans="1:17" x14ac:dyDescent="0.25">
      <c r="A11" s="222" t="s">
        <v>232</v>
      </c>
      <c r="B11" s="214">
        <v>4385</v>
      </c>
      <c r="C11" s="214">
        <v>4250</v>
      </c>
      <c r="D11" s="214">
        <v>4419</v>
      </c>
      <c r="E11" s="214">
        <v>4565</v>
      </c>
      <c r="F11" s="214">
        <v>4851.96</v>
      </c>
      <c r="G11" s="214">
        <v>4950</v>
      </c>
      <c r="H11" s="214">
        <v>5213</v>
      </c>
      <c r="I11" s="214">
        <v>5199</v>
      </c>
      <c r="J11" s="214">
        <v>5152.6400000000003</v>
      </c>
      <c r="K11" s="214">
        <v>4605.54</v>
      </c>
      <c r="L11" s="214">
        <v>5008.93</v>
      </c>
      <c r="M11" s="214">
        <v>4901.16</v>
      </c>
      <c r="N11" s="214">
        <v>5003.8500000000004</v>
      </c>
      <c r="O11" s="214">
        <v>4836.7700000000004</v>
      </c>
      <c r="P11" s="214">
        <v>4864.92</v>
      </c>
      <c r="Q11" s="214">
        <v>4964.5200000000004</v>
      </c>
    </row>
    <row r="12" spans="1:17" x14ac:dyDescent="0.25">
      <c r="A12" s="221" t="s">
        <v>231</v>
      </c>
      <c r="B12" s="213">
        <v>229.51867219917031</v>
      </c>
      <c r="C12" s="213">
        <v>216.81865284974114</v>
      </c>
      <c r="D12" s="213">
        <v>204.06611570247958</v>
      </c>
      <c r="E12" s="213">
        <v>187.39886773031446</v>
      </c>
      <c r="F12" s="213">
        <v>199.08372104992338</v>
      </c>
      <c r="G12" s="213">
        <v>189.51664611590661</v>
      </c>
      <c r="H12" s="213">
        <v>209.48893463715964</v>
      </c>
      <c r="I12" s="213">
        <v>222.30927835051563</v>
      </c>
      <c r="J12" s="213">
        <v>220.87391752577338</v>
      </c>
      <c r="K12" s="213">
        <v>210.94744474282206</v>
      </c>
      <c r="L12" s="213">
        <v>231.18743801652914</v>
      </c>
      <c r="M12" s="213">
        <v>213.60711340206208</v>
      </c>
      <c r="N12" s="213">
        <v>217.44618556701056</v>
      </c>
      <c r="O12" s="213">
        <v>211.05556701030949</v>
      </c>
      <c r="P12" s="213">
        <v>210.57835051546411</v>
      </c>
      <c r="Q12" s="213">
        <v>209.5976288659796</v>
      </c>
    </row>
    <row r="13" spans="1:17" x14ac:dyDescent="0.25">
      <c r="A13" s="123"/>
      <c r="B13" s="122"/>
      <c r="C13" s="122"/>
      <c r="D13" s="122"/>
      <c r="E13" s="122"/>
      <c r="F13" s="122"/>
      <c r="G13" s="122"/>
      <c r="H13" s="122"/>
      <c r="I13" s="122"/>
      <c r="J13" s="122"/>
      <c r="K13" s="122"/>
      <c r="L13" s="122"/>
      <c r="M13" s="122"/>
      <c r="N13" s="122"/>
      <c r="O13" s="122"/>
      <c r="P13" s="122"/>
      <c r="Q13" s="122"/>
    </row>
    <row r="14" spans="1:17" x14ac:dyDescent="0.25">
      <c r="A14" s="31" t="s">
        <v>142</v>
      </c>
      <c r="B14" s="70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</row>
    <row r="15" spans="1:17" x14ac:dyDescent="0.25">
      <c r="A15" s="110" t="s">
        <v>233</v>
      </c>
      <c r="B15" s="120">
        <v>2222.2222222222222</v>
      </c>
      <c r="C15" s="120">
        <v>2222.2222222222222</v>
      </c>
      <c r="D15" s="120">
        <v>2024.2036568368806</v>
      </c>
      <c r="E15" s="120">
        <v>2024.2036568368806</v>
      </c>
      <c r="F15" s="120">
        <v>2222.2222222222222</v>
      </c>
      <c r="G15" s="120">
        <v>2222.2222222222222</v>
      </c>
      <c r="H15" s="120">
        <v>2222.2222222222222</v>
      </c>
      <c r="I15" s="120">
        <v>2222.2222222222222</v>
      </c>
      <c r="J15" s="120">
        <v>2222.2222222222222</v>
      </c>
      <c r="K15" s="120">
        <v>2222.2222222222222</v>
      </c>
      <c r="L15" s="120">
        <v>2222.2222222222222</v>
      </c>
      <c r="M15" s="120">
        <v>2222.2222222222222</v>
      </c>
      <c r="N15" s="120">
        <v>2222.2222222222222</v>
      </c>
      <c r="O15" s="120">
        <v>2222.2222222222222</v>
      </c>
      <c r="P15" s="120">
        <v>2222.2222222222222</v>
      </c>
      <c r="Q15" s="120">
        <v>2222.2222222222222</v>
      </c>
    </row>
    <row r="16" spans="1:17" x14ac:dyDescent="0.25">
      <c r="A16" s="180" t="s">
        <v>232</v>
      </c>
      <c r="B16" s="189">
        <v>4872.2222222222217</v>
      </c>
      <c r="C16" s="189">
        <v>4872.2222222222217</v>
      </c>
      <c r="D16" s="189">
        <v>4872.2222222222217</v>
      </c>
      <c r="E16" s="189">
        <v>4872.2222222222217</v>
      </c>
      <c r="F16" s="189">
        <v>5362.9616972077119</v>
      </c>
      <c r="G16" s="189">
        <v>5362.9616972077119</v>
      </c>
      <c r="H16" s="189">
        <v>5853.7011721932022</v>
      </c>
      <c r="I16" s="189">
        <v>5853.7011721932022</v>
      </c>
      <c r="J16" s="189">
        <v>5853.7011721932022</v>
      </c>
      <c r="K16" s="189">
        <v>5853.7011721932022</v>
      </c>
      <c r="L16" s="189">
        <v>5362.9616972077119</v>
      </c>
      <c r="M16" s="189">
        <v>5362.9616972077119</v>
      </c>
      <c r="N16" s="189">
        <v>5362.9616972077119</v>
      </c>
      <c r="O16" s="189">
        <v>5362.9616972077119</v>
      </c>
      <c r="P16" s="189">
        <v>5362.9616972077119</v>
      </c>
      <c r="Q16" s="189">
        <v>5362.9616972077119</v>
      </c>
    </row>
    <row r="17" spans="1:17" x14ac:dyDescent="0.25">
      <c r="A17" s="108" t="s">
        <v>231</v>
      </c>
      <c r="B17" s="118">
        <v>277.77777777777777</v>
      </c>
      <c r="C17" s="118">
        <v>277.77777777777777</v>
      </c>
      <c r="D17" s="118">
        <v>249.72321788357459</v>
      </c>
      <c r="E17" s="118">
        <v>249.72321788357459</v>
      </c>
      <c r="F17" s="118">
        <v>221.66865798937141</v>
      </c>
      <c r="G17" s="118">
        <v>221.66865798937144</v>
      </c>
      <c r="H17" s="118">
        <v>221.66865798937141</v>
      </c>
      <c r="I17" s="118">
        <v>249.72321788357459</v>
      </c>
      <c r="J17" s="118">
        <v>249.72321788357459</v>
      </c>
      <c r="K17" s="118">
        <v>249.72321788357459</v>
      </c>
      <c r="L17" s="118">
        <v>249.72321788357459</v>
      </c>
      <c r="M17" s="118">
        <v>249.72321788357459</v>
      </c>
      <c r="N17" s="118">
        <v>249.72321788357459</v>
      </c>
      <c r="O17" s="118">
        <v>249.72321788357462</v>
      </c>
      <c r="P17" s="118">
        <v>221.66865798937141</v>
      </c>
      <c r="Q17" s="118">
        <v>221.66865798937141</v>
      </c>
    </row>
    <row r="18" spans="1:17" x14ac:dyDescent="0.25">
      <c r="A18" s="124" t="s">
        <v>141</v>
      </c>
      <c r="B18" s="193"/>
      <c r="C18" s="193"/>
      <c r="D18" s="193"/>
      <c r="E18" s="193"/>
      <c r="F18" s="193"/>
      <c r="G18" s="193"/>
      <c r="H18" s="193"/>
      <c r="I18" s="193"/>
      <c r="J18" s="193"/>
      <c r="K18" s="193"/>
      <c r="L18" s="193"/>
      <c r="M18" s="193"/>
      <c r="N18" s="193"/>
      <c r="O18" s="193"/>
      <c r="P18" s="193"/>
      <c r="Q18" s="193"/>
    </row>
    <row r="19" spans="1:17" x14ac:dyDescent="0.25">
      <c r="A19" s="121" t="s">
        <v>233</v>
      </c>
      <c r="B19" s="120"/>
      <c r="C19" s="120">
        <v>0</v>
      </c>
      <c r="D19" s="120">
        <v>0</v>
      </c>
      <c r="E19" s="120">
        <v>0</v>
      </c>
      <c r="F19" s="120">
        <v>198.01856538534162</v>
      </c>
      <c r="G19" s="120">
        <v>198.01856538534159</v>
      </c>
      <c r="H19" s="120">
        <v>0</v>
      </c>
      <c r="I19" s="120">
        <v>0</v>
      </c>
      <c r="J19" s="120">
        <v>198.01856538534159</v>
      </c>
      <c r="K19" s="120">
        <v>0</v>
      </c>
      <c r="L19" s="120">
        <v>198.01856538534159</v>
      </c>
      <c r="M19" s="120">
        <v>0</v>
      </c>
      <c r="N19" s="120">
        <v>0</v>
      </c>
      <c r="O19" s="120">
        <v>198.01856538534159</v>
      </c>
      <c r="P19" s="120">
        <v>0</v>
      </c>
      <c r="Q19" s="120">
        <v>0</v>
      </c>
    </row>
    <row r="20" spans="1:17" x14ac:dyDescent="0.25">
      <c r="A20" s="179" t="s">
        <v>232</v>
      </c>
      <c r="B20" s="189"/>
      <c r="C20" s="189">
        <v>490.73947498549035</v>
      </c>
      <c r="D20" s="189">
        <v>0</v>
      </c>
      <c r="E20" s="189">
        <v>0</v>
      </c>
      <c r="F20" s="189">
        <v>981.47894997098058</v>
      </c>
      <c r="G20" s="189">
        <v>0</v>
      </c>
      <c r="H20" s="189">
        <v>490.73947498549035</v>
      </c>
      <c r="I20" s="189">
        <v>490.73947498549035</v>
      </c>
      <c r="J20" s="189">
        <v>0</v>
      </c>
      <c r="K20" s="189">
        <v>0</v>
      </c>
      <c r="L20" s="189">
        <v>0</v>
      </c>
      <c r="M20" s="189">
        <v>0</v>
      </c>
      <c r="N20" s="189">
        <v>0</v>
      </c>
      <c r="O20" s="189">
        <v>490.73947498549029</v>
      </c>
      <c r="P20" s="189">
        <v>0</v>
      </c>
      <c r="Q20" s="189">
        <v>0</v>
      </c>
    </row>
    <row r="21" spans="1:17" x14ac:dyDescent="0.25">
      <c r="A21" s="119" t="s">
        <v>231</v>
      </c>
      <c r="B21" s="118"/>
      <c r="C21" s="118">
        <v>0</v>
      </c>
      <c r="D21" s="118">
        <v>0</v>
      </c>
      <c r="E21" s="118">
        <v>0</v>
      </c>
      <c r="F21" s="118">
        <v>0</v>
      </c>
      <c r="G21" s="118">
        <v>2.8421709430404007E-14</v>
      </c>
      <c r="H21" s="118">
        <v>28.05455989420318</v>
      </c>
      <c r="I21" s="118">
        <v>28.054559894203184</v>
      </c>
      <c r="J21" s="118">
        <v>28.054559894203184</v>
      </c>
      <c r="K21" s="118">
        <v>0</v>
      </c>
      <c r="L21" s="118">
        <v>28.054559894203184</v>
      </c>
      <c r="M21" s="118">
        <v>0</v>
      </c>
      <c r="N21" s="118">
        <v>28.054559894203184</v>
      </c>
      <c r="O21" s="118">
        <v>2.8421709430404007E-14</v>
      </c>
      <c r="P21" s="118">
        <v>0</v>
      </c>
      <c r="Q21" s="118">
        <v>0</v>
      </c>
    </row>
    <row r="22" spans="1:17" x14ac:dyDescent="0.25">
      <c r="A22" s="124" t="s">
        <v>140</v>
      </c>
      <c r="B22" s="193"/>
      <c r="C22" s="193"/>
      <c r="D22" s="193"/>
      <c r="E22" s="193"/>
      <c r="F22" s="193"/>
      <c r="G22" s="193"/>
      <c r="H22" s="193"/>
      <c r="I22" s="193"/>
      <c r="J22" s="193"/>
      <c r="K22" s="193"/>
      <c r="L22" s="193"/>
      <c r="M22" s="193"/>
      <c r="N22" s="193"/>
      <c r="O22" s="193"/>
      <c r="P22" s="193"/>
      <c r="Q22" s="193"/>
    </row>
    <row r="23" spans="1:17" x14ac:dyDescent="0.25">
      <c r="A23" s="121" t="s">
        <v>233</v>
      </c>
      <c r="B23" s="120"/>
      <c r="C23" s="120">
        <f>B15+C19-C15</f>
        <v>0</v>
      </c>
      <c r="D23" s="120">
        <f t="shared" ref="D23:Q23" si="2">C15+D19-D15</f>
        <v>198.01856538534162</v>
      </c>
      <c r="E23" s="120">
        <f t="shared" si="2"/>
        <v>0</v>
      </c>
      <c r="F23" s="120">
        <f t="shared" si="2"/>
        <v>0</v>
      </c>
      <c r="G23" s="120">
        <f t="shared" si="2"/>
        <v>198.01856538534139</v>
      </c>
      <c r="H23" s="120">
        <f t="shared" si="2"/>
        <v>0</v>
      </c>
      <c r="I23" s="120">
        <f t="shared" si="2"/>
        <v>0</v>
      </c>
      <c r="J23" s="120">
        <f t="shared" si="2"/>
        <v>198.01856538534139</v>
      </c>
      <c r="K23" s="120">
        <f t="shared" si="2"/>
        <v>0</v>
      </c>
      <c r="L23" s="120">
        <f t="shared" si="2"/>
        <v>198.01856538534139</v>
      </c>
      <c r="M23" s="120">
        <f t="shared" si="2"/>
        <v>0</v>
      </c>
      <c r="N23" s="120">
        <f t="shared" si="2"/>
        <v>0</v>
      </c>
      <c r="O23" s="120">
        <f t="shared" si="2"/>
        <v>198.01856538534139</v>
      </c>
      <c r="P23" s="120">
        <f t="shared" si="2"/>
        <v>0</v>
      </c>
      <c r="Q23" s="120">
        <f t="shared" si="2"/>
        <v>0</v>
      </c>
    </row>
    <row r="24" spans="1:17" x14ac:dyDescent="0.25">
      <c r="A24" s="179" t="s">
        <v>232</v>
      </c>
      <c r="B24" s="189"/>
      <c r="C24" s="189">
        <f t="shared" ref="C24:Q24" si="3">B16+C20-C16</f>
        <v>490.73947498549023</v>
      </c>
      <c r="D24" s="189">
        <f t="shared" si="3"/>
        <v>0</v>
      </c>
      <c r="E24" s="189">
        <f t="shared" si="3"/>
        <v>0</v>
      </c>
      <c r="F24" s="189">
        <f t="shared" si="3"/>
        <v>490.73947498549023</v>
      </c>
      <c r="G24" s="189">
        <f t="shared" si="3"/>
        <v>0</v>
      </c>
      <c r="H24" s="189">
        <f t="shared" si="3"/>
        <v>0</v>
      </c>
      <c r="I24" s="189">
        <f t="shared" si="3"/>
        <v>490.73947498549023</v>
      </c>
      <c r="J24" s="189">
        <f t="shared" si="3"/>
        <v>0</v>
      </c>
      <c r="K24" s="189">
        <f t="shared" si="3"/>
        <v>0</v>
      </c>
      <c r="L24" s="189">
        <f t="shared" si="3"/>
        <v>490.73947498549023</v>
      </c>
      <c r="M24" s="189">
        <f t="shared" si="3"/>
        <v>0</v>
      </c>
      <c r="N24" s="189">
        <f t="shared" si="3"/>
        <v>0</v>
      </c>
      <c r="O24" s="189">
        <f t="shared" si="3"/>
        <v>490.73947498549023</v>
      </c>
      <c r="P24" s="189">
        <f t="shared" si="3"/>
        <v>0</v>
      </c>
      <c r="Q24" s="189">
        <f t="shared" si="3"/>
        <v>0</v>
      </c>
    </row>
    <row r="25" spans="1:17" x14ac:dyDescent="0.25">
      <c r="A25" s="119" t="s">
        <v>231</v>
      </c>
      <c r="B25" s="118"/>
      <c r="C25" s="118">
        <f t="shared" ref="C25:Q25" si="4">B17+C21-C17</f>
        <v>0</v>
      </c>
      <c r="D25" s="118">
        <f t="shared" si="4"/>
        <v>28.05455989420318</v>
      </c>
      <c r="E25" s="118">
        <f t="shared" si="4"/>
        <v>0</v>
      </c>
      <c r="F25" s="118">
        <f t="shared" si="4"/>
        <v>28.05455989420318</v>
      </c>
      <c r="G25" s="118">
        <f t="shared" si="4"/>
        <v>0</v>
      </c>
      <c r="H25" s="118">
        <f t="shared" si="4"/>
        <v>28.054559894203209</v>
      </c>
      <c r="I25" s="118">
        <f t="shared" si="4"/>
        <v>0</v>
      </c>
      <c r="J25" s="118">
        <f t="shared" si="4"/>
        <v>28.05455989420318</v>
      </c>
      <c r="K25" s="118">
        <f t="shared" si="4"/>
        <v>0</v>
      </c>
      <c r="L25" s="118">
        <f t="shared" si="4"/>
        <v>28.05455989420318</v>
      </c>
      <c r="M25" s="118">
        <f t="shared" si="4"/>
        <v>0</v>
      </c>
      <c r="N25" s="118">
        <f t="shared" si="4"/>
        <v>28.05455989420318</v>
      </c>
      <c r="O25" s="118">
        <f t="shared" si="4"/>
        <v>0</v>
      </c>
      <c r="P25" s="118">
        <f t="shared" si="4"/>
        <v>28.054559894203209</v>
      </c>
      <c r="Q25" s="118">
        <f t="shared" si="4"/>
        <v>0</v>
      </c>
    </row>
    <row r="26" spans="1:17" x14ac:dyDescent="0.25">
      <c r="A26" s="31" t="s">
        <v>138</v>
      </c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</row>
    <row r="27" spans="1:17" x14ac:dyDescent="0.25">
      <c r="A27" s="110" t="s">
        <v>233</v>
      </c>
      <c r="B27" s="120">
        <f>B15-B10</f>
        <v>461.22222222222217</v>
      </c>
      <c r="C27" s="120">
        <f t="shared" ref="C27:Q27" si="5">C15-C10</f>
        <v>494.22222222222217</v>
      </c>
      <c r="D27" s="120">
        <f t="shared" si="5"/>
        <v>270.20365683688055</v>
      </c>
      <c r="E27" s="120">
        <f t="shared" si="5"/>
        <v>201.20365683688055</v>
      </c>
      <c r="F27" s="120">
        <f t="shared" si="5"/>
        <v>287.87222222222226</v>
      </c>
      <c r="G27" s="120">
        <f t="shared" si="5"/>
        <v>290.22222222222217</v>
      </c>
      <c r="H27" s="120">
        <f t="shared" si="5"/>
        <v>294.22222222222217</v>
      </c>
      <c r="I27" s="120">
        <f t="shared" si="5"/>
        <v>233.22222222222217</v>
      </c>
      <c r="J27" s="120">
        <f t="shared" si="5"/>
        <v>233.27222222222213</v>
      </c>
      <c r="K27" s="120">
        <f t="shared" si="5"/>
        <v>405.14222222222224</v>
      </c>
      <c r="L27" s="120">
        <f t="shared" si="5"/>
        <v>237.73222222222216</v>
      </c>
      <c r="M27" s="120">
        <f t="shared" si="5"/>
        <v>216.75222222222214</v>
      </c>
      <c r="N27" s="120">
        <f t="shared" si="5"/>
        <v>195.31222222222209</v>
      </c>
      <c r="O27" s="120">
        <f t="shared" si="5"/>
        <v>234.86222222222227</v>
      </c>
      <c r="P27" s="120">
        <f t="shared" si="5"/>
        <v>278.4422222222222</v>
      </c>
      <c r="Q27" s="120">
        <f t="shared" si="5"/>
        <v>409.75222222222214</v>
      </c>
    </row>
    <row r="28" spans="1:17" x14ac:dyDescent="0.25">
      <c r="A28" s="180" t="s">
        <v>232</v>
      </c>
      <c r="B28" s="189">
        <f t="shared" ref="B28:Q28" si="6">B16-B11</f>
        <v>487.22222222222172</v>
      </c>
      <c r="C28" s="189">
        <f t="shared" si="6"/>
        <v>622.22222222222172</v>
      </c>
      <c r="D28" s="189">
        <f t="shared" si="6"/>
        <v>453.22222222222172</v>
      </c>
      <c r="E28" s="189">
        <f t="shared" si="6"/>
        <v>307.22222222222172</v>
      </c>
      <c r="F28" s="189">
        <f t="shared" si="6"/>
        <v>511.00169720771191</v>
      </c>
      <c r="G28" s="189">
        <f t="shared" si="6"/>
        <v>412.96169720771195</v>
      </c>
      <c r="H28" s="189">
        <f t="shared" si="6"/>
        <v>640.70117219320218</v>
      </c>
      <c r="I28" s="189">
        <f t="shared" si="6"/>
        <v>654.70117219320218</v>
      </c>
      <c r="J28" s="189">
        <f t="shared" si="6"/>
        <v>701.06117219320186</v>
      </c>
      <c r="K28" s="189">
        <f t="shared" si="6"/>
        <v>1248.1611721932022</v>
      </c>
      <c r="L28" s="189">
        <f t="shared" si="6"/>
        <v>354.03169720771166</v>
      </c>
      <c r="M28" s="189">
        <f t="shared" si="6"/>
        <v>461.8016972077121</v>
      </c>
      <c r="N28" s="189">
        <f t="shared" si="6"/>
        <v>359.11169720771159</v>
      </c>
      <c r="O28" s="189">
        <f t="shared" si="6"/>
        <v>526.19169720771151</v>
      </c>
      <c r="P28" s="189">
        <f t="shared" si="6"/>
        <v>498.04169720771188</v>
      </c>
      <c r="Q28" s="189">
        <f t="shared" si="6"/>
        <v>398.44169720771151</v>
      </c>
    </row>
    <row r="29" spans="1:17" x14ac:dyDescent="0.25">
      <c r="A29" s="108" t="s">
        <v>231</v>
      </c>
      <c r="B29" s="118">
        <f t="shared" ref="B29:Q29" si="7">B17-B12</f>
        <v>48.259105578607461</v>
      </c>
      <c r="C29" s="118">
        <f t="shared" si="7"/>
        <v>60.95912492803663</v>
      </c>
      <c r="D29" s="118">
        <f t="shared" si="7"/>
        <v>45.657102181095013</v>
      </c>
      <c r="E29" s="118">
        <f t="shared" si="7"/>
        <v>62.324350153260127</v>
      </c>
      <c r="F29" s="118">
        <f t="shared" si="7"/>
        <v>22.584936939448028</v>
      </c>
      <c r="G29" s="118">
        <f t="shared" si="7"/>
        <v>32.152011873464829</v>
      </c>
      <c r="H29" s="118">
        <f t="shared" si="7"/>
        <v>12.179723352211766</v>
      </c>
      <c r="I29" s="118">
        <f t="shared" si="7"/>
        <v>27.413939533058965</v>
      </c>
      <c r="J29" s="118">
        <f t="shared" si="7"/>
        <v>28.849300357801212</v>
      </c>
      <c r="K29" s="118">
        <f t="shared" si="7"/>
        <v>38.775773140752534</v>
      </c>
      <c r="L29" s="118">
        <f t="shared" si="7"/>
        <v>18.535779867045449</v>
      </c>
      <c r="M29" s="118">
        <f t="shared" si="7"/>
        <v>36.116104481512508</v>
      </c>
      <c r="N29" s="118">
        <f t="shared" si="7"/>
        <v>32.277032316564032</v>
      </c>
      <c r="O29" s="118">
        <f t="shared" si="7"/>
        <v>38.667650873265131</v>
      </c>
      <c r="P29" s="118">
        <f t="shared" si="7"/>
        <v>11.090307473907302</v>
      </c>
      <c r="Q29" s="118">
        <f t="shared" si="7"/>
        <v>12.07102912339181</v>
      </c>
    </row>
    <row r="30" spans="1:17" x14ac:dyDescent="0.25">
      <c r="A30" s="123"/>
      <c r="B30" s="122"/>
      <c r="C30" s="122"/>
      <c r="D30" s="122"/>
      <c r="E30" s="122"/>
      <c r="F30" s="122"/>
      <c r="G30" s="122"/>
      <c r="H30" s="122"/>
      <c r="I30" s="122"/>
      <c r="J30" s="122"/>
      <c r="K30" s="122"/>
      <c r="L30" s="122"/>
      <c r="M30" s="122"/>
      <c r="N30" s="122"/>
      <c r="O30" s="122"/>
      <c r="P30" s="122"/>
      <c r="Q30" s="122"/>
    </row>
    <row r="31" spans="1:17" x14ac:dyDescent="0.25">
      <c r="A31" s="31" t="s">
        <v>77</v>
      </c>
      <c r="B31" s="217"/>
      <c r="C31" s="217"/>
      <c r="D31" s="217"/>
      <c r="E31" s="217"/>
      <c r="F31" s="217"/>
      <c r="G31" s="217"/>
      <c r="H31" s="217"/>
      <c r="I31" s="217"/>
      <c r="J31" s="217"/>
      <c r="K31" s="217"/>
      <c r="L31" s="217"/>
      <c r="M31" s="217"/>
      <c r="N31" s="217"/>
      <c r="O31" s="217"/>
      <c r="P31" s="217"/>
      <c r="Q31" s="217"/>
    </row>
    <row r="32" spans="1:17" x14ac:dyDescent="0.25">
      <c r="A32" s="50" t="s">
        <v>69</v>
      </c>
      <c r="B32" s="38">
        <v>1447.7084263610836</v>
      </c>
      <c r="C32" s="38">
        <v>1555.5814399999997</v>
      </c>
      <c r="D32" s="38">
        <v>1469.1685300000001</v>
      </c>
      <c r="E32" s="38">
        <v>1555.0582300000001</v>
      </c>
      <c r="F32" s="38">
        <v>1518.2931899999999</v>
      </c>
      <c r="G32" s="38">
        <v>1607.7155940040861</v>
      </c>
      <c r="H32" s="38">
        <v>1594.8473399999998</v>
      </c>
      <c r="I32" s="38">
        <v>1616.1758499999999</v>
      </c>
      <c r="J32" s="38">
        <v>1621.1677200000001</v>
      </c>
      <c r="K32" s="38">
        <v>1610.6762700000002</v>
      </c>
      <c r="L32" s="38">
        <v>1705.8267540137651</v>
      </c>
      <c r="M32" s="38">
        <v>1628.9879221109709</v>
      </c>
      <c r="N32" s="38">
        <v>1548.8171676345121</v>
      </c>
      <c r="O32" s="38">
        <v>1663.5022765643084</v>
      </c>
      <c r="P32" s="38">
        <v>1664.2887312808259</v>
      </c>
      <c r="Q32" s="38">
        <v>1624.8147722128181</v>
      </c>
    </row>
    <row r="33" spans="1:17" x14ac:dyDescent="0.25">
      <c r="A33" s="55" t="s">
        <v>33</v>
      </c>
      <c r="B33" s="54">
        <v>73.903079349667394</v>
      </c>
      <c r="C33" s="54">
        <v>64.645579999999995</v>
      </c>
      <c r="D33" s="54">
        <v>83.350840000000005</v>
      </c>
      <c r="E33" s="54">
        <v>74.626839999999987</v>
      </c>
      <c r="F33" s="54">
        <v>76.197329999999994</v>
      </c>
      <c r="G33" s="54">
        <v>75.165559605683313</v>
      </c>
      <c r="H33" s="54">
        <v>86.27901</v>
      </c>
      <c r="I33" s="54">
        <v>67.192450000000008</v>
      </c>
      <c r="J33" s="54">
        <v>79.290329999999997</v>
      </c>
      <c r="K33" s="54">
        <v>64.507959999999997</v>
      </c>
      <c r="L33" s="54">
        <v>61.257954907039093</v>
      </c>
      <c r="M33" s="54">
        <v>66.570963021658841</v>
      </c>
      <c r="N33" s="54">
        <v>69.793560523996703</v>
      </c>
      <c r="O33" s="54">
        <v>74.571896339823212</v>
      </c>
      <c r="P33" s="54">
        <v>63.777586589949848</v>
      </c>
      <c r="Q33" s="54">
        <v>66.781093714106987</v>
      </c>
    </row>
    <row r="34" spans="1:17" x14ac:dyDescent="0.25">
      <c r="A34" s="52" t="s">
        <v>32</v>
      </c>
      <c r="B34" s="51">
        <v>43.420903525571383</v>
      </c>
      <c r="C34" s="51">
        <v>45.213549999999998</v>
      </c>
      <c r="D34" s="51">
        <v>38.603059999999999</v>
      </c>
      <c r="E34" s="51">
        <v>43.294910000000002</v>
      </c>
      <c r="F34" s="51">
        <v>32.808210000000003</v>
      </c>
      <c r="G34" s="51">
        <v>41.415965394621566</v>
      </c>
      <c r="H34" s="51">
        <v>38.608580000000003</v>
      </c>
      <c r="I34" s="51">
        <v>30.60849</v>
      </c>
      <c r="J34" s="51">
        <v>23.98423</v>
      </c>
      <c r="K34" s="51">
        <v>23.990500000000001</v>
      </c>
      <c r="L34" s="51">
        <v>19.323046542040995</v>
      </c>
      <c r="M34" s="51">
        <v>15.47761897716294</v>
      </c>
      <c r="N34" s="51">
        <v>9.6253541439462413</v>
      </c>
      <c r="O34" s="51">
        <v>11.536347393723261</v>
      </c>
      <c r="P34" s="51">
        <v>6.7345188078187572</v>
      </c>
      <c r="Q34" s="51">
        <v>8.6438900106770511</v>
      </c>
    </row>
    <row r="35" spans="1:17" x14ac:dyDescent="0.25">
      <c r="A35" s="53" t="s">
        <v>31</v>
      </c>
      <c r="B35" s="51">
        <v>0</v>
      </c>
      <c r="C35" s="51">
        <v>0</v>
      </c>
      <c r="D35" s="51">
        <v>0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1">
        <v>0</v>
      </c>
      <c r="P35" s="51">
        <v>0</v>
      </c>
      <c r="Q35" s="51">
        <v>0</v>
      </c>
    </row>
    <row r="36" spans="1:17" x14ac:dyDescent="0.25">
      <c r="A36" s="53" t="s">
        <v>30</v>
      </c>
      <c r="B36" s="51">
        <v>2.1973819363139198</v>
      </c>
      <c r="C36" s="51">
        <v>1.0954900000000001</v>
      </c>
      <c r="D36" s="51">
        <v>2.19712</v>
      </c>
      <c r="E36" s="51">
        <v>1.1001700000000001</v>
      </c>
      <c r="F36" s="51">
        <v>1.0975600000000001</v>
      </c>
      <c r="G36" s="51">
        <v>1.0987009722743846</v>
      </c>
      <c r="H36" s="51">
        <v>1.0980700000000001</v>
      </c>
      <c r="I36" s="51">
        <v>0</v>
      </c>
      <c r="J36" s="51">
        <v>0</v>
      </c>
      <c r="K36" s="51">
        <v>0</v>
      </c>
      <c r="L36" s="51">
        <v>1.0986695083994791</v>
      </c>
      <c r="M36" s="51">
        <v>1.0987165174201043</v>
      </c>
      <c r="N36" s="51">
        <v>0</v>
      </c>
      <c r="O36" s="51">
        <v>0</v>
      </c>
      <c r="P36" s="51">
        <v>0</v>
      </c>
      <c r="Q36" s="51">
        <v>0</v>
      </c>
    </row>
    <row r="37" spans="1:17" x14ac:dyDescent="0.25">
      <c r="A37" s="53" t="s">
        <v>76</v>
      </c>
      <c r="B37" s="51">
        <v>2.0538590705878921</v>
      </c>
      <c r="C37" s="51">
        <v>3.0918199999999998</v>
      </c>
      <c r="D37" s="51">
        <v>2.0008699999999999</v>
      </c>
      <c r="E37" s="51">
        <v>2.0044400000000002</v>
      </c>
      <c r="F37" s="51">
        <v>3.0911400000000002</v>
      </c>
      <c r="G37" s="51">
        <v>3.0571604901039944</v>
      </c>
      <c r="H37" s="51">
        <v>3.09985</v>
      </c>
      <c r="I37" s="51">
        <v>1.0000599999999999</v>
      </c>
      <c r="J37" s="51">
        <v>1.00444</v>
      </c>
      <c r="K37" s="51">
        <v>1.00448</v>
      </c>
      <c r="L37" s="51">
        <v>1.026967636848658</v>
      </c>
      <c r="M37" s="51">
        <v>1.0032997297723463</v>
      </c>
      <c r="N37" s="51">
        <v>1.0268324813032919</v>
      </c>
      <c r="O37" s="51">
        <v>1.026773172594396</v>
      </c>
      <c r="P37" s="51">
        <v>1.0032923726391725</v>
      </c>
      <c r="Q37" s="51">
        <v>1.0033013543232232</v>
      </c>
    </row>
    <row r="38" spans="1:17" x14ac:dyDescent="0.25">
      <c r="A38" s="53" t="s">
        <v>29</v>
      </c>
      <c r="B38" s="51">
        <v>39.169662518669568</v>
      </c>
      <c r="C38" s="51">
        <v>41.026240000000001</v>
      </c>
      <c r="D38" s="51">
        <v>34.405070000000002</v>
      </c>
      <c r="E38" s="51">
        <v>40.190300000000001</v>
      </c>
      <c r="F38" s="51">
        <v>28.619509999999998</v>
      </c>
      <c r="G38" s="51">
        <v>37.26010393224319</v>
      </c>
      <c r="H38" s="51">
        <v>34.41066</v>
      </c>
      <c r="I38" s="51">
        <v>29.608429999999998</v>
      </c>
      <c r="J38" s="51">
        <v>22.979790000000001</v>
      </c>
      <c r="K38" s="51">
        <v>22.98602</v>
      </c>
      <c r="L38" s="51">
        <v>17.197409396792857</v>
      </c>
      <c r="M38" s="51">
        <v>13.37560272997049</v>
      </c>
      <c r="N38" s="51">
        <v>8.5985216626429501</v>
      </c>
      <c r="O38" s="51">
        <v>10.509574221128865</v>
      </c>
      <c r="P38" s="51">
        <v>5.7312264351795852</v>
      </c>
      <c r="Q38" s="51">
        <v>7.6405886563538274</v>
      </c>
    </row>
    <row r="39" spans="1:17" x14ac:dyDescent="0.25">
      <c r="A39" s="53" t="s">
        <v>28</v>
      </c>
      <c r="B39" s="51">
        <v>0</v>
      </c>
      <c r="C39" s="51">
        <v>0</v>
      </c>
      <c r="D39" s="51">
        <v>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0</v>
      </c>
      <c r="Q39" s="51">
        <v>0</v>
      </c>
    </row>
    <row r="40" spans="1:17" x14ac:dyDescent="0.25">
      <c r="A40" s="52" t="s">
        <v>27</v>
      </c>
      <c r="B40" s="51">
        <v>465.09191627010853</v>
      </c>
      <c r="C40" s="51">
        <v>501.96886999999998</v>
      </c>
      <c r="D40" s="51">
        <v>490.52591999999999</v>
      </c>
      <c r="E40" s="51">
        <v>562.43636000000004</v>
      </c>
      <c r="F40" s="51">
        <v>498.50682999999998</v>
      </c>
      <c r="G40" s="51">
        <v>485.76445693681723</v>
      </c>
      <c r="H40" s="51">
        <v>476.16825</v>
      </c>
      <c r="I40" s="51">
        <v>478.67106000000001</v>
      </c>
      <c r="J40" s="51">
        <v>515.93494999999996</v>
      </c>
      <c r="K40" s="51">
        <v>531.20722000000001</v>
      </c>
      <c r="L40" s="51">
        <v>590.69024764977212</v>
      </c>
      <c r="M40" s="51">
        <v>564.6113179925851</v>
      </c>
      <c r="N40" s="51">
        <v>535.29864313722976</v>
      </c>
      <c r="O40" s="51">
        <v>540.6174229292692</v>
      </c>
      <c r="P40" s="51">
        <v>494.73992729481353</v>
      </c>
      <c r="Q40" s="51">
        <v>509.99666478387547</v>
      </c>
    </row>
    <row r="41" spans="1:17" x14ac:dyDescent="0.25">
      <c r="A41" s="53" t="s">
        <v>66</v>
      </c>
      <c r="B41" s="51">
        <v>465.09191627010853</v>
      </c>
      <c r="C41" s="51">
        <v>501.96886999999998</v>
      </c>
      <c r="D41" s="51">
        <v>490.52591999999999</v>
      </c>
      <c r="E41" s="51">
        <v>562.43636000000004</v>
      </c>
      <c r="F41" s="51">
        <v>498.50682999999998</v>
      </c>
      <c r="G41" s="51">
        <v>485.76445693681723</v>
      </c>
      <c r="H41" s="51">
        <v>476.16825</v>
      </c>
      <c r="I41" s="51">
        <v>478.67106000000001</v>
      </c>
      <c r="J41" s="51">
        <v>515.93494999999996</v>
      </c>
      <c r="K41" s="51">
        <v>531.20722000000001</v>
      </c>
      <c r="L41" s="51">
        <v>590.69024764977212</v>
      </c>
      <c r="M41" s="51">
        <v>564.6113179925851</v>
      </c>
      <c r="N41" s="51">
        <v>535.29864313722976</v>
      </c>
      <c r="O41" s="51">
        <v>540.6174229292692</v>
      </c>
      <c r="P41" s="51">
        <v>494.73992729481353</v>
      </c>
      <c r="Q41" s="51">
        <v>509.99666478387547</v>
      </c>
    </row>
    <row r="42" spans="1:17" x14ac:dyDescent="0.25">
      <c r="A42" s="53" t="s">
        <v>25</v>
      </c>
      <c r="B42" s="51">
        <v>0</v>
      </c>
      <c r="C42" s="51">
        <v>0</v>
      </c>
      <c r="D42" s="51">
        <v>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</row>
    <row r="43" spans="1:17" x14ac:dyDescent="0.25">
      <c r="A43" s="52" t="s">
        <v>24</v>
      </c>
      <c r="B43" s="51">
        <v>441.96154515839106</v>
      </c>
      <c r="C43" s="51">
        <v>522.96309999999994</v>
      </c>
      <c r="D43" s="51">
        <v>428.84665999999999</v>
      </c>
      <c r="E43" s="51">
        <v>464.41236000000004</v>
      </c>
      <c r="F43" s="51">
        <v>471.93284999999997</v>
      </c>
      <c r="G43" s="51">
        <v>559.5222518697218</v>
      </c>
      <c r="H43" s="51">
        <v>547.67943000000002</v>
      </c>
      <c r="I43" s="51">
        <v>589.64458000000002</v>
      </c>
      <c r="J43" s="51">
        <v>569.20225000000005</v>
      </c>
      <c r="K43" s="51">
        <v>598.57019000000003</v>
      </c>
      <c r="L43" s="51">
        <v>610.19845982791594</v>
      </c>
      <c r="M43" s="51">
        <v>562.84410478636596</v>
      </c>
      <c r="N43" s="51">
        <v>503.34720846934158</v>
      </c>
      <c r="O43" s="51">
        <v>616.21725913793716</v>
      </c>
      <c r="P43" s="51">
        <v>649.11746328245545</v>
      </c>
      <c r="Q43" s="51">
        <v>606.02622615987116</v>
      </c>
    </row>
    <row r="44" spans="1:17" x14ac:dyDescent="0.25">
      <c r="A44" s="53" t="s">
        <v>23</v>
      </c>
      <c r="B44" s="51">
        <v>439.1908752339034</v>
      </c>
      <c r="C44" s="51">
        <v>520.6634499999999</v>
      </c>
      <c r="D44" s="51">
        <v>425.50443999999999</v>
      </c>
      <c r="E44" s="51">
        <v>461.91203000000002</v>
      </c>
      <c r="F44" s="51">
        <v>469.02904999999998</v>
      </c>
      <c r="G44" s="51">
        <v>553.45556609538335</v>
      </c>
      <c r="H44" s="51">
        <v>545.37683000000004</v>
      </c>
      <c r="I44" s="51">
        <v>587.85217</v>
      </c>
      <c r="J44" s="51">
        <v>567.27876000000003</v>
      </c>
      <c r="K44" s="51">
        <v>594.82452000000001</v>
      </c>
      <c r="L44" s="51">
        <v>605.46931743866048</v>
      </c>
      <c r="M44" s="51">
        <v>558.28210462860045</v>
      </c>
      <c r="N44" s="51">
        <v>497.66275387440061</v>
      </c>
      <c r="O44" s="51">
        <v>600.95518513839249</v>
      </c>
      <c r="P44" s="51">
        <v>632.25502472055416</v>
      </c>
      <c r="Q44" s="51">
        <v>588.5426057682223</v>
      </c>
    </row>
    <row r="45" spans="1:17" x14ac:dyDescent="0.25">
      <c r="A45" s="53" t="s">
        <v>74</v>
      </c>
      <c r="B45" s="51">
        <v>2.7706699244876458</v>
      </c>
      <c r="C45" s="51">
        <v>2.2996500000000002</v>
      </c>
      <c r="D45" s="51">
        <v>3.3422200000000002</v>
      </c>
      <c r="E45" s="51">
        <v>2.5003299999999999</v>
      </c>
      <c r="F45" s="51">
        <v>2.9037999999999999</v>
      </c>
      <c r="G45" s="51">
        <v>6.0666857743384002</v>
      </c>
      <c r="H45" s="51">
        <v>2.3026</v>
      </c>
      <c r="I45" s="51">
        <v>1.7924100000000001</v>
      </c>
      <c r="J45" s="51">
        <v>1.9234899999999999</v>
      </c>
      <c r="K45" s="51">
        <v>3.7456700000000001</v>
      </c>
      <c r="L45" s="51">
        <v>4.7291423892554185</v>
      </c>
      <c r="M45" s="51">
        <v>4.5620001577655396</v>
      </c>
      <c r="N45" s="51">
        <v>5.6844545949409859</v>
      </c>
      <c r="O45" s="51">
        <v>15.262073999544697</v>
      </c>
      <c r="P45" s="51">
        <v>16.862438561901286</v>
      </c>
      <c r="Q45" s="51">
        <v>17.483620391648831</v>
      </c>
    </row>
    <row r="46" spans="1:17" x14ac:dyDescent="0.25">
      <c r="A46" s="53" t="s">
        <v>73</v>
      </c>
      <c r="B46" s="51">
        <v>0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</row>
    <row r="47" spans="1:17" x14ac:dyDescent="0.25">
      <c r="A47" s="53" t="s">
        <v>72</v>
      </c>
      <c r="B47" s="51">
        <v>0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</row>
    <row r="48" spans="1:17" x14ac:dyDescent="0.25">
      <c r="A48" s="53" t="s">
        <v>71</v>
      </c>
      <c r="B48" s="51">
        <v>0</v>
      </c>
      <c r="C48" s="51">
        <v>0</v>
      </c>
      <c r="D48" s="51">
        <v>0</v>
      </c>
      <c r="E48" s="51">
        <v>0</v>
      </c>
      <c r="F48" s="51">
        <v>0</v>
      </c>
      <c r="G48" s="51">
        <v>0</v>
      </c>
      <c r="H48" s="51">
        <v>0</v>
      </c>
      <c r="I48" s="51">
        <v>0</v>
      </c>
      <c r="J48" s="51">
        <v>0</v>
      </c>
      <c r="K48" s="51">
        <v>0</v>
      </c>
      <c r="L48" s="51">
        <v>0</v>
      </c>
      <c r="M48" s="51">
        <v>0</v>
      </c>
      <c r="N48" s="51">
        <v>0</v>
      </c>
      <c r="O48" s="51">
        <v>0</v>
      </c>
      <c r="P48" s="51">
        <v>0</v>
      </c>
      <c r="Q48" s="51">
        <v>0</v>
      </c>
    </row>
    <row r="49" spans="1:17" x14ac:dyDescent="0.25">
      <c r="A49" s="52" t="s">
        <v>22</v>
      </c>
      <c r="B49" s="51">
        <v>19.967491550891307</v>
      </c>
      <c r="C49" s="51">
        <v>19.984909999999999</v>
      </c>
      <c r="D49" s="51">
        <v>18.60164</v>
      </c>
      <c r="E49" s="51">
        <v>19.28473</v>
      </c>
      <c r="F49" s="51">
        <v>18.878630000000001</v>
      </c>
      <c r="G49" s="51">
        <v>21.424522398456485</v>
      </c>
      <c r="H49" s="51">
        <v>20.909929999999999</v>
      </c>
      <c r="I49" s="51">
        <v>19.482800000000001</v>
      </c>
      <c r="J49" s="51">
        <v>19.78875</v>
      </c>
      <c r="K49" s="51">
        <v>17.107050000000001</v>
      </c>
      <c r="L49" s="51">
        <v>19.370253758119514</v>
      </c>
      <c r="M49" s="51">
        <v>18.964579326579777</v>
      </c>
      <c r="N49" s="51">
        <v>23.454647596436942</v>
      </c>
      <c r="O49" s="51">
        <v>23.04870003828497</v>
      </c>
      <c r="P49" s="51">
        <v>24.457934372045617</v>
      </c>
      <c r="Q49" s="51">
        <v>17.531446053701341</v>
      </c>
    </row>
    <row r="50" spans="1:17" x14ac:dyDescent="0.25">
      <c r="A50" s="63" t="s">
        <v>21</v>
      </c>
      <c r="B50" s="62">
        <v>403.36349050645379</v>
      </c>
      <c r="C50" s="62">
        <v>400.80543</v>
      </c>
      <c r="D50" s="62">
        <v>409.24041</v>
      </c>
      <c r="E50" s="62">
        <v>391.00303000000002</v>
      </c>
      <c r="F50" s="62">
        <v>419.96933999999999</v>
      </c>
      <c r="G50" s="62">
        <v>424.42283779878591</v>
      </c>
      <c r="H50" s="62">
        <v>425.20213999999999</v>
      </c>
      <c r="I50" s="62">
        <v>430.57646999999997</v>
      </c>
      <c r="J50" s="62">
        <v>412.96721000000002</v>
      </c>
      <c r="K50" s="62">
        <v>375.29334999999998</v>
      </c>
      <c r="L50" s="62">
        <v>404.9867913288773</v>
      </c>
      <c r="M50" s="62">
        <v>400.51933800661845</v>
      </c>
      <c r="N50" s="62">
        <v>407.29775376356116</v>
      </c>
      <c r="O50" s="62">
        <v>397.51065072527064</v>
      </c>
      <c r="P50" s="62">
        <v>425.46130093374268</v>
      </c>
      <c r="Q50" s="62">
        <v>415.83545149058614</v>
      </c>
    </row>
    <row r="51" spans="1:17" x14ac:dyDescent="0.25">
      <c r="A51" s="191" t="s">
        <v>105</v>
      </c>
      <c r="B51" s="190">
        <f t="shared" ref="B51:Q51" si="8">SUM(B52:B54)</f>
        <v>1447.7084263610836</v>
      </c>
      <c r="C51" s="190">
        <f t="shared" si="8"/>
        <v>1555.5814399999999</v>
      </c>
      <c r="D51" s="190">
        <f t="shared" si="8"/>
        <v>1469.1685300000001</v>
      </c>
      <c r="E51" s="190">
        <f t="shared" si="8"/>
        <v>1555.0582300000001</v>
      </c>
      <c r="F51" s="190">
        <f t="shared" si="8"/>
        <v>1518.2931899999999</v>
      </c>
      <c r="G51" s="190">
        <f t="shared" si="8"/>
        <v>1607.7155940040861</v>
      </c>
      <c r="H51" s="190">
        <f t="shared" si="8"/>
        <v>1594.8473399999998</v>
      </c>
      <c r="I51" s="190">
        <f t="shared" si="8"/>
        <v>1616.1758500000001</v>
      </c>
      <c r="J51" s="190">
        <f t="shared" si="8"/>
        <v>1621.1677200000006</v>
      </c>
      <c r="K51" s="190">
        <f t="shared" si="8"/>
        <v>1610.6762700000002</v>
      </c>
      <c r="L51" s="190">
        <f t="shared" si="8"/>
        <v>1705.8267540137649</v>
      </c>
      <c r="M51" s="190">
        <f t="shared" si="8"/>
        <v>1628.9879221109709</v>
      </c>
      <c r="N51" s="190">
        <f t="shared" si="8"/>
        <v>1548.8171676345121</v>
      </c>
      <c r="O51" s="190">
        <f t="shared" si="8"/>
        <v>1663.5022765643082</v>
      </c>
      <c r="P51" s="190">
        <f t="shared" si="8"/>
        <v>1664.2887312808261</v>
      </c>
      <c r="Q51" s="190">
        <f t="shared" si="8"/>
        <v>1624.8147722128178</v>
      </c>
    </row>
    <row r="52" spans="1:17" x14ac:dyDescent="0.25">
      <c r="A52" s="216" t="s">
        <v>35</v>
      </c>
      <c r="B52" s="215">
        <v>461.88258233663379</v>
      </c>
      <c r="C52" s="215">
        <v>508.68177073772711</v>
      </c>
      <c r="D52" s="215">
        <v>473.96063552875461</v>
      </c>
      <c r="E52" s="215">
        <v>505.18804654975872</v>
      </c>
      <c r="F52" s="215">
        <v>500.88442264514856</v>
      </c>
      <c r="G52" s="215">
        <v>514.44527429610423</v>
      </c>
      <c r="H52" s="215">
        <v>500.29823238102512</v>
      </c>
      <c r="I52" s="215">
        <v>526.63943512887408</v>
      </c>
      <c r="J52" s="215">
        <v>520.77955916139285</v>
      </c>
      <c r="K52" s="215">
        <v>524.27038672425647</v>
      </c>
      <c r="L52" s="215">
        <v>542.70937082088972</v>
      </c>
      <c r="M52" s="215">
        <v>530.45211127410005</v>
      </c>
      <c r="N52" s="215">
        <v>501.45026675579601</v>
      </c>
      <c r="O52" s="215">
        <v>543.47603889613731</v>
      </c>
      <c r="P52" s="215">
        <v>533.64001329067275</v>
      </c>
      <c r="Q52" s="215">
        <v>489.86707138607164</v>
      </c>
    </row>
    <row r="53" spans="1:17" x14ac:dyDescent="0.25">
      <c r="A53" s="179" t="s">
        <v>56</v>
      </c>
      <c r="B53" s="214">
        <v>944.26574282886941</v>
      </c>
      <c r="C53" s="214">
        <v>1002.8355166949362</v>
      </c>
      <c r="D53" s="214">
        <v>957.13902968072637</v>
      </c>
      <c r="E53" s="214">
        <v>1014.0176620110552</v>
      </c>
      <c r="F53" s="214">
        <v>980.74360127140767</v>
      </c>
      <c r="G53" s="214">
        <v>1056.4185935615083</v>
      </c>
      <c r="H53" s="214">
        <v>1056.5692861633622</v>
      </c>
      <c r="I53" s="214">
        <v>1049.9218134308092</v>
      </c>
      <c r="J53" s="214">
        <v>1061.7232478413725</v>
      </c>
      <c r="K53" s="214">
        <v>1045.7149091063391</v>
      </c>
      <c r="L53" s="214">
        <v>1121.1153002089372</v>
      </c>
      <c r="M53" s="214">
        <v>1061.0010273983341</v>
      </c>
      <c r="N53" s="214">
        <v>1013.1753035195127</v>
      </c>
      <c r="O53" s="214">
        <v>1082.0937336696891</v>
      </c>
      <c r="P53" s="214">
        <v>1092.6537712711493</v>
      </c>
      <c r="Q53" s="214">
        <v>1097.7167070137252</v>
      </c>
    </row>
    <row r="54" spans="1:17" x14ac:dyDescent="0.25">
      <c r="A54" s="119" t="s">
        <v>55</v>
      </c>
      <c r="B54" s="213">
        <v>41.560101195580572</v>
      </c>
      <c r="C54" s="213">
        <v>44.064152567336478</v>
      </c>
      <c r="D54" s="213">
        <v>38.068864790519228</v>
      </c>
      <c r="E54" s="213">
        <v>35.852521439186084</v>
      </c>
      <c r="F54" s="213">
        <v>36.665166083443545</v>
      </c>
      <c r="G54" s="213">
        <v>36.851726146473524</v>
      </c>
      <c r="H54" s="213">
        <v>37.97982145561248</v>
      </c>
      <c r="I54" s="213">
        <v>39.614601440316797</v>
      </c>
      <c r="J54" s="213">
        <v>38.664912997235149</v>
      </c>
      <c r="K54" s="213">
        <v>40.69097416940469</v>
      </c>
      <c r="L54" s="213">
        <v>42.002082983937903</v>
      </c>
      <c r="M54" s="213">
        <v>37.534783438536529</v>
      </c>
      <c r="N54" s="213">
        <v>34.191597359203264</v>
      </c>
      <c r="O54" s="213">
        <v>37.932503998481707</v>
      </c>
      <c r="P54" s="213">
        <v>37.994946719003927</v>
      </c>
      <c r="Q54" s="213">
        <v>37.230993813021129</v>
      </c>
    </row>
    <row r="55" spans="1:17" x14ac:dyDescent="0.25">
      <c r="B55" s="13"/>
    </row>
    <row r="56" spans="1:17" x14ac:dyDescent="0.25">
      <c r="A56" s="31" t="s">
        <v>63</v>
      </c>
      <c r="B56" s="70">
        <f>SUM(B57:B59)</f>
        <v>1528.8002050206908</v>
      </c>
      <c r="C56" s="70">
        <f t="shared" ref="C56:Q56" si="9">SUM(C57:C59)</f>
        <v>1600.9435320396476</v>
      </c>
      <c r="D56" s="70">
        <f t="shared" si="9"/>
        <v>1623.6796260093483</v>
      </c>
      <c r="E56" s="70">
        <f t="shared" si="9"/>
        <v>1784.3569079802126</v>
      </c>
      <c r="F56" s="70">
        <f t="shared" si="9"/>
        <v>1607.5306570110838</v>
      </c>
      <c r="G56" s="70">
        <f t="shared" si="9"/>
        <v>1581.3257809174349</v>
      </c>
      <c r="H56" s="70">
        <f t="shared" si="9"/>
        <v>1589.8044376379164</v>
      </c>
      <c r="I56" s="70">
        <f t="shared" si="9"/>
        <v>1512.4569792103082</v>
      </c>
      <c r="J56" s="70">
        <f t="shared" si="9"/>
        <v>1611.48152044782</v>
      </c>
      <c r="K56" s="70">
        <f t="shared" si="9"/>
        <v>1606.793129833572</v>
      </c>
      <c r="L56" s="70">
        <f t="shared" si="9"/>
        <v>1704.5808407711334</v>
      </c>
      <c r="M56" s="70">
        <f t="shared" si="9"/>
        <v>1655.0578200882851</v>
      </c>
      <c r="N56" s="70">
        <f t="shared" si="9"/>
        <v>1576.3716367043589</v>
      </c>
      <c r="O56" s="70">
        <f t="shared" si="9"/>
        <v>1620.5603280741484</v>
      </c>
      <c r="P56" s="70">
        <f t="shared" si="9"/>
        <v>1456.0665334528583</v>
      </c>
      <c r="Q56" s="70">
        <f t="shared" si="9"/>
        <v>1511.2721733116646</v>
      </c>
    </row>
    <row r="57" spans="1:17" x14ac:dyDescent="0.25">
      <c r="A57" s="121" t="s">
        <v>35</v>
      </c>
      <c r="B57" s="120">
        <f>PPA_emi!B5</f>
        <v>7.4687035999289346</v>
      </c>
      <c r="C57" s="120">
        <f>PPA_emi!C5</f>
        <v>18.668772178341854</v>
      </c>
      <c r="D57" s="120">
        <f>PPA_emi!D5</f>
        <v>16.478979572197634</v>
      </c>
      <c r="E57" s="120">
        <f>PPA_emi!E5</f>
        <v>24.531717628166835</v>
      </c>
      <c r="F57" s="120">
        <f>PPA_emi!F5</f>
        <v>24.511151049872936</v>
      </c>
      <c r="G57" s="120">
        <f>PPA_emi!G5</f>
        <v>11.709073991658611</v>
      </c>
      <c r="H57" s="120">
        <f>PPA_emi!H5</f>
        <v>11.100812968851576</v>
      </c>
      <c r="I57" s="120">
        <f>PPA_emi!I5</f>
        <v>18.849893984309897</v>
      </c>
      <c r="J57" s="120">
        <f>PPA_emi!J5</f>
        <v>12.237148932013415</v>
      </c>
      <c r="K57" s="120">
        <f>PPA_emi!K5</f>
        <v>24.194641907555472</v>
      </c>
      <c r="L57" s="120">
        <f>PPA_emi!L5</f>
        <v>17.138454636320425</v>
      </c>
      <c r="M57" s="120">
        <f>PPA_emi!M5</f>
        <v>19.082430825867739</v>
      </c>
      <c r="N57" s="120">
        <f>PPA_emi!N5</f>
        <v>15.919069487475472</v>
      </c>
      <c r="O57" s="120">
        <f>PPA_emi!O5</f>
        <v>20.029660440172115</v>
      </c>
      <c r="P57" s="120">
        <f>PPA_emi!P5</f>
        <v>19.137077958036102</v>
      </c>
      <c r="Q57" s="120">
        <f>PPA_emi!Q5</f>
        <v>19.10522758808353</v>
      </c>
    </row>
    <row r="58" spans="1:17" x14ac:dyDescent="0.25">
      <c r="A58" s="179" t="s">
        <v>56</v>
      </c>
      <c r="B58" s="189">
        <f>PPA_emi!B31</f>
        <v>1510.9961253762901</v>
      </c>
      <c r="C58" s="189">
        <f>PPA_emi!C31</f>
        <v>1570.8760793798779</v>
      </c>
      <c r="D58" s="189">
        <f>PPA_emi!D31</f>
        <v>1597.5711640636487</v>
      </c>
      <c r="E58" s="189">
        <f>PPA_emi!E31</f>
        <v>1750.0070102079683</v>
      </c>
      <c r="F58" s="189">
        <f>PPA_emi!F31</f>
        <v>1573.7658682947892</v>
      </c>
      <c r="G58" s="189">
        <f>PPA_emi!G31</f>
        <v>1560.5017450617511</v>
      </c>
      <c r="H58" s="189">
        <f>PPA_emi!H31</f>
        <v>1569.3652390843026</v>
      </c>
      <c r="I58" s="189">
        <f>PPA_emi!I31</f>
        <v>1483.9284544119009</v>
      </c>
      <c r="J58" s="189">
        <f>PPA_emi!J31</f>
        <v>1589.2804768050264</v>
      </c>
      <c r="K58" s="189">
        <f>PPA_emi!K31</f>
        <v>1571.559072851474</v>
      </c>
      <c r="L58" s="189">
        <f>PPA_emi!L31</f>
        <v>1675.9146673766968</v>
      </c>
      <c r="M58" s="189">
        <f>PPA_emi!M31</f>
        <v>1625.8162491908192</v>
      </c>
      <c r="N58" s="189">
        <f>PPA_emi!N31</f>
        <v>1551.4793940039117</v>
      </c>
      <c r="O58" s="189">
        <f>PPA_emi!O31</f>
        <v>1590.5308962159615</v>
      </c>
      <c r="P58" s="189">
        <f>PPA_emi!P31</f>
        <v>1427.6018702465763</v>
      </c>
      <c r="Q58" s="189">
        <f>PPA_emi!Q31</f>
        <v>1482.8081754609391</v>
      </c>
    </row>
    <row r="59" spans="1:17" x14ac:dyDescent="0.25">
      <c r="A59" s="119" t="s">
        <v>55</v>
      </c>
      <c r="B59" s="118">
        <f>PPA_emi!B81</f>
        <v>10.335376044471687</v>
      </c>
      <c r="C59" s="118">
        <f>PPA_emi!C81</f>
        <v>11.398680481427919</v>
      </c>
      <c r="D59" s="118">
        <f>PPA_emi!D81</f>
        <v>9.6294823735020092</v>
      </c>
      <c r="E59" s="118">
        <f>PPA_emi!E81</f>
        <v>9.8181801440774663</v>
      </c>
      <c r="F59" s="118">
        <f>PPA_emi!F81</f>
        <v>9.2536376664216942</v>
      </c>
      <c r="G59" s="118">
        <f>PPA_emi!G81</f>
        <v>9.1149618640251937</v>
      </c>
      <c r="H59" s="118">
        <f>PPA_emi!H81</f>
        <v>9.3383855847622108</v>
      </c>
      <c r="I59" s="118">
        <f>PPA_emi!I81</f>
        <v>9.6786308140973816</v>
      </c>
      <c r="J59" s="118">
        <f>PPA_emi!J81</f>
        <v>9.963894710780119</v>
      </c>
      <c r="K59" s="118">
        <f>PPA_emi!K81</f>
        <v>11.039415074542559</v>
      </c>
      <c r="L59" s="118">
        <f>PPA_emi!L81</f>
        <v>11.527718758116244</v>
      </c>
      <c r="M59" s="118">
        <f>PPA_emi!M81</f>
        <v>10.159140071598117</v>
      </c>
      <c r="N59" s="118">
        <f>PPA_emi!N81</f>
        <v>8.9731732129716395</v>
      </c>
      <c r="O59" s="118">
        <f>PPA_emi!O81</f>
        <v>9.9997714180145998</v>
      </c>
      <c r="P59" s="118">
        <f>PPA_emi!P81</f>
        <v>9.327585248245942</v>
      </c>
      <c r="Q59" s="118">
        <f>PPA_emi!Q81</f>
        <v>9.3587702626418849</v>
      </c>
    </row>
    <row r="60" spans="1:17" x14ac:dyDescent="0.25">
      <c r="A60" s="117"/>
      <c r="B60" s="116"/>
      <c r="C60" s="116"/>
      <c r="D60" s="116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</row>
    <row r="61" spans="1:17" x14ac:dyDescent="0.25">
      <c r="A61" s="184" t="s">
        <v>104</v>
      </c>
      <c r="B61" s="212"/>
      <c r="C61" s="212"/>
      <c r="D61" s="212"/>
      <c r="E61" s="212"/>
      <c r="F61" s="212"/>
      <c r="G61" s="212"/>
      <c r="H61" s="212"/>
      <c r="I61" s="212"/>
      <c r="J61" s="212"/>
      <c r="K61" s="212"/>
      <c r="L61" s="212"/>
      <c r="M61" s="212"/>
      <c r="N61" s="212"/>
      <c r="O61" s="212"/>
      <c r="P61" s="212"/>
      <c r="Q61" s="212"/>
    </row>
    <row r="62" spans="1:17" x14ac:dyDescent="0.25">
      <c r="A62" s="110" t="s">
        <v>35</v>
      </c>
      <c r="B62" s="187">
        <f t="shared" ref="B62:Q62" si="10">IF(B$10=0,"",B$5/B$10*1000)</f>
        <v>54.582619972789239</v>
      </c>
      <c r="C62" s="187">
        <f t="shared" si="10"/>
        <v>60.139920158231767</v>
      </c>
      <c r="D62" s="187">
        <f t="shared" si="10"/>
        <v>54.765343798036724</v>
      </c>
      <c r="E62" s="187">
        <f t="shared" si="10"/>
        <v>49.268889749235605</v>
      </c>
      <c r="F62" s="187">
        <f t="shared" si="10"/>
        <v>44.879253081468661</v>
      </c>
      <c r="G62" s="187">
        <f t="shared" si="10"/>
        <v>42.327056357745569</v>
      </c>
      <c r="H62" s="187">
        <f t="shared" si="10"/>
        <v>40.871568931231607</v>
      </c>
      <c r="I62" s="187">
        <f t="shared" si="10"/>
        <v>40.737843204995919</v>
      </c>
      <c r="J62" s="187">
        <f t="shared" si="10"/>
        <v>36.951324301825139</v>
      </c>
      <c r="K62" s="187">
        <f t="shared" si="10"/>
        <v>39.980280973116002</v>
      </c>
      <c r="L62" s="187">
        <f t="shared" si="10"/>
        <v>38.655936363546815</v>
      </c>
      <c r="M62" s="187">
        <f t="shared" si="10"/>
        <v>39.886469383489974</v>
      </c>
      <c r="N62" s="187">
        <f t="shared" si="10"/>
        <v>31.800696666578087</v>
      </c>
      <c r="O62" s="187">
        <f t="shared" si="10"/>
        <v>28.631086091768552</v>
      </c>
      <c r="P62" s="187">
        <f t="shared" si="10"/>
        <v>29.694157987203994</v>
      </c>
      <c r="Q62" s="187">
        <f t="shared" si="10"/>
        <v>31.084666875815252</v>
      </c>
    </row>
    <row r="63" spans="1:17" x14ac:dyDescent="0.25">
      <c r="A63" s="180" t="s">
        <v>56</v>
      </c>
      <c r="B63" s="186">
        <f t="shared" ref="B63:Q63" si="11">IF(B$11=0,"",B$6/B$11*1000)</f>
        <v>457.32250265047065</v>
      </c>
      <c r="C63" s="186">
        <f t="shared" si="11"/>
        <v>503.88454804245595</v>
      </c>
      <c r="D63" s="186">
        <f t="shared" si="11"/>
        <v>458.85346098661677</v>
      </c>
      <c r="E63" s="186">
        <f t="shared" si="11"/>
        <v>412.80121720362951</v>
      </c>
      <c r="F63" s="186">
        <f t="shared" si="11"/>
        <v>376.02248383336945</v>
      </c>
      <c r="G63" s="186">
        <f t="shared" si="11"/>
        <v>354.63880907515437</v>
      </c>
      <c r="H63" s="186">
        <f t="shared" si="11"/>
        <v>342.44395377503344</v>
      </c>
      <c r="I63" s="186">
        <f t="shared" si="11"/>
        <v>341.32352782586969</v>
      </c>
      <c r="J63" s="186">
        <f t="shared" si="11"/>
        <v>309.59803897988439</v>
      </c>
      <c r="K63" s="186">
        <f t="shared" si="11"/>
        <v>345.11707869102031</v>
      </c>
      <c r="L63" s="186">
        <f t="shared" si="11"/>
        <v>323.08051437051529</v>
      </c>
      <c r="M63" s="186">
        <f t="shared" si="11"/>
        <v>332.32576475188648</v>
      </c>
      <c r="N63" s="186">
        <f t="shared" si="11"/>
        <v>330.84933748893684</v>
      </c>
      <c r="O63" s="186">
        <f t="shared" si="11"/>
        <v>327.46534979626966</v>
      </c>
      <c r="P63" s="186">
        <f t="shared" si="11"/>
        <v>339.62413444668618</v>
      </c>
      <c r="Q63" s="186">
        <f t="shared" si="11"/>
        <v>324.63533099675146</v>
      </c>
    </row>
    <row r="64" spans="1:17" x14ac:dyDescent="0.25">
      <c r="A64" s="108" t="s">
        <v>55</v>
      </c>
      <c r="B64" s="185">
        <f t="shared" ref="B64:Q64" si="12">IF(B$12=0,"",B$7/B$12*1000)</f>
        <v>6782.0330377363525</v>
      </c>
      <c r="C64" s="185">
        <f t="shared" si="12"/>
        <v>6783.6858375955262</v>
      </c>
      <c r="D64" s="185">
        <f t="shared" si="12"/>
        <v>7054.2587207826718</v>
      </c>
      <c r="E64" s="185">
        <f t="shared" si="12"/>
        <v>7572.8891821136667</v>
      </c>
      <c r="F64" s="185">
        <f t="shared" si="12"/>
        <v>6800.4738751263812</v>
      </c>
      <c r="G64" s="185">
        <f t="shared" si="12"/>
        <v>6866.1253530512577</v>
      </c>
      <c r="H64" s="185">
        <f t="shared" si="12"/>
        <v>6184.9007446917576</v>
      </c>
      <c r="I64" s="185">
        <f t="shared" si="12"/>
        <v>5777.349965614444</v>
      </c>
      <c r="J64" s="185">
        <f t="shared" si="12"/>
        <v>5828.8385074666594</v>
      </c>
      <c r="K64" s="185">
        <f t="shared" si="12"/>
        <v>5547.7390824193071</v>
      </c>
      <c r="L64" s="185">
        <f t="shared" si="12"/>
        <v>4835.4703421215909</v>
      </c>
      <c r="M64" s="185">
        <f t="shared" si="12"/>
        <v>5066.5558096710583</v>
      </c>
      <c r="N64" s="185">
        <f t="shared" si="12"/>
        <v>4759.7002747610513</v>
      </c>
      <c r="O64" s="185">
        <f t="shared" si="12"/>
        <v>4420.4464544107377</v>
      </c>
      <c r="P64" s="185">
        <f t="shared" si="12"/>
        <v>4153.3892973379006</v>
      </c>
      <c r="Q64" s="185">
        <f t="shared" si="12"/>
        <v>4105.7844701407203</v>
      </c>
    </row>
    <row r="65" spans="1:17" x14ac:dyDescent="0.25">
      <c r="A65" s="184" t="s">
        <v>103</v>
      </c>
      <c r="B65" s="188"/>
      <c r="C65" s="188"/>
      <c r="D65" s="188"/>
      <c r="E65" s="188"/>
      <c r="F65" s="188"/>
      <c r="G65" s="188"/>
      <c r="H65" s="188"/>
      <c r="I65" s="188"/>
      <c r="J65" s="188"/>
      <c r="K65" s="188"/>
      <c r="L65" s="188"/>
      <c r="M65" s="188"/>
      <c r="N65" s="188"/>
      <c r="O65" s="188"/>
      <c r="P65" s="188"/>
      <c r="Q65" s="188"/>
    </row>
    <row r="66" spans="1:17" x14ac:dyDescent="0.25">
      <c r="A66" s="110" t="s">
        <v>35</v>
      </c>
      <c r="B66" s="113">
        <f t="shared" ref="B66:Q66" si="13">IF(B$52=0,"",B$52/B$10)</f>
        <v>0.26228426027066087</v>
      </c>
      <c r="C66" s="113">
        <f t="shared" si="13"/>
        <v>0.29437602473248098</v>
      </c>
      <c r="D66" s="113">
        <f t="shared" si="13"/>
        <v>0.27021700999358872</v>
      </c>
      <c r="E66" s="113">
        <f t="shared" si="13"/>
        <v>0.27711906009312054</v>
      </c>
      <c r="F66" s="113">
        <f t="shared" si="13"/>
        <v>0.25894198187771011</v>
      </c>
      <c r="G66" s="113">
        <f t="shared" si="13"/>
        <v>0.26627602189239347</v>
      </c>
      <c r="H66" s="113">
        <f t="shared" si="13"/>
        <v>0.25949078442999229</v>
      </c>
      <c r="I66" s="113">
        <f t="shared" si="13"/>
        <v>0.26477598548460235</v>
      </c>
      <c r="J66" s="113">
        <f t="shared" si="13"/>
        <v>0.26183642583342609</v>
      </c>
      <c r="K66" s="113">
        <f t="shared" si="13"/>
        <v>0.2885235579744736</v>
      </c>
      <c r="L66" s="113">
        <f t="shared" si="13"/>
        <v>0.27347548781847714</v>
      </c>
      <c r="M66" s="113">
        <f t="shared" si="13"/>
        <v>0.26450264091414982</v>
      </c>
      <c r="N66" s="113">
        <f t="shared" si="13"/>
        <v>0.2473964146191967</v>
      </c>
      <c r="O66" s="113">
        <f t="shared" si="13"/>
        <v>0.27346632663238535</v>
      </c>
      <c r="P66" s="113">
        <f t="shared" si="13"/>
        <v>0.27453724870647539</v>
      </c>
      <c r="Q66" s="113">
        <f t="shared" si="13"/>
        <v>0.2702759611944317</v>
      </c>
    </row>
    <row r="67" spans="1:17" x14ac:dyDescent="0.25">
      <c r="A67" s="180" t="s">
        <v>56</v>
      </c>
      <c r="B67" s="182">
        <f t="shared" ref="B67:Q67" si="14">IF(B$53=0,"",B$53/B$11)</f>
        <v>0.21533996415709677</v>
      </c>
      <c r="C67" s="182">
        <f t="shared" si="14"/>
        <v>0.23596129804586735</v>
      </c>
      <c r="D67" s="182">
        <f t="shared" si="14"/>
        <v>0.21659629546972761</v>
      </c>
      <c r="E67" s="182">
        <f t="shared" si="14"/>
        <v>0.22212873209442613</v>
      </c>
      <c r="F67" s="182">
        <f t="shared" si="14"/>
        <v>0.20213348858428504</v>
      </c>
      <c r="G67" s="182">
        <f t="shared" si="14"/>
        <v>0.21341789768919359</v>
      </c>
      <c r="H67" s="182">
        <f t="shared" si="14"/>
        <v>0.20267970193043588</v>
      </c>
      <c r="I67" s="182">
        <f t="shared" si="14"/>
        <v>0.20194687698226757</v>
      </c>
      <c r="J67" s="182">
        <f t="shared" si="14"/>
        <v>0.20605422615229715</v>
      </c>
      <c r="K67" s="182">
        <f t="shared" si="14"/>
        <v>0.22705587381856179</v>
      </c>
      <c r="L67" s="182">
        <f t="shared" si="14"/>
        <v>0.22382331160725688</v>
      </c>
      <c r="M67" s="182">
        <f t="shared" si="14"/>
        <v>0.21647957369241858</v>
      </c>
      <c r="N67" s="182">
        <f t="shared" si="14"/>
        <v>0.20247915175704959</v>
      </c>
      <c r="O67" s="182">
        <f t="shared" si="14"/>
        <v>0.223722387806261</v>
      </c>
      <c r="P67" s="182">
        <f t="shared" si="14"/>
        <v>0.22459850753376195</v>
      </c>
      <c r="Q67" s="182">
        <f t="shared" si="14"/>
        <v>0.22111235467149395</v>
      </c>
    </row>
    <row r="68" spans="1:17" x14ac:dyDescent="0.25">
      <c r="A68" s="108" t="s">
        <v>55</v>
      </c>
      <c r="B68" s="112">
        <f t="shared" ref="B68:Q68" si="15">IF(B$54=0,"",B$54/B$12)</f>
        <v>0.18107503323091639</v>
      </c>
      <c r="C68" s="112">
        <f t="shared" si="15"/>
        <v>0.2032304508315235</v>
      </c>
      <c r="D68" s="112">
        <f t="shared" si="15"/>
        <v>0.18655162156377861</v>
      </c>
      <c r="E68" s="112">
        <f t="shared" si="15"/>
        <v>0.19131663853370456</v>
      </c>
      <c r="F68" s="112">
        <f t="shared" si="15"/>
        <v>0.18416958398245517</v>
      </c>
      <c r="G68" s="112">
        <f t="shared" si="15"/>
        <v>0.19445113082011461</v>
      </c>
      <c r="H68" s="112">
        <f t="shared" si="15"/>
        <v>0.18129750634034458</v>
      </c>
      <c r="I68" s="112">
        <f t="shared" si="15"/>
        <v>0.17819589777920267</v>
      </c>
      <c r="J68" s="112">
        <f t="shared" si="15"/>
        <v>0.17505422745410132</v>
      </c>
      <c r="K68" s="112">
        <f t="shared" si="15"/>
        <v>0.19289626484460787</v>
      </c>
      <c r="L68" s="112">
        <f t="shared" si="15"/>
        <v>0.18167978045993524</v>
      </c>
      <c r="M68" s="112">
        <f t="shared" si="15"/>
        <v>0.17571878970100901</v>
      </c>
      <c r="N68" s="112">
        <f t="shared" si="15"/>
        <v>0.15724165163001405</v>
      </c>
      <c r="O68" s="112">
        <f t="shared" si="15"/>
        <v>0.17972756907487214</v>
      </c>
      <c r="P68" s="112">
        <f t="shared" si="15"/>
        <v>0.18043140059744042</v>
      </c>
      <c r="Q68" s="112">
        <f t="shared" si="15"/>
        <v>0.17763079675308388</v>
      </c>
    </row>
    <row r="69" spans="1:17" x14ac:dyDescent="0.25">
      <c r="A69" s="184" t="s">
        <v>102</v>
      </c>
      <c r="B69" s="188"/>
      <c r="C69" s="188"/>
      <c r="D69" s="188"/>
      <c r="E69" s="188"/>
      <c r="F69" s="188"/>
      <c r="G69" s="188"/>
      <c r="H69" s="188"/>
      <c r="I69" s="188"/>
      <c r="J69" s="188"/>
      <c r="K69" s="188"/>
      <c r="L69" s="188"/>
      <c r="M69" s="188"/>
      <c r="N69" s="188"/>
      <c r="O69" s="188"/>
      <c r="P69" s="188"/>
      <c r="Q69" s="188"/>
    </row>
    <row r="70" spans="1:17" x14ac:dyDescent="0.25">
      <c r="A70" s="110" t="s">
        <v>35</v>
      </c>
      <c r="B70" s="113">
        <f>IF(PPA_ued!B$5=0,"",PPA_ued!B$5/B$10)</f>
        <v>0.13260576296880647</v>
      </c>
      <c r="C70" s="113">
        <f>IF(PPA_ued!C$5=0,"",PPA_ued!C$5/C$10)</f>
        <v>0.14863369847212696</v>
      </c>
      <c r="D70" s="113">
        <f>IF(PPA_ued!D$5=0,"",PPA_ued!D$5/D$10)</f>
        <v>0.13662304075395404</v>
      </c>
      <c r="E70" s="113">
        <f>IF(PPA_ued!E$5=0,"",PPA_ued!E$5/E$10)</f>
        <v>0.1398920084991486</v>
      </c>
      <c r="F70" s="113">
        <f>IF(PPA_ued!F$5=0,"",PPA_ued!F$5/F$10)</f>
        <v>0.13220743512087976</v>
      </c>
      <c r="G70" s="113">
        <f>IF(PPA_ued!G$5=0,"",PPA_ued!G$5/G$10)</f>
        <v>0.13744843865313883</v>
      </c>
      <c r="H70" s="113">
        <f>IF(PPA_ued!H$5=0,"",PPA_ued!H$5/H$10)</f>
        <v>0.13397185817098678</v>
      </c>
      <c r="I70" s="113">
        <f>IF(PPA_ued!I$5=0,"",PPA_ued!I$5/I$10)</f>
        <v>0.13668066447686908</v>
      </c>
      <c r="J70" s="113">
        <f>IF(PPA_ued!J$5=0,"",PPA_ued!J$5/J$10)</f>
        <v>0.13758844271711093</v>
      </c>
      <c r="K70" s="113">
        <f>IF(PPA_ued!K$5=0,"",PPA_ued!K$5/K$10)</f>
        <v>0.15139515161172926</v>
      </c>
      <c r="L70" s="113">
        <f>IF(PPA_ued!L$5=0,"",PPA_ued!L$5/L$10)</f>
        <v>0.14676168445233151</v>
      </c>
      <c r="M70" s="113">
        <f>IF(PPA_ued!M$5=0,"",PPA_ued!M$5/M$10)</f>
        <v>0.14201693772596097</v>
      </c>
      <c r="N70" s="113">
        <f>IF(PPA_ued!N$5=0,"",PPA_ued!N$5/N$10)</f>
        <v>0.13297589966933454</v>
      </c>
      <c r="O70" s="113">
        <f>IF(PPA_ued!O$5=0,"",PPA_ued!O$5/O$10)</f>
        <v>0.15102016303598953</v>
      </c>
      <c r="P70" s="113">
        <f>IF(PPA_ued!P$5=0,"",PPA_ued!P$5/P$10)</f>
        <v>0.1517800757764467</v>
      </c>
      <c r="Q70" s="113">
        <f>IF(PPA_ued!Q$5=0,"",PPA_ued!Q$5/Q$10)</f>
        <v>0.14944905145779178</v>
      </c>
    </row>
    <row r="71" spans="1:17" x14ac:dyDescent="0.25">
      <c r="A71" s="180" t="s">
        <v>56</v>
      </c>
      <c r="B71" s="182">
        <f>IF(PPA_ued!B$31=0,"",PPA_ued!B$31/B$11)</f>
        <v>0.14046836403781329</v>
      </c>
      <c r="C71" s="182">
        <f>IF(PPA_ued!C$31=0,"",PPA_ued!C$31/C$11)</f>
        <v>0.15463715639596481</v>
      </c>
      <c r="D71" s="182">
        <f>IF(PPA_ued!D$31=0,"",PPA_ued!D$31/D$11)</f>
        <v>0.14207609000335264</v>
      </c>
      <c r="E71" s="182">
        <f>IF(PPA_ued!E$31=0,"",PPA_ued!E$31/E$11)</f>
        <v>0.14688603430183308</v>
      </c>
      <c r="F71" s="182">
        <f>IF(PPA_ued!F$31=0,"",PPA_ued!F$31/F$11)</f>
        <v>0.13499334124066811</v>
      </c>
      <c r="G71" s="182">
        <f>IF(PPA_ued!G$31=0,"",PPA_ued!G$31/G$11)</f>
        <v>0.14152419351771206</v>
      </c>
      <c r="H71" s="182">
        <f>IF(PPA_ued!H$31=0,"",PPA_ued!H$31/H$11)</f>
        <v>0.13560620887635</v>
      </c>
      <c r="I71" s="182">
        <f>IF(PPA_ued!I$31=0,"",PPA_ued!I$31/I$11)</f>
        <v>0.13694281846288592</v>
      </c>
      <c r="J71" s="182">
        <f>IF(PPA_ued!J$31=0,"",PPA_ued!J$31/J$11)</f>
        <v>0.14047371856727933</v>
      </c>
      <c r="K71" s="182">
        <f>IF(PPA_ued!K$31=0,"",PPA_ued!K$31/K$11)</f>
        <v>0.15553581676447409</v>
      </c>
      <c r="L71" s="182">
        <f>IF(PPA_ued!L$31=0,"",PPA_ued!L$31/L$11)</f>
        <v>0.15384716544195473</v>
      </c>
      <c r="M71" s="182">
        <f>IF(PPA_ued!M$31=0,"",PPA_ued!M$31/M$11)</f>
        <v>0.14888394984932352</v>
      </c>
      <c r="N71" s="182">
        <f>IF(PPA_ued!N$31=0,"",PPA_ued!N$31/N$11)</f>
        <v>0.13917802822978101</v>
      </c>
      <c r="O71" s="182">
        <f>IF(PPA_ued!O$31=0,"",PPA_ued!O$31/O$11)</f>
        <v>0.15790455965420128</v>
      </c>
      <c r="P71" s="182">
        <f>IF(PPA_ued!P$31=0,"",PPA_ued!P$31/P$11)</f>
        <v>0.15723653756816258</v>
      </c>
      <c r="Q71" s="182">
        <f>IF(PPA_ued!Q$31=0,"",PPA_ued!Q$31/Q$11)</f>
        <v>0.15493638763729209</v>
      </c>
    </row>
    <row r="72" spans="1:17" x14ac:dyDescent="0.25">
      <c r="A72" s="108" t="s">
        <v>55</v>
      </c>
      <c r="B72" s="112">
        <f>IF(PPA_ued!B$81=0,"",PPA_ued!B$81/B$12)</f>
        <v>9.7617600434680318E-2</v>
      </c>
      <c r="C72" s="112">
        <f>IF(PPA_ued!C$81=0,"",PPA_ued!C$81/C$12)</f>
        <v>0.10944182477474658</v>
      </c>
      <c r="D72" s="112">
        <f>IF(PPA_ued!D$81=0,"",PPA_ued!D$81/D$12)</f>
        <v>0.10051923937744285</v>
      </c>
      <c r="E72" s="112">
        <f>IF(PPA_ued!E$81=0,"",PPA_ued!E$81/E$12)</f>
        <v>0.10285071245359588</v>
      </c>
      <c r="F72" s="112">
        <f>IF(PPA_ued!F$81=0,"",PPA_ued!F$81/F$12)</f>
        <v>9.9244430098219233E-2</v>
      </c>
      <c r="G72" s="112">
        <f>IF(PPA_ued!G$81=0,"",PPA_ued!G$81/G$12)</f>
        <v>0.10482532515616266</v>
      </c>
      <c r="H72" s="112">
        <f>IF(PPA_ued!H$81=0,"",PPA_ued!H$81/H$12)</f>
        <v>0.10023495599651211</v>
      </c>
      <c r="I72" s="112">
        <f>IF(PPA_ued!I$81=0,"",PPA_ued!I$81/I$12)</f>
        <v>0.10081709597214428</v>
      </c>
      <c r="J72" s="112">
        <f>IF(PPA_ued!J$81=0,"",PPA_ued!J$81/J$12)</f>
        <v>0.10127431622665066</v>
      </c>
      <c r="K72" s="112">
        <f>IF(PPA_ued!K$81=0,"",PPA_ued!K$81/K$12)</f>
        <v>0.11141407540183591</v>
      </c>
      <c r="L72" s="112">
        <f>IF(PPA_ued!L$81=0,"",PPA_ued!L$81/L$12)</f>
        <v>0.10795869259289256</v>
      </c>
      <c r="M72" s="112">
        <f>IF(PPA_ued!M$81=0,"",PPA_ued!M$81/M$12)</f>
        <v>0.10446126399391802</v>
      </c>
      <c r="N72" s="112">
        <f>IF(PPA_ued!N$81=0,"",PPA_ued!N$81/N$12)</f>
        <v>9.6716740775321927E-2</v>
      </c>
      <c r="O72" s="112">
        <f>IF(PPA_ued!O$81=0,"",PPA_ued!O$81/O$12)</f>
        <v>0.11047505847350933</v>
      </c>
      <c r="P72" s="112">
        <f>IF(PPA_ued!P$81=0,"",PPA_ued!P$81/P$12)</f>
        <v>0.11112232362785437</v>
      </c>
      <c r="Q72" s="112">
        <f>IF(PPA_ued!Q$81=0,"",PPA_ued!Q$81/Q$12)</f>
        <v>0.10932228676277751</v>
      </c>
    </row>
    <row r="73" spans="1:17" x14ac:dyDescent="0.25">
      <c r="A73" s="39" t="s">
        <v>60</v>
      </c>
      <c r="B73" s="111">
        <f t="shared" ref="B73:Q73" si="16">IF(B$51=0,"",B$56/B$51)</f>
        <v>1.0560138886967985</v>
      </c>
      <c r="C73" s="111">
        <f t="shared" si="16"/>
        <v>1.0291608596459261</v>
      </c>
      <c r="D73" s="111">
        <f t="shared" si="16"/>
        <v>1.1051690754697476</v>
      </c>
      <c r="E73" s="111">
        <f t="shared" si="16"/>
        <v>1.1474534352197296</v>
      </c>
      <c r="F73" s="111">
        <f t="shared" si="16"/>
        <v>1.0587748582413676</v>
      </c>
      <c r="G73" s="111">
        <f t="shared" si="16"/>
        <v>0.98358552147838152</v>
      </c>
      <c r="H73" s="111">
        <f t="shared" si="16"/>
        <v>0.9968380030893218</v>
      </c>
      <c r="I73" s="111">
        <f t="shared" si="16"/>
        <v>0.93582451390441712</v>
      </c>
      <c r="J73" s="111">
        <f t="shared" si="16"/>
        <v>0.99402517121906386</v>
      </c>
      <c r="K73" s="111">
        <f t="shared" si="16"/>
        <v>0.99758912437045577</v>
      </c>
      <c r="L73" s="111">
        <f t="shared" si="16"/>
        <v>0.99926961325955288</v>
      </c>
      <c r="M73" s="111">
        <f t="shared" si="16"/>
        <v>1.0160037392686931</v>
      </c>
      <c r="N73" s="111">
        <f t="shared" si="16"/>
        <v>1.017790653180795</v>
      </c>
      <c r="O73" s="111">
        <f t="shared" si="16"/>
        <v>0.97418581922301339</v>
      </c>
      <c r="P73" s="111">
        <f t="shared" si="16"/>
        <v>0.87488817660399509</v>
      </c>
      <c r="Q73" s="111">
        <f t="shared" si="16"/>
        <v>0.9301196660425971</v>
      </c>
    </row>
    <row r="74" spans="1:17" x14ac:dyDescent="0.25">
      <c r="A74" s="110" t="s">
        <v>35</v>
      </c>
      <c r="B74" s="109">
        <f t="shared" ref="B74:Q74" si="17">IF(B$52=0,"",B$57/B$52)</f>
        <v>1.61701347605386E-2</v>
      </c>
      <c r="C74" s="109">
        <f t="shared" si="17"/>
        <v>3.670029722367886E-2</v>
      </c>
      <c r="D74" s="109">
        <f t="shared" si="17"/>
        <v>3.4768667135855157E-2</v>
      </c>
      <c r="E74" s="109">
        <f t="shared" si="17"/>
        <v>4.8559576568980779E-2</v>
      </c>
      <c r="F74" s="109">
        <f t="shared" si="17"/>
        <v>4.8935742342376368E-2</v>
      </c>
      <c r="G74" s="109">
        <f t="shared" si="17"/>
        <v>2.2760582275111164E-2</v>
      </c>
      <c r="H74" s="109">
        <f t="shared" si="17"/>
        <v>2.2188391344139791E-2</v>
      </c>
      <c r="I74" s="109">
        <f t="shared" si="17"/>
        <v>3.57927886271888E-2</v>
      </c>
      <c r="J74" s="109">
        <f t="shared" si="17"/>
        <v>2.3497752008006609E-2</v>
      </c>
      <c r="K74" s="109">
        <f t="shared" si="17"/>
        <v>4.6149167529236791E-2</v>
      </c>
      <c r="L74" s="109">
        <f t="shared" si="17"/>
        <v>3.1579433777598483E-2</v>
      </c>
      <c r="M74" s="109">
        <f t="shared" si="17"/>
        <v>3.5973899283826757E-2</v>
      </c>
      <c r="N74" s="109">
        <f t="shared" si="17"/>
        <v>3.1746058468502092E-2</v>
      </c>
      <c r="O74" s="109">
        <f t="shared" si="17"/>
        <v>3.6854725887924468E-2</v>
      </c>
      <c r="P74" s="109">
        <f t="shared" si="17"/>
        <v>3.5861399972666907E-2</v>
      </c>
      <c r="Q74" s="109">
        <f t="shared" si="17"/>
        <v>3.9000840644433543E-2</v>
      </c>
    </row>
    <row r="75" spans="1:17" x14ac:dyDescent="0.25">
      <c r="A75" s="180" t="s">
        <v>56</v>
      </c>
      <c r="B75" s="178">
        <f t="shared" ref="B75:Q75" si="18">IF(B$53=0,"",B$58/B$53)</f>
        <v>1.600181026211527</v>
      </c>
      <c r="C75" s="178">
        <f t="shared" si="18"/>
        <v>1.5664344284066081</v>
      </c>
      <c r="D75" s="178">
        <f t="shared" si="18"/>
        <v>1.6691108757695856</v>
      </c>
      <c r="E75" s="178">
        <f t="shared" si="18"/>
        <v>1.7258151172014684</v>
      </c>
      <c r="F75" s="178">
        <f t="shared" si="18"/>
        <v>1.6046659557652017</v>
      </c>
      <c r="G75" s="178">
        <f t="shared" si="18"/>
        <v>1.4771623242646887</v>
      </c>
      <c r="H75" s="178">
        <f t="shared" si="18"/>
        <v>1.48534058261623</v>
      </c>
      <c r="I75" s="178">
        <f t="shared" si="18"/>
        <v>1.4133704390452626</v>
      </c>
      <c r="J75" s="178">
        <f t="shared" si="18"/>
        <v>1.4968877059405541</v>
      </c>
      <c r="K75" s="178">
        <f t="shared" si="18"/>
        <v>1.5028561409672525</v>
      </c>
      <c r="L75" s="178">
        <f t="shared" si="18"/>
        <v>1.4948637906059832</v>
      </c>
      <c r="M75" s="178">
        <f t="shared" si="18"/>
        <v>1.5323418236243</v>
      </c>
      <c r="N75" s="178">
        <f t="shared" si="18"/>
        <v>1.5313039990359691</v>
      </c>
      <c r="O75" s="178">
        <f t="shared" si="18"/>
        <v>1.4698642517982401</v>
      </c>
      <c r="P75" s="178">
        <f t="shared" si="18"/>
        <v>1.3065455021362915</v>
      </c>
      <c r="Q75" s="178">
        <f t="shared" si="18"/>
        <v>1.3508113395621288</v>
      </c>
    </row>
    <row r="76" spans="1:17" x14ac:dyDescent="0.25">
      <c r="A76" s="108" t="s">
        <v>55</v>
      </c>
      <c r="B76" s="107">
        <f t="shared" ref="B76:Q76" si="19">IF(B$54=0,"",B$59/B$54)</f>
        <v>0.24868505482779557</v>
      </c>
      <c r="C76" s="107">
        <f t="shared" si="19"/>
        <v>0.25868375578105274</v>
      </c>
      <c r="D76" s="107">
        <f t="shared" si="19"/>
        <v>0.25294902872701791</v>
      </c>
      <c r="E76" s="107">
        <f t="shared" si="19"/>
        <v>0.27384908368944988</v>
      </c>
      <c r="F76" s="107">
        <f t="shared" si="19"/>
        <v>0.25238226510039591</v>
      </c>
      <c r="G76" s="107">
        <f t="shared" si="19"/>
        <v>0.24734151740399377</v>
      </c>
      <c r="H76" s="107">
        <f t="shared" si="19"/>
        <v>0.24587755357607738</v>
      </c>
      <c r="I76" s="107">
        <f t="shared" si="19"/>
        <v>0.24431978266092538</v>
      </c>
      <c r="J76" s="107">
        <f t="shared" si="19"/>
        <v>0.25769861971479457</v>
      </c>
      <c r="K76" s="107">
        <f t="shared" si="19"/>
        <v>0.27129886418013144</v>
      </c>
      <c r="L76" s="107">
        <f t="shared" si="19"/>
        <v>0.27445588264097714</v>
      </c>
      <c r="M76" s="107">
        <f t="shared" si="19"/>
        <v>0.2706593495666168</v>
      </c>
      <c r="N76" s="107">
        <f t="shared" si="19"/>
        <v>0.26243796447130169</v>
      </c>
      <c r="O76" s="107">
        <f t="shared" si="19"/>
        <v>0.26362012427164977</v>
      </c>
      <c r="P76" s="107">
        <f t="shared" si="19"/>
        <v>0.24549541593594512</v>
      </c>
      <c r="Q76" s="107">
        <f t="shared" si="19"/>
        <v>0.25137041223349665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4" tint="0.39997558519241921"/>
    <pageSetUpPr fitToPage="1"/>
  </sheetPr>
  <dimension ref="A1:Q15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372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127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32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35</v>
      </c>
      <c r="B5" s="96">
        <v>461.88258233663385</v>
      </c>
      <c r="C5" s="96">
        <v>508.68177073772711</v>
      </c>
      <c r="D5" s="96">
        <v>473.96063552875466</v>
      </c>
      <c r="E5" s="96">
        <v>505.18804654975872</v>
      </c>
      <c r="F5" s="96">
        <v>500.88442264514862</v>
      </c>
      <c r="G5" s="96">
        <v>514.44527429610423</v>
      </c>
      <c r="H5" s="96">
        <v>500.29823238102512</v>
      </c>
      <c r="I5" s="96">
        <v>526.63943512887408</v>
      </c>
      <c r="J5" s="96">
        <v>520.77955916139297</v>
      </c>
      <c r="K5" s="96">
        <v>524.27038672425647</v>
      </c>
      <c r="L5" s="96">
        <v>542.70937082088972</v>
      </c>
      <c r="M5" s="96">
        <v>530.45211127409993</v>
      </c>
      <c r="N5" s="96">
        <v>501.45026675579606</v>
      </c>
      <c r="O5" s="96">
        <v>543.47603889613731</v>
      </c>
      <c r="P5" s="96">
        <v>533.64001329067275</v>
      </c>
      <c r="Q5" s="96">
        <v>489.8670713860717</v>
      </c>
    </row>
    <row r="6" spans="1:17" x14ac:dyDescent="0.25">
      <c r="A6" s="132" t="s">
        <v>83</v>
      </c>
      <c r="B6" s="160">
        <v>2.4733053936774332</v>
      </c>
      <c r="C6" s="160">
        <v>2.7239073637854752</v>
      </c>
      <c r="D6" s="160">
        <v>2.5379813854718654</v>
      </c>
      <c r="E6" s="160">
        <v>2.7051990443801213</v>
      </c>
      <c r="F6" s="160">
        <v>2.6821538449664883</v>
      </c>
      <c r="G6" s="160">
        <v>2.7547699790529716</v>
      </c>
      <c r="H6" s="160">
        <v>2.6790148923464456</v>
      </c>
      <c r="I6" s="160">
        <v>2.8200677081998098</v>
      </c>
      <c r="J6" s="160">
        <v>2.7886890345045785</v>
      </c>
      <c r="K6" s="160">
        <v>2.8073818429580824</v>
      </c>
      <c r="L6" s="160">
        <v>2.9061195753692539</v>
      </c>
      <c r="M6" s="160">
        <v>2.8404839629687761</v>
      </c>
      <c r="N6" s="160">
        <v>2.6851838472752241</v>
      </c>
      <c r="O6" s="160">
        <v>2.9102249570359047</v>
      </c>
      <c r="P6" s="160">
        <v>2.8575546548580792</v>
      </c>
      <c r="Q6" s="160">
        <v>2.623157737870911</v>
      </c>
    </row>
    <row r="7" spans="1:17" x14ac:dyDescent="0.25">
      <c r="A7" s="76" t="s">
        <v>82</v>
      </c>
      <c r="B7" s="159">
        <v>3.4626275511484068</v>
      </c>
      <c r="C7" s="159">
        <v>3.813470309299666</v>
      </c>
      <c r="D7" s="159">
        <v>3.5531739396606121</v>
      </c>
      <c r="E7" s="159">
        <v>3.7872786621321701</v>
      </c>
      <c r="F7" s="159">
        <v>3.7550153829530841</v>
      </c>
      <c r="G7" s="159">
        <v>3.856677970674161</v>
      </c>
      <c r="H7" s="159">
        <v>3.7506208492850241</v>
      </c>
      <c r="I7" s="159">
        <v>3.9480947914797344</v>
      </c>
      <c r="J7" s="159">
        <v>3.9041646483064105</v>
      </c>
      <c r="K7" s="159">
        <v>3.9303345801413161</v>
      </c>
      <c r="L7" s="159">
        <v>4.0685674055169558</v>
      </c>
      <c r="M7" s="159">
        <v>3.976677548156287</v>
      </c>
      <c r="N7" s="159">
        <v>3.7592573861853147</v>
      </c>
      <c r="O7" s="159">
        <v>4.0743149398502672</v>
      </c>
      <c r="P7" s="159">
        <v>4.0005765168013117</v>
      </c>
      <c r="Q7" s="159">
        <v>3.672420833019276</v>
      </c>
    </row>
    <row r="8" spans="1:17" x14ac:dyDescent="0.25">
      <c r="A8" s="76" t="s">
        <v>81</v>
      </c>
      <c r="B8" s="159">
        <v>19.786443149419465</v>
      </c>
      <c r="C8" s="159">
        <v>21.791258910283801</v>
      </c>
      <c r="D8" s="159">
        <v>20.303851083774923</v>
      </c>
      <c r="E8" s="159">
        <v>21.64159235504097</v>
      </c>
      <c r="F8" s="159">
        <v>21.457230759731907</v>
      </c>
      <c r="G8" s="159">
        <v>22.038159832423773</v>
      </c>
      <c r="H8" s="159">
        <v>21.432119138771565</v>
      </c>
      <c r="I8" s="159">
        <v>22.560541665598478</v>
      </c>
      <c r="J8" s="159">
        <v>22.309512276036628</v>
      </c>
      <c r="K8" s="159">
        <v>22.459054743664659</v>
      </c>
      <c r="L8" s="159">
        <v>23.248956602954031</v>
      </c>
      <c r="M8" s="159">
        <v>22.723871703750209</v>
      </c>
      <c r="N8" s="159">
        <v>21.481470778201793</v>
      </c>
      <c r="O8" s="159">
        <v>23.281799656287237</v>
      </c>
      <c r="P8" s="159">
        <v>22.860437238864634</v>
      </c>
      <c r="Q8" s="159">
        <v>20.985261902967288</v>
      </c>
    </row>
    <row r="9" spans="1:17" x14ac:dyDescent="0.25">
      <c r="A9" s="76" t="s">
        <v>80</v>
      </c>
      <c r="B9" s="159">
        <v>9.8932215747097327</v>
      </c>
      <c r="C9" s="159">
        <v>10.895629455141901</v>
      </c>
      <c r="D9" s="159">
        <v>10.151925541887461</v>
      </c>
      <c r="E9" s="159">
        <v>10.820796177520485</v>
      </c>
      <c r="F9" s="159">
        <v>10.728615379865953</v>
      </c>
      <c r="G9" s="159">
        <v>11.019079916211886</v>
      </c>
      <c r="H9" s="159">
        <v>10.716059569385783</v>
      </c>
      <c r="I9" s="159">
        <v>11.280270832799239</v>
      </c>
      <c r="J9" s="159">
        <v>11.154756138018314</v>
      </c>
      <c r="K9" s="159">
        <v>11.229527371832329</v>
      </c>
      <c r="L9" s="159">
        <v>11.624478301477016</v>
      </c>
      <c r="M9" s="159">
        <v>11.361935851875105</v>
      </c>
      <c r="N9" s="159">
        <v>10.740735389100896</v>
      </c>
      <c r="O9" s="159">
        <v>11.640899828143619</v>
      </c>
      <c r="P9" s="159">
        <v>11.430218619432317</v>
      </c>
      <c r="Q9" s="159">
        <v>10.492630951483644</v>
      </c>
    </row>
    <row r="10" spans="1:17" x14ac:dyDescent="0.25">
      <c r="A10" s="129" t="s">
        <v>79</v>
      </c>
      <c r="B10" s="158">
        <v>5.93593294482584</v>
      </c>
      <c r="C10" s="158">
        <v>6.5373776730851407</v>
      </c>
      <c r="D10" s="158">
        <v>6.091155325132477</v>
      </c>
      <c r="E10" s="158">
        <v>6.4924777065122914</v>
      </c>
      <c r="F10" s="158">
        <v>6.437169227919572</v>
      </c>
      <c r="G10" s="158">
        <v>6.6114479497271326</v>
      </c>
      <c r="H10" s="158">
        <v>6.4296357416314693</v>
      </c>
      <c r="I10" s="158">
        <v>6.7681624996795442</v>
      </c>
      <c r="J10" s="158">
        <v>6.6928536828109895</v>
      </c>
      <c r="K10" s="158">
        <v>6.737716423099398</v>
      </c>
      <c r="L10" s="158">
        <v>6.9746869808862098</v>
      </c>
      <c r="M10" s="158">
        <v>6.8171615111250627</v>
      </c>
      <c r="N10" s="158">
        <v>6.4444412334605392</v>
      </c>
      <c r="O10" s="158">
        <v>6.9845398968861723</v>
      </c>
      <c r="P10" s="158">
        <v>6.8581311716593909</v>
      </c>
      <c r="Q10" s="158">
        <v>6.2955785708901875</v>
      </c>
    </row>
    <row r="11" spans="1:17" x14ac:dyDescent="0.25">
      <c r="A11" s="92" t="s">
        <v>125</v>
      </c>
      <c r="B11" s="91">
        <v>1.396066624427764E-2</v>
      </c>
      <c r="C11" s="91">
        <v>2.2256283714809137E-2</v>
      </c>
      <c r="D11" s="91">
        <v>1.3465344284448854E-2</v>
      </c>
      <c r="E11" s="91">
        <v>1.3585115456042341E-2</v>
      </c>
      <c r="F11" s="91">
        <v>2.1523864912545845E-2</v>
      </c>
      <c r="G11" s="91">
        <v>2.1986307521844606E-2</v>
      </c>
      <c r="H11" s="91">
        <v>2.198004337414463E-2</v>
      </c>
      <c r="I11" s="91">
        <v>7.4213505870680298E-3</v>
      </c>
      <c r="J11" s="91">
        <v>7.2143731194199475E-3</v>
      </c>
      <c r="K11" s="91">
        <v>7.4270464144872055E-3</v>
      </c>
      <c r="L11" s="91">
        <v>7.1525271693256192E-3</v>
      </c>
      <c r="M11" s="91">
        <v>7.04613659967102E-3</v>
      </c>
      <c r="N11" s="91">
        <v>6.9707237116681895E-3</v>
      </c>
      <c r="O11" s="91">
        <v>7.5140518074912612E-3</v>
      </c>
      <c r="P11" s="91">
        <v>7.3349888596689252E-3</v>
      </c>
      <c r="Q11" s="91">
        <v>6.6888014030335695E-3</v>
      </c>
    </row>
    <row r="12" spans="1:17" x14ac:dyDescent="0.25">
      <c r="A12" s="92" t="s">
        <v>26</v>
      </c>
      <c r="B12" s="91">
        <v>3.180195519538604</v>
      </c>
      <c r="C12" s="91">
        <v>3.6299471669006951</v>
      </c>
      <c r="D12" s="91">
        <v>3.3236064992830054</v>
      </c>
      <c r="E12" s="91">
        <v>3.8288649992039669</v>
      </c>
      <c r="F12" s="91">
        <v>3.491363919406596</v>
      </c>
      <c r="G12" s="91">
        <v>3.5371223681161301</v>
      </c>
      <c r="H12" s="91">
        <v>3.3926835286429502</v>
      </c>
      <c r="I12" s="91">
        <v>3.5654739267136399</v>
      </c>
      <c r="J12" s="91">
        <v>3.7195093875201581</v>
      </c>
      <c r="K12" s="91">
        <v>3.9553997527019638</v>
      </c>
      <c r="L12" s="91">
        <v>4.1469207125803864</v>
      </c>
      <c r="M12" s="91">
        <v>3.9972829948687214</v>
      </c>
      <c r="N12" s="91">
        <v>3.6725013822965669</v>
      </c>
      <c r="O12" s="91">
        <v>4.0679942270903897</v>
      </c>
      <c r="P12" s="91">
        <v>3.7402832479110915</v>
      </c>
      <c r="Q12" s="91">
        <v>3.5166013245686765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2.7417767590429585</v>
      </c>
      <c r="C14" s="157">
        <v>2.8851742224696371</v>
      </c>
      <c r="D14" s="157">
        <v>2.7540834815650226</v>
      </c>
      <c r="E14" s="157">
        <v>2.6500275918522815</v>
      </c>
      <c r="F14" s="157">
        <v>2.9242814436004303</v>
      </c>
      <c r="G14" s="157">
        <v>3.0523392740891575</v>
      </c>
      <c r="H14" s="157">
        <v>3.0149721696143743</v>
      </c>
      <c r="I14" s="157">
        <v>3.1952672223788365</v>
      </c>
      <c r="J14" s="157">
        <v>2.9661299221714112</v>
      </c>
      <c r="K14" s="157">
        <v>2.7748896239829475</v>
      </c>
      <c r="L14" s="157">
        <v>2.8206137411364978</v>
      </c>
      <c r="M14" s="157">
        <v>2.8128323796566703</v>
      </c>
      <c r="N14" s="157">
        <v>2.7649691274523036</v>
      </c>
      <c r="O14" s="157">
        <v>2.9090316179882909</v>
      </c>
      <c r="P14" s="157">
        <v>3.1105129348886309</v>
      </c>
      <c r="Q14" s="157">
        <v>2.7722884449184768</v>
      </c>
    </row>
    <row r="15" spans="1:17" x14ac:dyDescent="0.25">
      <c r="A15" s="156" t="s">
        <v>241</v>
      </c>
      <c r="B15" s="155">
        <v>13.465998188905356</v>
      </c>
      <c r="C15" s="155">
        <v>13.859414447738759</v>
      </c>
      <c r="D15" s="155">
        <v>13.877822601530953</v>
      </c>
      <c r="E15" s="155">
        <v>13.695691015579428</v>
      </c>
      <c r="F15" s="155">
        <v>14.578768371094204</v>
      </c>
      <c r="G15" s="155">
        <v>14.512185270494193</v>
      </c>
      <c r="H15" s="155">
        <v>14.241294675067047</v>
      </c>
      <c r="I15" s="155">
        <v>14.862680559666316</v>
      </c>
      <c r="J15" s="155">
        <v>14.243930422908555</v>
      </c>
      <c r="K15" s="155">
        <v>13.284675364985445</v>
      </c>
      <c r="L15" s="155">
        <v>14.051530758909983</v>
      </c>
      <c r="M15" s="155">
        <v>14.112557649881888</v>
      </c>
      <c r="N15" s="155">
        <v>14.123293873080264</v>
      </c>
      <c r="O15" s="155">
        <v>14.1261164515695</v>
      </c>
      <c r="P15" s="155">
        <v>14.66816885165542</v>
      </c>
      <c r="Q15" s="155">
        <v>13.623805337141393</v>
      </c>
    </row>
    <row r="16" spans="1:17" x14ac:dyDescent="0.25">
      <c r="A16" s="156" t="s">
        <v>240</v>
      </c>
      <c r="B16" s="206">
        <v>376.94061311415805</v>
      </c>
      <c r="C16" s="206">
        <v>418.2620138056397</v>
      </c>
      <c r="D16" s="206">
        <v>386.6051198701166</v>
      </c>
      <c r="E16" s="206">
        <v>415.61014266508357</v>
      </c>
      <c r="F16" s="206">
        <v>408.8482066317415</v>
      </c>
      <c r="G16" s="206">
        <v>421.40365277642206</v>
      </c>
      <c r="H16" s="206">
        <v>409.40216601438897</v>
      </c>
      <c r="I16" s="206">
        <v>431.37143804997044</v>
      </c>
      <c r="J16" s="206">
        <v>428.03247424123299</v>
      </c>
      <c r="K16" s="206">
        <v>434.30019558649661</v>
      </c>
      <c r="L16" s="206">
        <v>448.60940728708761</v>
      </c>
      <c r="M16" s="206">
        <v>437.25818382438308</v>
      </c>
      <c r="N16" s="206">
        <v>410.83078675275817</v>
      </c>
      <c r="O16" s="206">
        <v>449.06677327398808</v>
      </c>
      <c r="P16" s="206">
        <v>438.36899545594525</v>
      </c>
      <c r="Q16" s="206">
        <v>401.8990930812738</v>
      </c>
    </row>
    <row r="17" spans="1:17" x14ac:dyDescent="0.25">
      <c r="A17" s="152" t="s">
        <v>249</v>
      </c>
      <c r="B17" s="264">
        <v>286.82645507155831</v>
      </c>
      <c r="C17" s="264">
        <v>325.51512297727066</v>
      </c>
      <c r="D17" s="264">
        <v>293.73504208918513</v>
      </c>
      <c r="E17" s="264">
        <v>323.95888537489799</v>
      </c>
      <c r="F17" s="264">
        <v>311.2874154724467</v>
      </c>
      <c r="G17" s="264">
        <v>324.28843423389617</v>
      </c>
      <c r="H17" s="264">
        <v>314.09974126450504</v>
      </c>
      <c r="I17" s="264">
        <v>331.91071288858387</v>
      </c>
      <c r="J17" s="264">
        <v>332.71241112587342</v>
      </c>
      <c r="K17" s="264">
        <v>345.39944581725547</v>
      </c>
      <c r="L17" s="264">
        <v>354.57687841060795</v>
      </c>
      <c r="M17" s="264">
        <v>342.81726436142458</v>
      </c>
      <c r="N17" s="264">
        <v>316.31802072480633</v>
      </c>
      <c r="O17" s="264">
        <v>354.53511861405377</v>
      </c>
      <c r="P17" s="264">
        <v>340.20993828462804</v>
      </c>
      <c r="Q17" s="264">
        <v>310.72889313989299</v>
      </c>
    </row>
    <row r="18" spans="1:17" x14ac:dyDescent="0.25">
      <c r="A18" s="150" t="s">
        <v>33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150" t="s">
        <v>31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150" t="s">
        <v>30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150" t="s">
        <v>125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150" t="s">
        <v>29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150" t="s">
        <v>28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150" t="s">
        <v>26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150" t="s">
        <v>25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0" t="s">
        <v>86</v>
      </c>
      <c r="B26" s="87">
        <v>286.82645507155831</v>
      </c>
      <c r="C26" s="87">
        <v>325.51512297727066</v>
      </c>
      <c r="D26" s="87">
        <v>293.73504208918513</v>
      </c>
      <c r="E26" s="87">
        <v>323.95888537489799</v>
      </c>
      <c r="F26" s="87">
        <v>311.2874154724467</v>
      </c>
      <c r="G26" s="87">
        <v>324.28843423389617</v>
      </c>
      <c r="H26" s="87">
        <v>314.09974126450504</v>
      </c>
      <c r="I26" s="87">
        <v>331.91071288858387</v>
      </c>
      <c r="J26" s="87">
        <v>332.71241112587342</v>
      </c>
      <c r="K26" s="87">
        <v>345.39944581725547</v>
      </c>
      <c r="L26" s="87">
        <v>354.57687841060795</v>
      </c>
      <c r="M26" s="87">
        <v>342.81726436142458</v>
      </c>
      <c r="N26" s="87">
        <v>316.31802072480633</v>
      </c>
      <c r="O26" s="87">
        <v>354.53511861405377</v>
      </c>
      <c r="P26" s="87">
        <v>340.20993828462804</v>
      </c>
      <c r="Q26" s="87">
        <v>310.72889313989299</v>
      </c>
    </row>
    <row r="27" spans="1:17" x14ac:dyDescent="0.25">
      <c r="A27" s="150" t="s">
        <v>22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2" t="s">
        <v>248</v>
      </c>
      <c r="B28" s="151">
        <v>90.114158042599712</v>
      </c>
      <c r="C28" s="151">
        <v>92.746890828369047</v>
      </c>
      <c r="D28" s="151">
        <v>92.870077780931467</v>
      </c>
      <c r="E28" s="151">
        <v>91.651257290185555</v>
      </c>
      <c r="F28" s="151">
        <v>97.56079115929478</v>
      </c>
      <c r="G28" s="151">
        <v>97.115218542525895</v>
      </c>
      <c r="H28" s="151">
        <v>95.302424749883912</v>
      </c>
      <c r="I28" s="151">
        <v>99.460725161386563</v>
      </c>
      <c r="J28" s="151">
        <v>95.320063115359545</v>
      </c>
      <c r="K28" s="151">
        <v>88.900749769241145</v>
      </c>
      <c r="L28" s="151">
        <v>94.032528876479631</v>
      </c>
      <c r="M28" s="151">
        <v>94.440919462958519</v>
      </c>
      <c r="N28" s="151">
        <v>94.512766027951855</v>
      </c>
      <c r="O28" s="151">
        <v>94.531654659934304</v>
      </c>
      <c r="P28" s="151">
        <v>98.159057171317215</v>
      </c>
      <c r="Q28" s="151">
        <v>91.170199941380801</v>
      </c>
    </row>
    <row r="29" spans="1:17" x14ac:dyDescent="0.25">
      <c r="A29" s="243" t="s">
        <v>239</v>
      </c>
      <c r="B29" s="278">
        <v>29.924440419789555</v>
      </c>
      <c r="C29" s="278">
        <v>30.798698772752672</v>
      </c>
      <c r="D29" s="278">
        <v>30.839605781179767</v>
      </c>
      <c r="E29" s="278">
        <v>30.434868923509711</v>
      </c>
      <c r="F29" s="278">
        <v>32.397263046875878</v>
      </c>
      <c r="G29" s="278">
        <v>32.249300601098078</v>
      </c>
      <c r="H29" s="278">
        <v>31.647321500148863</v>
      </c>
      <c r="I29" s="278">
        <v>33.028179021480568</v>
      </c>
      <c r="J29" s="278">
        <v>31.653178717574438</v>
      </c>
      <c r="K29" s="278">
        <v>29.521500811078646</v>
      </c>
      <c r="L29" s="278">
        <v>31.225623908688725</v>
      </c>
      <c r="M29" s="278">
        <v>31.361239221959618</v>
      </c>
      <c r="N29" s="278">
        <v>31.385097495733792</v>
      </c>
      <c r="O29" s="278">
        <v>31.391369892376538</v>
      </c>
      <c r="P29" s="278">
        <v>32.595930781456353</v>
      </c>
      <c r="Q29" s="278">
        <v>30.275122971425194</v>
      </c>
    </row>
    <row r="30" spans="1:17" x14ac:dyDescent="0.25">
      <c r="A30" s="40"/>
      <c r="B30" s="32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</row>
    <row r="31" spans="1:17" ht="12.75" x14ac:dyDescent="0.25">
      <c r="A31" s="97" t="s">
        <v>34</v>
      </c>
      <c r="B31" s="96">
        <v>944.26574282886952</v>
      </c>
      <c r="C31" s="96">
        <v>1002.8355166949362</v>
      </c>
      <c r="D31" s="96">
        <v>957.13902968072625</v>
      </c>
      <c r="E31" s="96">
        <v>1014.0176620110553</v>
      </c>
      <c r="F31" s="96">
        <v>980.74360127140778</v>
      </c>
      <c r="G31" s="96">
        <v>1056.4185935615085</v>
      </c>
      <c r="H31" s="96">
        <v>1056.5692861633622</v>
      </c>
      <c r="I31" s="96">
        <v>1049.9218134308089</v>
      </c>
      <c r="J31" s="96">
        <v>1061.723247841373</v>
      </c>
      <c r="K31" s="96">
        <v>1045.7149091063391</v>
      </c>
      <c r="L31" s="96">
        <v>1121.1153002089368</v>
      </c>
      <c r="M31" s="96">
        <v>1061.0010273983339</v>
      </c>
      <c r="N31" s="96">
        <v>1013.1753035195127</v>
      </c>
      <c r="O31" s="96">
        <v>1082.0937336696891</v>
      </c>
      <c r="P31" s="96">
        <v>1092.6537712711493</v>
      </c>
      <c r="Q31" s="96">
        <v>1097.7167070137255</v>
      </c>
    </row>
    <row r="32" spans="1:17" x14ac:dyDescent="0.25">
      <c r="A32" s="132" t="s">
        <v>83</v>
      </c>
      <c r="B32" s="160">
        <v>5.1048032225257165</v>
      </c>
      <c r="C32" s="160">
        <v>5.4214377850360362</v>
      </c>
      <c r="D32" s="160">
        <v>5.1743976102337612</v>
      </c>
      <c r="E32" s="160">
        <v>5.4818896778193791</v>
      </c>
      <c r="F32" s="160">
        <v>5.3020064894476366</v>
      </c>
      <c r="G32" s="160">
        <v>5.7111137216445851</v>
      </c>
      <c r="H32" s="160">
        <v>5.7119283822265201</v>
      </c>
      <c r="I32" s="160">
        <v>5.6759914222292975</v>
      </c>
      <c r="J32" s="160">
        <v>5.7397912591576059</v>
      </c>
      <c r="K32" s="160">
        <v>5.6532484402716179</v>
      </c>
      <c r="L32" s="160">
        <v>6.0608711486070188</v>
      </c>
      <c r="M32" s="160">
        <v>5.7358868569562187</v>
      </c>
      <c r="N32" s="160">
        <v>5.4773357962719391</v>
      </c>
      <c r="O32" s="160">
        <v>5.8499163192802737</v>
      </c>
      <c r="P32" s="160">
        <v>5.9070050301514643</v>
      </c>
      <c r="Q32" s="160">
        <v>5.9343758109834717</v>
      </c>
    </row>
    <row r="33" spans="1:17" x14ac:dyDescent="0.25">
      <c r="A33" s="76" t="s">
        <v>82</v>
      </c>
      <c r="B33" s="159">
        <v>7.2440993678371397</v>
      </c>
      <c r="C33" s="159">
        <v>7.693427605210708</v>
      </c>
      <c r="D33" s="159">
        <v>7.3428590335919779</v>
      </c>
      <c r="E33" s="159">
        <v>7.7792133836642225</v>
      </c>
      <c r="F33" s="159">
        <v>7.5239456222315813</v>
      </c>
      <c r="G33" s="159">
        <v>8.1044995266520541</v>
      </c>
      <c r="H33" s="159">
        <v>8.1056555912346351</v>
      </c>
      <c r="I33" s="159">
        <v>8.0546583445534861</v>
      </c>
      <c r="J33" s="159">
        <v>8.1451951073264492</v>
      </c>
      <c r="K33" s="159">
        <v>8.0223843441580609</v>
      </c>
      <c r="L33" s="159">
        <v>8.6008315976660121</v>
      </c>
      <c r="M33" s="159">
        <v>8.1396544672104785</v>
      </c>
      <c r="N33" s="159">
        <v>7.7727510835517624</v>
      </c>
      <c r="O33" s="159">
        <v>8.3014708428724191</v>
      </c>
      <c r="P33" s="159">
        <v>8.3824840134698171</v>
      </c>
      <c r="Q33" s="159">
        <v>8.4213252082189971</v>
      </c>
    </row>
    <row r="34" spans="1:17" x14ac:dyDescent="0.25">
      <c r="A34" s="76" t="s">
        <v>81</v>
      </c>
      <c r="B34" s="159">
        <v>25.777383836384505</v>
      </c>
      <c r="C34" s="159">
        <v>27.37627223578021</v>
      </c>
      <c r="D34" s="159">
        <v>26.128809967149412</v>
      </c>
      <c r="E34" s="159">
        <v>27.681532120634539</v>
      </c>
      <c r="F34" s="159">
        <v>26.773188000353866</v>
      </c>
      <c r="G34" s="159">
        <v>28.839029462772448</v>
      </c>
      <c r="H34" s="159">
        <v>28.843143199894431</v>
      </c>
      <c r="I34" s="159">
        <v>28.661674733554047</v>
      </c>
      <c r="J34" s="159">
        <v>28.983840508317456</v>
      </c>
      <c r="K34" s="159">
        <v>28.546831016773712</v>
      </c>
      <c r="L34" s="159">
        <v>30.605176178213537</v>
      </c>
      <c r="M34" s="159">
        <v>28.964124709331767</v>
      </c>
      <c r="N34" s="159">
        <v>27.658536689179748</v>
      </c>
      <c r="O34" s="159">
        <v>29.539931668160907</v>
      </c>
      <c r="P34" s="159">
        <v>29.828208717971055</v>
      </c>
      <c r="Q34" s="159">
        <v>29.966421121594156</v>
      </c>
    </row>
    <row r="35" spans="1:17" x14ac:dyDescent="0.25">
      <c r="A35" s="76" t="s">
        <v>80</v>
      </c>
      <c r="B35" s="159">
        <v>20.419212890102866</v>
      </c>
      <c r="C35" s="159">
        <v>21.685751140144145</v>
      </c>
      <c r="D35" s="159">
        <v>20.697590440935045</v>
      </c>
      <c r="E35" s="159">
        <v>21.927558711277516</v>
      </c>
      <c r="F35" s="159">
        <v>21.208025957790547</v>
      </c>
      <c r="G35" s="159">
        <v>22.84445488657834</v>
      </c>
      <c r="H35" s="159">
        <v>22.84771352890608</v>
      </c>
      <c r="I35" s="159">
        <v>22.70396568891719</v>
      </c>
      <c r="J35" s="159">
        <v>22.959165036630424</v>
      </c>
      <c r="K35" s="159">
        <v>22.612993761086472</v>
      </c>
      <c r="L35" s="159">
        <v>24.243484594428075</v>
      </c>
      <c r="M35" s="159">
        <v>22.943547427824875</v>
      </c>
      <c r="N35" s="159">
        <v>21.909343185087756</v>
      </c>
      <c r="O35" s="159">
        <v>23.399665277121095</v>
      </c>
      <c r="P35" s="159">
        <v>23.628020120605857</v>
      </c>
      <c r="Q35" s="159">
        <v>23.737503243933887</v>
      </c>
    </row>
    <row r="36" spans="1:17" x14ac:dyDescent="0.25">
      <c r="A36" s="129" t="s">
        <v>79</v>
      </c>
      <c r="B36" s="158">
        <v>12.251527734061721</v>
      </c>
      <c r="C36" s="158">
        <v>13.011450684086487</v>
      </c>
      <c r="D36" s="158">
        <v>12.418554264561028</v>
      </c>
      <c r="E36" s="158">
        <v>13.156535226766511</v>
      </c>
      <c r="F36" s="158">
        <v>12.724815574674327</v>
      </c>
      <c r="G36" s="158">
        <v>13.706672931947004</v>
      </c>
      <c r="H36" s="158">
        <v>13.708628117343649</v>
      </c>
      <c r="I36" s="158">
        <v>13.622379413350316</v>
      </c>
      <c r="J36" s="158">
        <v>13.775499021978256</v>
      </c>
      <c r="K36" s="158">
        <v>13.567796256651883</v>
      </c>
      <c r="L36" s="158">
        <v>14.546090756656845</v>
      </c>
      <c r="M36" s="158">
        <v>13.766128456694922</v>
      </c>
      <c r="N36" s="158">
        <v>13.145605911052654</v>
      </c>
      <c r="O36" s="158">
        <v>14.039799166272658</v>
      </c>
      <c r="P36" s="158">
        <v>14.176812072363514</v>
      </c>
      <c r="Q36" s="158">
        <v>14.242501946360333</v>
      </c>
    </row>
    <row r="37" spans="1:17" x14ac:dyDescent="0.25">
      <c r="A37" s="92" t="s">
        <v>125</v>
      </c>
      <c r="B37" s="91">
        <v>2.8814255697890985E-2</v>
      </c>
      <c r="C37" s="91">
        <v>4.4297048824106511E-2</v>
      </c>
      <c r="D37" s="91">
        <v>2.7452937868365373E-2</v>
      </c>
      <c r="E37" s="91">
        <v>2.7529251256085598E-2</v>
      </c>
      <c r="F37" s="91">
        <v>4.2547772439853533E-2</v>
      </c>
      <c r="G37" s="91">
        <v>4.5581410982078137E-2</v>
      </c>
      <c r="H37" s="91">
        <v>4.6863656469406059E-2</v>
      </c>
      <c r="I37" s="91">
        <v>1.493706060711714E-2</v>
      </c>
      <c r="J37" s="91">
        <v>1.4848911176109198E-2</v>
      </c>
      <c r="K37" s="91">
        <v>1.4955905860773075E-2</v>
      </c>
      <c r="L37" s="91">
        <v>1.4916986185843823E-2</v>
      </c>
      <c r="M37" s="91">
        <v>1.4228505719894976E-2</v>
      </c>
      <c r="N37" s="91">
        <v>1.4219136075388553E-2</v>
      </c>
      <c r="O37" s="91">
        <v>1.5104184364266743E-2</v>
      </c>
      <c r="P37" s="91">
        <v>1.5162550265314581E-2</v>
      </c>
      <c r="Q37" s="91">
        <v>1.5132090868028502E-2</v>
      </c>
    </row>
    <row r="38" spans="1:17" x14ac:dyDescent="0.25">
      <c r="A38" s="92" t="s">
        <v>26</v>
      </c>
      <c r="B38" s="91">
        <v>6.5637961158789988</v>
      </c>
      <c r="C38" s="91">
        <v>7.2247437596302282</v>
      </c>
      <c r="D38" s="91">
        <v>6.7761180699321661</v>
      </c>
      <c r="E38" s="91">
        <v>7.7589172451115234</v>
      </c>
      <c r="F38" s="91">
        <v>6.9016302672035543</v>
      </c>
      <c r="G38" s="91">
        <v>7.3330652814173032</v>
      </c>
      <c r="H38" s="91">
        <v>7.2335414762084351</v>
      </c>
      <c r="I38" s="91">
        <v>7.1762813940121672</v>
      </c>
      <c r="J38" s="91">
        <v>7.6556429227813254</v>
      </c>
      <c r="K38" s="91">
        <v>7.9650217652800404</v>
      </c>
      <c r="L38" s="91">
        <v>8.6486297107185557</v>
      </c>
      <c r="M38" s="91">
        <v>8.0718508862266436</v>
      </c>
      <c r="N38" s="91">
        <v>7.4913020587112795</v>
      </c>
      <c r="O38" s="91">
        <v>8.1771774234360031</v>
      </c>
      <c r="P38" s="91">
        <v>7.7317408162397392</v>
      </c>
      <c r="Q38" s="91">
        <v>7.9556153014004423</v>
      </c>
    </row>
    <row r="39" spans="1:17" x14ac:dyDescent="0.25">
      <c r="A39" s="92" t="s">
        <v>126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21</v>
      </c>
      <c r="B40" s="157">
        <v>5.6589173624848312</v>
      </c>
      <c r="C40" s="157">
        <v>5.7424098756321529</v>
      </c>
      <c r="D40" s="157">
        <v>5.6149832567604969</v>
      </c>
      <c r="E40" s="157">
        <v>5.3700887303989022</v>
      </c>
      <c r="F40" s="157">
        <v>5.7806375350309187</v>
      </c>
      <c r="G40" s="157">
        <v>6.328026239547623</v>
      </c>
      <c r="H40" s="157">
        <v>6.4282229846658074</v>
      </c>
      <c r="I40" s="157">
        <v>6.4311609587310308</v>
      </c>
      <c r="J40" s="157">
        <v>6.1050071880208208</v>
      </c>
      <c r="K40" s="157">
        <v>5.5878185855110702</v>
      </c>
      <c r="L40" s="157">
        <v>5.8825440597524459</v>
      </c>
      <c r="M40" s="157">
        <v>5.6800490647483839</v>
      </c>
      <c r="N40" s="157">
        <v>5.6400847162659851</v>
      </c>
      <c r="O40" s="157">
        <v>5.8475175584723882</v>
      </c>
      <c r="P40" s="157">
        <v>6.4299087058584616</v>
      </c>
      <c r="Q40" s="157">
        <v>6.2717545540918627</v>
      </c>
    </row>
    <row r="41" spans="1:17" x14ac:dyDescent="0.25">
      <c r="A41" s="156" t="s">
        <v>238</v>
      </c>
      <c r="B41" s="204">
        <v>60.020892230684659</v>
      </c>
      <c r="C41" s="204">
        <v>57.329548626569746</v>
      </c>
      <c r="D41" s="204">
        <v>61.243094458916488</v>
      </c>
      <c r="E41" s="204">
        <v>57.50786201933397</v>
      </c>
      <c r="F41" s="204">
        <v>62.180042644644338</v>
      </c>
      <c r="G41" s="204">
        <v>63.803867519912508</v>
      </c>
      <c r="H41" s="204">
        <v>64.720087573221235</v>
      </c>
      <c r="I41" s="204">
        <v>63.454943436418766</v>
      </c>
      <c r="J41" s="204">
        <v>61.071066148344372</v>
      </c>
      <c r="K41" s="204">
        <v>53.100958738051119</v>
      </c>
      <c r="L41" s="204">
        <v>59.003734870557949</v>
      </c>
      <c r="M41" s="204">
        <v>58.375948144461177</v>
      </c>
      <c r="N41" s="204">
        <v>61.041084233919008</v>
      </c>
      <c r="O41" s="204">
        <v>57.315222805226568</v>
      </c>
      <c r="P41" s="204">
        <v>63.347555905290129</v>
      </c>
      <c r="Q41" s="204">
        <v>64.833623630244119</v>
      </c>
    </row>
    <row r="42" spans="1:17" x14ac:dyDescent="0.25">
      <c r="A42" s="152" t="s">
        <v>247</v>
      </c>
      <c r="B42" s="151">
        <v>21.545262672548454</v>
      </c>
      <c r="C42" s="151">
        <v>23.578959756901526</v>
      </c>
      <c r="D42" s="151">
        <v>21.795079222613044</v>
      </c>
      <c r="E42" s="151">
        <v>23.891988030081034</v>
      </c>
      <c r="F42" s="151">
        <v>22.394917165049669</v>
      </c>
      <c r="G42" s="151">
        <v>24.467987671482945</v>
      </c>
      <c r="H42" s="151">
        <v>24.372862080557574</v>
      </c>
      <c r="I42" s="151">
        <v>24.312789588696099</v>
      </c>
      <c r="J42" s="151">
        <v>24.922771616544203</v>
      </c>
      <c r="K42" s="151">
        <v>25.313345560835387</v>
      </c>
      <c r="L42" s="151">
        <v>26.913074293421442</v>
      </c>
      <c r="M42" s="151">
        <v>25.194297077513159</v>
      </c>
      <c r="N42" s="151">
        <v>23.482839072109794</v>
      </c>
      <c r="O42" s="151">
        <v>25.936637990584856</v>
      </c>
      <c r="P42" s="151">
        <v>25.594763314060685</v>
      </c>
      <c r="Q42" s="151">
        <v>25.583714719194191</v>
      </c>
    </row>
    <row r="43" spans="1:17" x14ac:dyDescent="0.25">
      <c r="A43" s="150" t="s">
        <v>33</v>
      </c>
      <c r="B43" s="87">
        <v>2.1421182420193441</v>
      </c>
      <c r="C43" s="87">
        <v>1.8737849275362315</v>
      </c>
      <c r="D43" s="87">
        <v>2.415966376811594</v>
      </c>
      <c r="E43" s="87">
        <v>2.1630968115942024</v>
      </c>
      <c r="F43" s="87">
        <v>2.2086182608695646</v>
      </c>
      <c r="G43" s="87">
        <v>2.1787118726285017</v>
      </c>
      <c r="H43" s="87">
        <v>2.5008408695652173</v>
      </c>
      <c r="I43" s="87">
        <v>1.9476072463768115</v>
      </c>
      <c r="J43" s="87">
        <v>2.2982704347826082</v>
      </c>
      <c r="K43" s="87">
        <v>1.8697959420289851</v>
      </c>
      <c r="L43" s="87">
        <v>1.7755928958562053</v>
      </c>
      <c r="M43" s="87">
        <v>1.9295931310625747</v>
      </c>
      <c r="N43" s="87">
        <v>2.0230017543187446</v>
      </c>
      <c r="O43" s="87">
        <v>2.1615042417340065</v>
      </c>
      <c r="P43" s="87">
        <v>1.8486256982594158</v>
      </c>
      <c r="Q43" s="87">
        <v>1.9356838757712169</v>
      </c>
    </row>
    <row r="44" spans="1:17" x14ac:dyDescent="0.25">
      <c r="A44" s="150" t="s">
        <v>31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30</v>
      </c>
      <c r="B45" s="87">
        <v>6.3692230038084621E-2</v>
      </c>
      <c r="C45" s="87">
        <v>3.1753333333333328E-2</v>
      </c>
      <c r="D45" s="87">
        <v>6.3684637681159409E-2</v>
      </c>
      <c r="E45" s="87">
        <v>3.1888985507246372E-2</v>
      </c>
      <c r="F45" s="87">
        <v>3.1813333333333332E-2</v>
      </c>
      <c r="G45" s="87">
        <v>3.184640499346042E-2</v>
      </c>
      <c r="H45" s="87">
        <v>3.1828115942028987E-2</v>
      </c>
      <c r="I45" s="87">
        <v>0</v>
      </c>
      <c r="J45" s="87">
        <v>0</v>
      </c>
      <c r="K45" s="87">
        <v>0</v>
      </c>
      <c r="L45" s="87">
        <v>3.184549299708634E-2</v>
      </c>
      <c r="M45" s="87">
        <v>3.184685557739432E-2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125</v>
      </c>
      <c r="B46" s="87">
        <v>5.773231984795979E-2</v>
      </c>
      <c r="C46" s="87">
        <v>8.6829462198308574E-2</v>
      </c>
      <c r="D46" s="87">
        <v>5.6328067038818E-2</v>
      </c>
      <c r="E46" s="87">
        <v>5.6478208655831773E-2</v>
      </c>
      <c r="F46" s="87">
        <v>8.7038762358627259E-2</v>
      </c>
      <c r="G46" s="87">
        <v>8.5952780840780854E-2</v>
      </c>
      <c r="H46" s="87">
        <v>8.7111432343849396E-2</v>
      </c>
      <c r="I46" s="87">
        <v>2.8090324097819665E-2</v>
      </c>
      <c r="J46" s="87">
        <v>2.8235918016490745E-2</v>
      </c>
      <c r="K46" s="87">
        <v>2.8209614983631479E-2</v>
      </c>
      <c r="L46" s="87">
        <v>2.8880718877437279E-2</v>
      </c>
      <c r="M46" s="87">
        <v>2.8242238137748888E-2</v>
      </c>
      <c r="N46" s="87">
        <v>2.8937183258718385E-2</v>
      </c>
      <c r="O46" s="87">
        <v>2.8872152168801429E-2</v>
      </c>
      <c r="P46" s="87">
        <v>2.819602991748606E-2</v>
      </c>
      <c r="Q46" s="87">
        <v>2.8222092488934133E-2</v>
      </c>
    </row>
    <row r="47" spans="1:17" x14ac:dyDescent="0.25">
      <c r="A47" s="150" t="s">
        <v>29</v>
      </c>
      <c r="B47" s="87">
        <v>1.1353525367730306</v>
      </c>
      <c r="C47" s="87">
        <v>1.1891663768115941</v>
      </c>
      <c r="D47" s="87">
        <v>0.99724840579710139</v>
      </c>
      <c r="E47" s="87">
        <v>1.1649362318840579</v>
      </c>
      <c r="F47" s="87">
        <v>0.82955101449275348</v>
      </c>
      <c r="G47" s="87">
        <v>1.0800030125287881</v>
      </c>
      <c r="H47" s="87">
        <v>0.9974104347826086</v>
      </c>
      <c r="I47" s="87">
        <v>0.85821536231884044</v>
      </c>
      <c r="J47" s="87">
        <v>0.66608086956521728</v>
      </c>
      <c r="K47" s="87">
        <v>0.66626144927536224</v>
      </c>
      <c r="L47" s="87">
        <v>0.4984756346896479</v>
      </c>
      <c r="M47" s="87">
        <v>0.38769862985421705</v>
      </c>
      <c r="N47" s="87">
        <v>0.24923251196066518</v>
      </c>
      <c r="O47" s="87">
        <v>0.30462533974286571</v>
      </c>
      <c r="P47" s="87">
        <v>0.16612250536752421</v>
      </c>
      <c r="Q47" s="87">
        <v>0.22146633786532835</v>
      </c>
    </row>
    <row r="48" spans="1:17" x14ac:dyDescent="0.25">
      <c r="A48" s="150" t="s">
        <v>28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26</v>
      </c>
      <c r="B49" s="87">
        <v>13.151239468124055</v>
      </c>
      <c r="C49" s="87">
        <v>14.161679656363246</v>
      </c>
      <c r="D49" s="87">
        <v>13.903270926275246</v>
      </c>
      <c r="E49" s="87">
        <v>15.917968238088914</v>
      </c>
      <c r="F49" s="87">
        <v>14.118467836675006</v>
      </c>
      <c r="G49" s="87">
        <v>13.827947390058263</v>
      </c>
      <c r="H49" s="87">
        <v>13.445902568924017</v>
      </c>
      <c r="I49" s="87">
        <v>13.495564855571724</v>
      </c>
      <c r="J49" s="87">
        <v>14.557572832610997</v>
      </c>
      <c r="K49" s="87">
        <v>15.02350973765626</v>
      </c>
      <c r="L49" s="87">
        <v>16.744578310822167</v>
      </c>
      <c r="M49" s="87">
        <v>16.021860582482514</v>
      </c>
      <c r="N49" s="87">
        <v>15.245453687904096</v>
      </c>
      <c r="O49" s="87">
        <v>15.63094737106603</v>
      </c>
      <c r="P49" s="87">
        <v>14.377818477386642</v>
      </c>
      <c r="Q49" s="87">
        <v>14.8376131759084</v>
      </c>
    </row>
    <row r="50" spans="1:17" x14ac:dyDescent="0.25">
      <c r="A50" s="150" t="s">
        <v>25</v>
      </c>
      <c r="B50" s="87">
        <v>0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86</v>
      </c>
      <c r="B51" s="87">
        <v>4.4163600047056528</v>
      </c>
      <c r="C51" s="87">
        <v>5.6564732470356294</v>
      </c>
      <c r="D51" s="87">
        <v>3.819402837994633</v>
      </c>
      <c r="E51" s="87">
        <v>3.9986418731913629</v>
      </c>
      <c r="F51" s="87">
        <v>4.5722212906537179</v>
      </c>
      <c r="G51" s="87">
        <v>6.6425255612025262</v>
      </c>
      <c r="H51" s="87">
        <v>6.7036837314636228</v>
      </c>
      <c r="I51" s="87">
        <v>7.4185929597511908</v>
      </c>
      <c r="J51" s="87">
        <v>6.7990246050471477</v>
      </c>
      <c r="K51" s="87">
        <v>7.229712295152015</v>
      </c>
      <c r="L51" s="87">
        <v>7.2722446095087676</v>
      </c>
      <c r="M51" s="87">
        <v>6.2453576889036473</v>
      </c>
      <c r="N51" s="87">
        <v>5.2563690767998335</v>
      </c>
      <c r="O51" s="87">
        <v>7.1426106238938765</v>
      </c>
      <c r="P51" s="87">
        <v>8.4650749691572784</v>
      </c>
      <c r="Q51" s="87">
        <v>8.0525713805312851</v>
      </c>
    </row>
    <row r="52" spans="1:17" x14ac:dyDescent="0.25">
      <c r="A52" s="150" t="s">
        <v>22</v>
      </c>
      <c r="B52" s="87">
        <v>0.57876787104032756</v>
      </c>
      <c r="C52" s="87">
        <v>0.57927275362318831</v>
      </c>
      <c r="D52" s="87">
        <v>0.53917797101449272</v>
      </c>
      <c r="E52" s="87">
        <v>0.55897768115942015</v>
      </c>
      <c r="F52" s="87">
        <v>0.54720666666666662</v>
      </c>
      <c r="G52" s="87">
        <v>0.6210006492306227</v>
      </c>
      <c r="H52" s="87">
        <v>0.60608492753623178</v>
      </c>
      <c r="I52" s="87">
        <v>0.56471884057971011</v>
      </c>
      <c r="J52" s="87">
        <v>0.57358695652173908</v>
      </c>
      <c r="K52" s="87">
        <v>0.49585652173913042</v>
      </c>
      <c r="L52" s="87">
        <v>0.56145663067013063</v>
      </c>
      <c r="M52" s="87">
        <v>0.54969795149506584</v>
      </c>
      <c r="N52" s="87">
        <v>0.6798448578677373</v>
      </c>
      <c r="O52" s="87">
        <v>0.66807826197927456</v>
      </c>
      <c r="P52" s="87">
        <v>0.70892563397233677</v>
      </c>
      <c r="Q52" s="87">
        <v>0.50815785662902435</v>
      </c>
    </row>
    <row r="53" spans="1:17" x14ac:dyDescent="0.25">
      <c r="A53" s="152" t="s">
        <v>246</v>
      </c>
      <c r="B53" s="151">
        <v>38.475629558136205</v>
      </c>
      <c r="C53" s="151">
        <v>33.750588869668221</v>
      </c>
      <c r="D53" s="151">
        <v>39.448015236303448</v>
      </c>
      <c r="E53" s="151">
        <v>33.615873989252933</v>
      </c>
      <c r="F53" s="151">
        <v>39.785125479594669</v>
      </c>
      <c r="G53" s="151">
        <v>39.335879848429563</v>
      </c>
      <c r="H53" s="151">
        <v>40.347225492663661</v>
      </c>
      <c r="I53" s="151">
        <v>39.142153847722668</v>
      </c>
      <c r="J53" s="151">
        <v>36.148294531800168</v>
      </c>
      <c r="K53" s="151">
        <v>27.787613177215736</v>
      </c>
      <c r="L53" s="151">
        <v>32.090660577136511</v>
      </c>
      <c r="M53" s="151">
        <v>33.181651066948014</v>
      </c>
      <c r="N53" s="151">
        <v>37.558245161809211</v>
      </c>
      <c r="O53" s="151">
        <v>31.378584814641709</v>
      </c>
      <c r="P53" s="151">
        <v>37.752792591229444</v>
      </c>
      <c r="Q53" s="151">
        <v>39.249908911049921</v>
      </c>
    </row>
    <row r="54" spans="1:17" x14ac:dyDescent="0.25">
      <c r="A54" s="156" t="s">
        <v>237</v>
      </c>
      <c r="B54" s="204">
        <v>721.54984866843768</v>
      </c>
      <c r="C54" s="204">
        <v>773.32673138195298</v>
      </c>
      <c r="D54" s="204">
        <v>730.94465438206282</v>
      </c>
      <c r="E54" s="204">
        <v>782.45430962802448</v>
      </c>
      <c r="F54" s="204">
        <v>749.59859884190837</v>
      </c>
      <c r="G54" s="204">
        <v>810.91276444105563</v>
      </c>
      <c r="H54" s="204">
        <v>810.03544442029965</v>
      </c>
      <c r="I54" s="204">
        <v>805.87822803946835</v>
      </c>
      <c r="J54" s="204">
        <v>818.32686387379931</v>
      </c>
      <c r="K54" s="204">
        <v>813.70501001047262</v>
      </c>
      <c r="L54" s="204">
        <v>870.1062107884884</v>
      </c>
      <c r="M54" s="204">
        <v>820.67498996443783</v>
      </c>
      <c r="N54" s="204">
        <v>777.88431908443306</v>
      </c>
      <c r="O54" s="204">
        <v>839.42152970314748</v>
      </c>
      <c r="P54" s="204">
        <v>841.62224555870102</v>
      </c>
      <c r="Q54" s="204">
        <v>844.21656500190375</v>
      </c>
    </row>
    <row r="55" spans="1:17" x14ac:dyDescent="0.25">
      <c r="A55" s="152" t="s">
        <v>245</v>
      </c>
      <c r="B55" s="151">
        <v>646.35788017645393</v>
      </c>
      <c r="C55" s="151">
        <v>707.36879270704594</v>
      </c>
      <c r="D55" s="151">
        <v>653.85237667839147</v>
      </c>
      <c r="E55" s="151">
        <v>716.75964090243122</v>
      </c>
      <c r="F55" s="151">
        <v>671.84751495149021</v>
      </c>
      <c r="G55" s="151">
        <v>734.03963014448846</v>
      </c>
      <c r="H55" s="151">
        <v>731.18586241672745</v>
      </c>
      <c r="I55" s="151">
        <v>729.38368766088297</v>
      </c>
      <c r="J55" s="151">
        <v>747.68314849632623</v>
      </c>
      <c r="K55" s="151">
        <v>759.40036682506172</v>
      </c>
      <c r="L55" s="151">
        <v>807.39222880264356</v>
      </c>
      <c r="M55" s="151">
        <v>755.82891232539498</v>
      </c>
      <c r="N55" s="151">
        <v>704.48517216329412</v>
      </c>
      <c r="O55" s="151">
        <v>778.09913971754565</v>
      </c>
      <c r="P55" s="151">
        <v>767.84289942182056</v>
      </c>
      <c r="Q55" s="151">
        <v>767.51144157582564</v>
      </c>
    </row>
    <row r="56" spans="1:17" x14ac:dyDescent="0.25">
      <c r="A56" s="150" t="s">
        <v>33</v>
      </c>
      <c r="B56" s="87">
        <v>64.263547260580339</v>
      </c>
      <c r="C56" s="87">
        <v>56.213547826086945</v>
      </c>
      <c r="D56" s="87">
        <v>72.478991304347844</v>
      </c>
      <c r="E56" s="87">
        <v>64.892904347826075</v>
      </c>
      <c r="F56" s="87">
        <v>66.258547826086954</v>
      </c>
      <c r="G56" s="87">
        <v>65.361356178855061</v>
      </c>
      <c r="H56" s="87">
        <v>75.025226086956522</v>
      </c>
      <c r="I56" s="87">
        <v>58.428217391304351</v>
      </c>
      <c r="J56" s="87">
        <v>68.948113043478259</v>
      </c>
      <c r="K56" s="87">
        <v>56.093878260869566</v>
      </c>
      <c r="L56" s="87">
        <v>53.267786875686163</v>
      </c>
      <c r="M56" s="87">
        <v>57.887793931877255</v>
      </c>
      <c r="N56" s="87">
        <v>60.690052629562359</v>
      </c>
      <c r="O56" s="87">
        <v>64.845127252020191</v>
      </c>
      <c r="P56" s="87">
        <v>55.458770947782483</v>
      </c>
      <c r="Q56" s="87">
        <v>58.070516273136512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1.910766901142539</v>
      </c>
      <c r="C58" s="87">
        <v>0.9526</v>
      </c>
      <c r="D58" s="87">
        <v>1.910539130434783</v>
      </c>
      <c r="E58" s="87">
        <v>0.95666956521739133</v>
      </c>
      <c r="F58" s="87">
        <v>0.95440000000000014</v>
      </c>
      <c r="G58" s="87">
        <v>0.95539214980381271</v>
      </c>
      <c r="H58" s="87">
        <v>0.95484347826086968</v>
      </c>
      <c r="I58" s="87">
        <v>0</v>
      </c>
      <c r="J58" s="87">
        <v>0</v>
      </c>
      <c r="K58" s="87">
        <v>0</v>
      </c>
      <c r="L58" s="87">
        <v>0.95536478991259044</v>
      </c>
      <c r="M58" s="87">
        <v>0.95540566732182974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1.7319695954387939</v>
      </c>
      <c r="C59" s="87">
        <v>2.6048838659492572</v>
      </c>
      <c r="D59" s="87">
        <v>1.68984201116454</v>
      </c>
      <c r="E59" s="87">
        <v>1.6943462596749532</v>
      </c>
      <c r="F59" s="87">
        <v>2.6111628707588186</v>
      </c>
      <c r="G59" s="87">
        <v>2.5785834252234259</v>
      </c>
      <c r="H59" s="87">
        <v>2.6133429703154825</v>
      </c>
      <c r="I59" s="87">
        <v>0.84270972293459012</v>
      </c>
      <c r="J59" s="87">
        <v>0.8470775404947225</v>
      </c>
      <c r="K59" s="87">
        <v>0.84628844950894455</v>
      </c>
      <c r="L59" s="87">
        <v>0.86642156632311873</v>
      </c>
      <c r="M59" s="87">
        <v>0.84726714413246684</v>
      </c>
      <c r="N59" s="87">
        <v>0.86811549776155184</v>
      </c>
      <c r="O59" s="87">
        <v>0.86616456506404282</v>
      </c>
      <c r="P59" s="87">
        <v>0.84588089752458173</v>
      </c>
      <c r="Q59" s="87">
        <v>0.8466627746680242</v>
      </c>
    </row>
    <row r="60" spans="1:17" x14ac:dyDescent="0.25">
      <c r="A60" s="150" t="s">
        <v>29</v>
      </c>
      <c r="B60" s="87">
        <v>34.060576103190925</v>
      </c>
      <c r="C60" s="87">
        <v>35.674991304347827</v>
      </c>
      <c r="D60" s="87">
        <v>29.917452173913045</v>
      </c>
      <c r="E60" s="87">
        <v>34.948086956521735</v>
      </c>
      <c r="F60" s="87">
        <v>24.88653043478261</v>
      </c>
      <c r="G60" s="87">
        <v>32.400090375863641</v>
      </c>
      <c r="H60" s="87">
        <v>29.922313043478262</v>
      </c>
      <c r="I60" s="87">
        <v>25.746460869565219</v>
      </c>
      <c r="J60" s="87">
        <v>19.982426086956526</v>
      </c>
      <c r="K60" s="87">
        <v>19.987843478260871</v>
      </c>
      <c r="L60" s="87">
        <v>14.954269040689439</v>
      </c>
      <c r="M60" s="87">
        <v>11.630958895626513</v>
      </c>
      <c r="N60" s="87">
        <v>7.4769753588199581</v>
      </c>
      <c r="O60" s="87">
        <v>9.1387601922859698</v>
      </c>
      <c r="P60" s="87">
        <v>4.9836751610257259</v>
      </c>
      <c r="Q60" s="87">
        <v>6.6439901359598501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394.53718404372188</v>
      </c>
      <c r="C62" s="87">
        <v>424.85038969089743</v>
      </c>
      <c r="D62" s="87">
        <v>417.09812778825744</v>
      </c>
      <c r="E62" s="87">
        <v>477.53904714266753</v>
      </c>
      <c r="F62" s="87">
        <v>423.55403510025019</v>
      </c>
      <c r="G62" s="87">
        <v>414.83842170174796</v>
      </c>
      <c r="H62" s="87">
        <v>403.37707706772062</v>
      </c>
      <c r="I62" s="87">
        <v>404.86694566715175</v>
      </c>
      <c r="J62" s="87">
        <v>436.72718497833</v>
      </c>
      <c r="K62" s="87">
        <v>450.70529212968796</v>
      </c>
      <c r="L62" s="87">
        <v>502.33734932466513</v>
      </c>
      <c r="M62" s="87">
        <v>480.65581747447555</v>
      </c>
      <c r="N62" s="87">
        <v>457.36361063712303</v>
      </c>
      <c r="O62" s="87">
        <v>468.92842113198088</v>
      </c>
      <c r="P62" s="87">
        <v>431.33455432159923</v>
      </c>
      <c r="Q62" s="87">
        <v>445.12839527725203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132.49080014116964</v>
      </c>
      <c r="C64" s="87">
        <v>169.6941974110689</v>
      </c>
      <c r="D64" s="87">
        <v>114.58208513983902</v>
      </c>
      <c r="E64" s="87">
        <v>119.95925619574089</v>
      </c>
      <c r="F64" s="87">
        <v>137.16663871961154</v>
      </c>
      <c r="G64" s="87">
        <v>199.2757668360758</v>
      </c>
      <c r="H64" s="87">
        <v>201.1105119439087</v>
      </c>
      <c r="I64" s="87">
        <v>222.55778879253577</v>
      </c>
      <c r="J64" s="87">
        <v>203.97073815141445</v>
      </c>
      <c r="K64" s="87">
        <v>216.89136885456048</v>
      </c>
      <c r="L64" s="87">
        <v>218.16733828526307</v>
      </c>
      <c r="M64" s="87">
        <v>187.36073066710946</v>
      </c>
      <c r="N64" s="87">
        <v>157.69107230399504</v>
      </c>
      <c r="O64" s="87">
        <v>214.2783187168163</v>
      </c>
      <c r="P64" s="87">
        <v>253.9522490747184</v>
      </c>
      <c r="Q64" s="87">
        <v>241.57714141593851</v>
      </c>
    </row>
    <row r="65" spans="1:17" x14ac:dyDescent="0.25">
      <c r="A65" s="150" t="s">
        <v>22</v>
      </c>
      <c r="B65" s="87">
        <v>17.363036131209832</v>
      </c>
      <c r="C65" s="87">
        <v>17.378182608695649</v>
      </c>
      <c r="D65" s="87">
        <v>16.175339130434786</v>
      </c>
      <c r="E65" s="87">
        <v>16.769330434782606</v>
      </c>
      <c r="F65" s="87">
        <v>16.416200000000003</v>
      </c>
      <c r="G65" s="87">
        <v>18.630019476918683</v>
      </c>
      <c r="H65" s="87">
        <v>18.182547826086957</v>
      </c>
      <c r="I65" s="87">
        <v>16.941565217391307</v>
      </c>
      <c r="J65" s="87">
        <v>17.207608695652176</v>
      </c>
      <c r="K65" s="87">
        <v>14.875695652173915</v>
      </c>
      <c r="L65" s="87">
        <v>16.843698920103925</v>
      </c>
      <c r="M65" s="87">
        <v>16.490938544851979</v>
      </c>
      <c r="N65" s="87">
        <v>20.395345736032123</v>
      </c>
      <c r="O65" s="87">
        <v>20.042347859378236</v>
      </c>
      <c r="P65" s="87">
        <v>21.2677690191701</v>
      </c>
      <c r="Q65" s="87">
        <v>15.244735698870732</v>
      </c>
    </row>
    <row r="66" spans="1:17" x14ac:dyDescent="0.25">
      <c r="A66" s="152" t="s">
        <v>244</v>
      </c>
      <c r="B66" s="151">
        <v>75.191968491983744</v>
      </c>
      <c r="C66" s="151">
        <v>65.957938674907041</v>
      </c>
      <c r="D66" s="151">
        <v>77.092277703671357</v>
      </c>
      <c r="E66" s="151">
        <v>65.69466872559326</v>
      </c>
      <c r="F66" s="151">
        <v>77.751083890418158</v>
      </c>
      <c r="G66" s="151">
        <v>76.873134296567173</v>
      </c>
      <c r="H66" s="151">
        <v>78.849582003572209</v>
      </c>
      <c r="I66" s="151">
        <v>76.494540378585384</v>
      </c>
      <c r="J66" s="151">
        <v>70.643715377473086</v>
      </c>
      <c r="K66" s="151">
        <v>54.304643185410896</v>
      </c>
      <c r="L66" s="151">
        <v>62.713981985844839</v>
      </c>
      <c r="M66" s="151">
        <v>64.846077639042846</v>
      </c>
      <c r="N66" s="151">
        <v>73.399146921138936</v>
      </c>
      <c r="O66" s="151">
        <v>61.322389985601831</v>
      </c>
      <c r="P66" s="151">
        <v>73.779346136880463</v>
      </c>
      <c r="Q66" s="151">
        <v>76.705123426078103</v>
      </c>
    </row>
    <row r="67" spans="1:17" x14ac:dyDescent="0.25">
      <c r="A67" s="156" t="s">
        <v>236</v>
      </c>
      <c r="B67" s="204">
        <v>91.897974878835115</v>
      </c>
      <c r="C67" s="204">
        <v>96.990897236156044</v>
      </c>
      <c r="D67" s="204">
        <v>93.189069523275705</v>
      </c>
      <c r="E67" s="204">
        <v>98.028761243534902</v>
      </c>
      <c r="F67" s="204">
        <v>95.43297814035725</v>
      </c>
      <c r="G67" s="204">
        <v>102.49619107094583</v>
      </c>
      <c r="H67" s="204">
        <v>102.59668535023596</v>
      </c>
      <c r="I67" s="204">
        <v>101.86997235231746</v>
      </c>
      <c r="J67" s="204">
        <v>102.72182688581906</v>
      </c>
      <c r="K67" s="204">
        <v>100.50568653887343</v>
      </c>
      <c r="L67" s="204">
        <v>107.94890027431926</v>
      </c>
      <c r="M67" s="204">
        <v>102.40074737141666</v>
      </c>
      <c r="N67" s="204">
        <v>98.286327536016799</v>
      </c>
      <c r="O67" s="204">
        <v>104.22619788760771</v>
      </c>
      <c r="P67" s="204">
        <v>105.76143985259642</v>
      </c>
      <c r="Q67" s="204">
        <v>106.36439105048679</v>
      </c>
    </row>
    <row r="68" spans="1:17" x14ac:dyDescent="0.25">
      <c r="A68" s="152" t="s">
        <v>243</v>
      </c>
      <c r="B68" s="151">
        <v>75.408419353919598</v>
      </c>
      <c r="C68" s="151">
        <v>82.526359149155383</v>
      </c>
      <c r="D68" s="151">
        <v>76.282777279145662</v>
      </c>
      <c r="E68" s="151">
        <v>83.621958105283639</v>
      </c>
      <c r="F68" s="151">
        <v>78.382210077673818</v>
      </c>
      <c r="G68" s="151">
        <v>85.637956850190292</v>
      </c>
      <c r="H68" s="151">
        <v>85.305017281951535</v>
      </c>
      <c r="I68" s="151">
        <v>85.09476356043632</v>
      </c>
      <c r="J68" s="151">
        <v>87.229700657904701</v>
      </c>
      <c r="K68" s="151">
        <v>88.59670946292384</v>
      </c>
      <c r="L68" s="151">
        <v>94.195760026975037</v>
      </c>
      <c r="M68" s="151">
        <v>88.18003977129608</v>
      </c>
      <c r="N68" s="151">
        <v>82.189936752384284</v>
      </c>
      <c r="O68" s="151">
        <v>90.778232967046975</v>
      </c>
      <c r="P68" s="151">
        <v>89.581671599212385</v>
      </c>
      <c r="Q68" s="151">
        <v>89.543001517179675</v>
      </c>
    </row>
    <row r="69" spans="1:17" x14ac:dyDescent="0.25">
      <c r="A69" s="150" t="s">
        <v>33</v>
      </c>
      <c r="B69" s="87">
        <v>7.4974138470677039</v>
      </c>
      <c r="C69" s="87">
        <v>6.5582472463768111</v>
      </c>
      <c r="D69" s="87">
        <v>8.4558823188405796</v>
      </c>
      <c r="E69" s="87">
        <v>7.5708388405797091</v>
      </c>
      <c r="F69" s="87">
        <v>7.7301639130434765</v>
      </c>
      <c r="G69" s="87">
        <v>7.6254915541997557</v>
      </c>
      <c r="H69" s="87">
        <v>8.7529430434782611</v>
      </c>
      <c r="I69" s="87">
        <v>6.81662536231884</v>
      </c>
      <c r="J69" s="87">
        <v>8.0439465217391302</v>
      </c>
      <c r="K69" s="87">
        <v>6.5442857971014474</v>
      </c>
      <c r="L69" s="87">
        <v>6.2145751354967178</v>
      </c>
      <c r="M69" s="87">
        <v>6.7535759587190114</v>
      </c>
      <c r="N69" s="87">
        <v>7.0805061401156069</v>
      </c>
      <c r="O69" s="87">
        <v>7.5652648460690202</v>
      </c>
      <c r="P69" s="87">
        <v>6.4701899439079558</v>
      </c>
      <c r="Q69" s="87">
        <v>6.7748935651992603</v>
      </c>
    </row>
    <row r="70" spans="1:17" x14ac:dyDescent="0.25">
      <c r="A70" s="150" t="s">
        <v>31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30</v>
      </c>
      <c r="B71" s="87">
        <v>0.22292280513329615</v>
      </c>
      <c r="C71" s="87">
        <v>0.11113666666666668</v>
      </c>
      <c r="D71" s="87">
        <v>0.22289623188405797</v>
      </c>
      <c r="E71" s="87">
        <v>0.11161144927536233</v>
      </c>
      <c r="F71" s="87">
        <v>0.11134666666666666</v>
      </c>
      <c r="G71" s="87">
        <v>0.11146241747711147</v>
      </c>
      <c r="H71" s="87">
        <v>0.11139840579710146</v>
      </c>
      <c r="I71" s="87">
        <v>0</v>
      </c>
      <c r="J71" s="87">
        <v>0</v>
      </c>
      <c r="K71" s="87">
        <v>0</v>
      </c>
      <c r="L71" s="87">
        <v>0.11145922548980218</v>
      </c>
      <c r="M71" s="87">
        <v>0.11146399452088013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150" t="s">
        <v>125</v>
      </c>
      <c r="B72" s="87">
        <v>0.20206311946785924</v>
      </c>
      <c r="C72" s="87">
        <v>0.30390311769408007</v>
      </c>
      <c r="D72" s="87">
        <v>0.19714823463586301</v>
      </c>
      <c r="E72" s="87">
        <v>0.19767373029541124</v>
      </c>
      <c r="F72" s="87">
        <v>0.30463566825519545</v>
      </c>
      <c r="G72" s="87">
        <v>0.300834732942733</v>
      </c>
      <c r="H72" s="87">
        <v>0.30489001320347298</v>
      </c>
      <c r="I72" s="87">
        <v>9.8316134342368813E-2</v>
      </c>
      <c r="J72" s="87">
        <v>9.8825713057717604E-2</v>
      </c>
      <c r="K72" s="87">
        <v>9.8733652442710165E-2</v>
      </c>
      <c r="L72" s="87">
        <v>0.10108251607103047</v>
      </c>
      <c r="M72" s="87">
        <v>9.8847833482121131E-2</v>
      </c>
      <c r="N72" s="87">
        <v>0.10128014140551436</v>
      </c>
      <c r="O72" s="87">
        <v>0.10105253259080499</v>
      </c>
      <c r="P72" s="87">
        <v>9.8686104711201206E-2</v>
      </c>
      <c r="Q72" s="87">
        <v>9.8777323711269488E-2</v>
      </c>
    </row>
    <row r="73" spans="1:17" x14ac:dyDescent="0.25">
      <c r="A73" s="150" t="s">
        <v>29</v>
      </c>
      <c r="B73" s="87">
        <v>3.9737338787056071</v>
      </c>
      <c r="C73" s="87">
        <v>4.1620823188405796</v>
      </c>
      <c r="D73" s="87">
        <v>3.4903694202898556</v>
      </c>
      <c r="E73" s="87">
        <v>4.0772768115942029</v>
      </c>
      <c r="F73" s="87">
        <v>2.9034285507246373</v>
      </c>
      <c r="G73" s="87">
        <v>3.7800105438507581</v>
      </c>
      <c r="H73" s="87">
        <v>3.4909365217391306</v>
      </c>
      <c r="I73" s="87">
        <v>3.0037537681159407</v>
      </c>
      <c r="J73" s="87">
        <v>2.3312830434782605</v>
      </c>
      <c r="K73" s="87">
        <v>2.3319150724637674</v>
      </c>
      <c r="L73" s="87">
        <v>1.7446647214137676</v>
      </c>
      <c r="M73" s="87">
        <v>1.3569452044897596</v>
      </c>
      <c r="N73" s="87">
        <v>0.87231379186232816</v>
      </c>
      <c r="O73" s="87">
        <v>1.0661886891000296</v>
      </c>
      <c r="P73" s="87">
        <v>0.58142876878633476</v>
      </c>
      <c r="Q73" s="87">
        <v>0.77513218252864913</v>
      </c>
    </row>
    <row r="74" spans="1:17" x14ac:dyDescent="0.25">
      <c r="A74" s="150" t="s">
        <v>28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26</v>
      </c>
      <c r="B75" s="87">
        <v>46.029338138434206</v>
      </c>
      <c r="C75" s="87">
        <v>49.565878797271367</v>
      </c>
      <c r="D75" s="87">
        <v>48.661448241963363</v>
      </c>
      <c r="E75" s="87">
        <v>55.712888833311212</v>
      </c>
      <c r="F75" s="87">
        <v>49.414637428362511</v>
      </c>
      <c r="G75" s="87">
        <v>48.397815865203917</v>
      </c>
      <c r="H75" s="87">
        <v>47.060658991234071</v>
      </c>
      <c r="I75" s="87">
        <v>47.23447699450103</v>
      </c>
      <c r="J75" s="87">
        <v>50.951504914138489</v>
      </c>
      <c r="K75" s="87">
        <v>52.582284081796914</v>
      </c>
      <c r="L75" s="87">
        <v>58.606024087877579</v>
      </c>
      <c r="M75" s="87">
        <v>56.076512038688804</v>
      </c>
      <c r="N75" s="87">
        <v>53.359087907664339</v>
      </c>
      <c r="O75" s="87">
        <v>54.708315798731093</v>
      </c>
      <c r="P75" s="87">
        <v>50.32236467085324</v>
      </c>
      <c r="Q75" s="87">
        <v>51.931646115679406</v>
      </c>
    </row>
    <row r="76" spans="1:17" x14ac:dyDescent="0.25">
      <c r="A76" s="150" t="s">
        <v>25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86</v>
      </c>
      <c r="B77" s="87">
        <v>15.457260016469785</v>
      </c>
      <c r="C77" s="87">
        <v>19.797656364624707</v>
      </c>
      <c r="D77" s="87">
        <v>13.367909932981217</v>
      </c>
      <c r="E77" s="87">
        <v>13.995246556169773</v>
      </c>
      <c r="F77" s="87">
        <v>16.00277451728801</v>
      </c>
      <c r="G77" s="87">
        <v>23.248839464208842</v>
      </c>
      <c r="H77" s="87">
        <v>23.462893060122685</v>
      </c>
      <c r="I77" s="87">
        <v>25.965075359129163</v>
      </c>
      <c r="J77" s="87">
        <v>23.796586117665019</v>
      </c>
      <c r="K77" s="87">
        <v>25.30399303303205</v>
      </c>
      <c r="L77" s="87">
        <v>25.452856133280683</v>
      </c>
      <c r="M77" s="87">
        <v>21.858751911162766</v>
      </c>
      <c r="N77" s="87">
        <v>18.397291768799416</v>
      </c>
      <c r="O77" s="87">
        <v>24.999137183628562</v>
      </c>
      <c r="P77" s="87">
        <v>29.627762392050478</v>
      </c>
      <c r="Q77" s="87">
        <v>28.183999831859499</v>
      </c>
    </row>
    <row r="78" spans="1:17" x14ac:dyDescent="0.25">
      <c r="A78" s="150" t="s">
        <v>22</v>
      </c>
      <c r="B78" s="87">
        <v>2.0256875486411463</v>
      </c>
      <c r="C78" s="87">
        <v>2.0274546376811595</v>
      </c>
      <c r="D78" s="87">
        <v>1.8871228985507247</v>
      </c>
      <c r="E78" s="87">
        <v>1.956421884057971</v>
      </c>
      <c r="F78" s="87">
        <v>1.9152233333333331</v>
      </c>
      <c r="G78" s="87">
        <v>2.1735022723071795</v>
      </c>
      <c r="H78" s="87">
        <v>2.1212972463768116</v>
      </c>
      <c r="I78" s="87">
        <v>1.9765159420289851</v>
      </c>
      <c r="J78" s="87">
        <v>2.0075543478260869</v>
      </c>
      <c r="K78" s="87">
        <v>1.735497826086956</v>
      </c>
      <c r="L78" s="87">
        <v>1.9650982073454573</v>
      </c>
      <c r="M78" s="87">
        <v>1.9239428302327306</v>
      </c>
      <c r="N78" s="87">
        <v>2.3794570025370811</v>
      </c>
      <c r="O78" s="87">
        <v>2.3382739169274602</v>
      </c>
      <c r="P78" s="87">
        <v>2.4812397189031787</v>
      </c>
      <c r="Q78" s="87">
        <v>1.7785524982015855</v>
      </c>
    </row>
    <row r="79" spans="1:17" x14ac:dyDescent="0.25">
      <c r="A79" s="149" t="s">
        <v>242</v>
      </c>
      <c r="B79" s="148">
        <v>16.489555524915517</v>
      </c>
      <c r="C79" s="148">
        <v>14.464538087000662</v>
      </c>
      <c r="D79" s="148">
        <v>16.906292244130043</v>
      </c>
      <c r="E79" s="148">
        <v>14.406803138251263</v>
      </c>
      <c r="F79" s="148">
        <v>17.050768062683431</v>
      </c>
      <c r="G79" s="148">
        <v>16.858234220755534</v>
      </c>
      <c r="H79" s="148">
        <v>17.291668068284423</v>
      </c>
      <c r="I79" s="148">
        <v>16.775208791881141</v>
      </c>
      <c r="J79" s="148">
        <v>15.492126227914355</v>
      </c>
      <c r="K79" s="148">
        <v>11.908977075949593</v>
      </c>
      <c r="L79" s="148">
        <v>13.75314024734422</v>
      </c>
      <c r="M79" s="148">
        <v>14.220707600120576</v>
      </c>
      <c r="N79" s="148">
        <v>16.096390783632515</v>
      </c>
      <c r="O79" s="148">
        <v>13.447964920560736</v>
      </c>
      <c r="P79" s="148">
        <v>16.17976825338404</v>
      </c>
      <c r="Q79" s="148">
        <v>16.821389533307112</v>
      </c>
    </row>
    <row r="80" spans="1:17" x14ac:dyDescent="0.25">
      <c r="A80" s="40"/>
      <c r="B80" s="32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</row>
    <row r="81" spans="1:17" ht="12.75" x14ac:dyDescent="0.25">
      <c r="A81" s="97" t="s">
        <v>55</v>
      </c>
      <c r="B81" s="96">
        <v>41.560101195580501</v>
      </c>
      <c r="C81" s="96">
        <v>44.06415256733635</v>
      </c>
      <c r="D81" s="96">
        <v>38.068864790519228</v>
      </c>
      <c r="E81" s="96">
        <v>35.852521439186148</v>
      </c>
      <c r="F81" s="96">
        <v>36.665166083443637</v>
      </c>
      <c r="G81" s="96">
        <v>36.851726146473538</v>
      </c>
      <c r="H81" s="96">
        <v>37.979821455612409</v>
      </c>
      <c r="I81" s="96">
        <v>39.614601440316619</v>
      </c>
      <c r="J81" s="96">
        <v>38.664912997234751</v>
      </c>
      <c r="K81" s="96">
        <v>40.690974169404626</v>
      </c>
      <c r="L81" s="96">
        <v>42.00208298393818</v>
      </c>
      <c r="M81" s="96">
        <v>37.534783438536579</v>
      </c>
      <c r="N81" s="96">
        <v>34.191597359203342</v>
      </c>
      <c r="O81" s="96">
        <v>37.932503998481934</v>
      </c>
      <c r="P81" s="96">
        <v>37.994946719003792</v>
      </c>
      <c r="Q81" s="96">
        <v>37.230993813021314</v>
      </c>
    </row>
    <row r="82" spans="1:17" x14ac:dyDescent="0.25">
      <c r="A82" s="132" t="s">
        <v>83</v>
      </c>
      <c r="B82" s="160">
        <v>1.5701444547967125</v>
      </c>
      <c r="C82" s="160">
        <v>1.6647477464823124</v>
      </c>
      <c r="D82" s="160">
        <v>1.4382452215394486</v>
      </c>
      <c r="E82" s="160">
        <v>1.3545115653906215</v>
      </c>
      <c r="F82" s="160">
        <v>1.385213354972328</v>
      </c>
      <c r="G82" s="160">
        <v>1.3922616113534765</v>
      </c>
      <c r="H82" s="160">
        <v>1.4348811561373311</v>
      </c>
      <c r="I82" s="160">
        <v>1.496643294677767</v>
      </c>
      <c r="J82" s="160">
        <v>1.4607639777417416</v>
      </c>
      <c r="K82" s="160">
        <v>1.5373087556187441</v>
      </c>
      <c r="L82" s="160">
        <v>1.5868425675093145</v>
      </c>
      <c r="M82" s="160">
        <v>1.418067578821989</v>
      </c>
      <c r="N82" s="160">
        <v>1.2917617005202093</v>
      </c>
      <c r="O82" s="160">
        <v>1.4330934982445156</v>
      </c>
      <c r="P82" s="160">
        <v>1.4354525899827293</v>
      </c>
      <c r="Q82" s="160">
        <v>1.4065903787621805</v>
      </c>
    </row>
    <row r="83" spans="1:17" x14ac:dyDescent="0.25">
      <c r="A83" s="76" t="s">
        <v>82</v>
      </c>
      <c r="B83" s="159">
        <v>0.69233488221070161</v>
      </c>
      <c r="C83" s="159">
        <v>0.73404897966575033</v>
      </c>
      <c r="D83" s="159">
        <v>0.63417562186884169</v>
      </c>
      <c r="E83" s="159">
        <v>0.59725434956821422</v>
      </c>
      <c r="F83" s="159">
        <v>0.6107919064527243</v>
      </c>
      <c r="G83" s="159">
        <v>0.61389974391094404</v>
      </c>
      <c r="H83" s="159">
        <v>0.632692280755348</v>
      </c>
      <c r="I83" s="159">
        <v>0.65992549664248734</v>
      </c>
      <c r="J83" s="159">
        <v>0.64410497605992756</v>
      </c>
      <c r="K83" s="159">
        <v>0.67785640549906157</v>
      </c>
      <c r="L83" s="159">
        <v>0.69969769896472889</v>
      </c>
      <c r="M83" s="159">
        <v>0.62527855137866772</v>
      </c>
      <c r="N83" s="159">
        <v>0.56958560853545426</v>
      </c>
      <c r="O83" s="159">
        <v>0.63190403613691526</v>
      </c>
      <c r="P83" s="159">
        <v>0.63294424711604569</v>
      </c>
      <c r="Q83" s="159">
        <v>0.62021782850871698</v>
      </c>
    </row>
    <row r="84" spans="1:17" x14ac:dyDescent="0.25">
      <c r="A84" s="76" t="s">
        <v>81</v>
      </c>
      <c r="B84" s="159">
        <v>5.3701924035363016</v>
      </c>
      <c r="C84" s="159">
        <v>5.6937536381778067</v>
      </c>
      <c r="D84" s="159">
        <v>4.9190719615244056</v>
      </c>
      <c r="E84" s="159">
        <v>4.6326869459310656</v>
      </c>
      <c r="F84" s="159">
        <v>4.7376929004360582</v>
      </c>
      <c r="G84" s="159">
        <v>4.7617992766109305</v>
      </c>
      <c r="H84" s="159">
        <v>4.9075662185895688</v>
      </c>
      <c r="I84" s="159">
        <v>5.1188044688045444</v>
      </c>
      <c r="J84" s="159">
        <v>4.9960903868834254</v>
      </c>
      <c r="K84" s="159">
        <v>5.2578880727139765</v>
      </c>
      <c r="L84" s="159">
        <v>5.4273031220874923</v>
      </c>
      <c r="M84" s="159">
        <v>4.8500605891557402</v>
      </c>
      <c r="N84" s="159">
        <v>4.4180704839739739</v>
      </c>
      <c r="O84" s="159">
        <v>4.9014520888948185</v>
      </c>
      <c r="P84" s="159">
        <v>4.9095206309280677</v>
      </c>
      <c r="Q84" s="159">
        <v>4.8108063839857893</v>
      </c>
    </row>
    <row r="85" spans="1:17" x14ac:dyDescent="0.25">
      <c r="A85" s="76" t="s">
        <v>80</v>
      </c>
      <c r="B85" s="159">
        <v>2.3712405320112944</v>
      </c>
      <c r="C85" s="159">
        <v>2.51411092780276</v>
      </c>
      <c r="D85" s="159">
        <v>2.1720456062926092</v>
      </c>
      <c r="E85" s="159">
        <v>2.0455905920759063</v>
      </c>
      <c r="F85" s="159">
        <v>2.0919565984895332</v>
      </c>
      <c r="G85" s="159">
        <v>2.1026009128772496</v>
      </c>
      <c r="H85" s="159">
        <v>2.1669651767757787</v>
      </c>
      <c r="I85" s="159">
        <v>2.2602386878870471</v>
      </c>
      <c r="J85" s="159">
        <v>2.206053552041952</v>
      </c>
      <c r="K85" s="159">
        <v>2.3216518839414522</v>
      </c>
      <c r="L85" s="159">
        <v>2.3964581109106455</v>
      </c>
      <c r="M85" s="159">
        <v>2.1415732226173905</v>
      </c>
      <c r="N85" s="159">
        <v>1.9508254113918031</v>
      </c>
      <c r="O85" s="159">
        <v>2.1642654462892845</v>
      </c>
      <c r="P85" s="159">
        <v>2.167828159217573</v>
      </c>
      <c r="Q85" s="159">
        <v>2.1242402938587155</v>
      </c>
    </row>
    <row r="86" spans="1:17" x14ac:dyDescent="0.25">
      <c r="A86" s="129" t="s">
        <v>79</v>
      </c>
      <c r="B86" s="158">
        <v>8.2142902498001149</v>
      </c>
      <c r="C86" s="158">
        <v>8.7092121623146106</v>
      </c>
      <c r="D86" s="158">
        <v>7.5242527297545294</v>
      </c>
      <c r="E86" s="158">
        <v>7.0861958661441813</v>
      </c>
      <c r="F86" s="158">
        <v>7.2468138335178125</v>
      </c>
      <c r="G86" s="158">
        <v>7.2836871438001172</v>
      </c>
      <c r="H86" s="158">
        <v>7.5066534511990524</v>
      </c>
      <c r="I86" s="158">
        <v>7.8297652074897757</v>
      </c>
      <c r="J86" s="158">
        <v>7.6420607434981234</v>
      </c>
      <c r="K86" s="158">
        <v>8.0425086262819931</v>
      </c>
      <c r="L86" s="158">
        <v>8.3016472722869086</v>
      </c>
      <c r="M86" s="158">
        <v>7.4186923697942468</v>
      </c>
      <c r="N86" s="158">
        <v>6.7579167695256235</v>
      </c>
      <c r="O86" s="158">
        <v>7.4973012283802696</v>
      </c>
      <c r="P86" s="158">
        <v>7.50964293630682</v>
      </c>
      <c r="Q86" s="158">
        <v>7.3586488163120976</v>
      </c>
    </row>
    <row r="87" spans="1:17" x14ac:dyDescent="0.25">
      <c r="A87" s="92" t="s">
        <v>125</v>
      </c>
      <c r="B87" s="91">
        <v>1.9319113891110174E-2</v>
      </c>
      <c r="C87" s="91">
        <v>2.9650221619437998E-2</v>
      </c>
      <c r="D87" s="91">
        <v>1.6633405007964609E-2</v>
      </c>
      <c r="E87" s="91">
        <v>1.482743466167594E-2</v>
      </c>
      <c r="F87" s="91">
        <v>2.4231061274959963E-2</v>
      </c>
      <c r="G87" s="91">
        <v>2.4221832593131844E-2</v>
      </c>
      <c r="H87" s="91">
        <v>2.5661884293644462E-2</v>
      </c>
      <c r="I87" s="91">
        <v>8.5854074310361666E-3</v>
      </c>
      <c r="J87" s="91">
        <v>8.2375441355400474E-3</v>
      </c>
      <c r="K87" s="91">
        <v>8.8653307894535731E-3</v>
      </c>
      <c r="L87" s="91">
        <v>8.5133222219021271E-3</v>
      </c>
      <c r="M87" s="91">
        <v>7.6678717004433341E-3</v>
      </c>
      <c r="N87" s="91">
        <v>7.3097990904506258E-3</v>
      </c>
      <c r="O87" s="91">
        <v>8.0656865989887742E-3</v>
      </c>
      <c r="P87" s="91">
        <v>8.0318013609200264E-3</v>
      </c>
      <c r="Q87" s="91">
        <v>7.8182711839334465E-3</v>
      </c>
    </row>
    <row r="88" spans="1:17" x14ac:dyDescent="0.25">
      <c r="A88" s="92" t="s">
        <v>26</v>
      </c>
      <c r="B88" s="91">
        <v>4.4008329088984368</v>
      </c>
      <c r="C88" s="91">
        <v>4.8358809289370033</v>
      </c>
      <c r="D88" s="91">
        <v>4.1055684742887681</v>
      </c>
      <c r="E88" s="91">
        <v>4.1790035416168481</v>
      </c>
      <c r="F88" s="91">
        <v>3.9304954481020848</v>
      </c>
      <c r="G88" s="91">
        <v>3.896770104612044</v>
      </c>
      <c r="H88" s="91">
        <v>3.9609863672699372</v>
      </c>
      <c r="I88" s="91">
        <v>4.124727162049699</v>
      </c>
      <c r="J88" s="91">
        <v>4.2470249646190092</v>
      </c>
      <c r="K88" s="91">
        <v>4.7213825328768824</v>
      </c>
      <c r="L88" s="91">
        <v>4.9358878923637111</v>
      </c>
      <c r="M88" s="91">
        <v>4.349994173608315</v>
      </c>
      <c r="N88" s="91">
        <v>3.8511420584715266</v>
      </c>
      <c r="O88" s="91">
        <v>4.3666409765095038</v>
      </c>
      <c r="P88" s="91">
        <v>4.095604322724852</v>
      </c>
      <c r="Q88" s="91">
        <v>4.110413980715327</v>
      </c>
    </row>
    <row r="89" spans="1:17" x14ac:dyDescent="0.25">
      <c r="A89" s="92" t="s">
        <v>126</v>
      </c>
      <c r="B89" s="91">
        <v>0</v>
      </c>
      <c r="C89" s="91">
        <v>0</v>
      </c>
      <c r="D89" s="91">
        <v>0</v>
      </c>
      <c r="E89" s="91">
        <v>0</v>
      </c>
      <c r="F89" s="91">
        <v>0</v>
      </c>
      <c r="G89" s="91">
        <v>0</v>
      </c>
      <c r="H89" s="91">
        <v>0</v>
      </c>
      <c r="I89" s="91">
        <v>0</v>
      </c>
      <c r="J89" s="91">
        <v>0</v>
      </c>
      <c r="K89" s="91">
        <v>0</v>
      </c>
      <c r="L89" s="91">
        <v>0</v>
      </c>
      <c r="M89" s="91">
        <v>0</v>
      </c>
      <c r="N89" s="91">
        <v>0</v>
      </c>
      <c r="O89" s="91">
        <v>0</v>
      </c>
      <c r="P89" s="91">
        <v>0</v>
      </c>
      <c r="Q89" s="91">
        <v>0</v>
      </c>
    </row>
    <row r="90" spans="1:17" x14ac:dyDescent="0.25">
      <c r="A90" s="92" t="s">
        <v>21</v>
      </c>
      <c r="B90" s="157">
        <v>3.7941382270105679</v>
      </c>
      <c r="C90" s="157">
        <v>3.8436810117581692</v>
      </c>
      <c r="D90" s="157">
        <v>3.4020508504577966</v>
      </c>
      <c r="E90" s="157">
        <v>2.8923648898656573</v>
      </c>
      <c r="F90" s="157">
        <v>3.292087324140768</v>
      </c>
      <c r="G90" s="157">
        <v>3.3626952065949411</v>
      </c>
      <c r="H90" s="157">
        <v>3.5200051996354706</v>
      </c>
      <c r="I90" s="157">
        <v>3.6964526380090401</v>
      </c>
      <c r="J90" s="157">
        <v>3.3867982347435737</v>
      </c>
      <c r="K90" s="157">
        <v>3.3122607626156571</v>
      </c>
      <c r="L90" s="157">
        <v>3.3572460577012957</v>
      </c>
      <c r="M90" s="157">
        <v>3.0610303244854893</v>
      </c>
      <c r="N90" s="157">
        <v>2.8994649119636464</v>
      </c>
      <c r="O90" s="157">
        <v>3.1225945652717773</v>
      </c>
      <c r="P90" s="157">
        <v>3.4060068122210483</v>
      </c>
      <c r="Q90" s="157">
        <v>3.2404165644128367</v>
      </c>
    </row>
    <row r="91" spans="1:17" x14ac:dyDescent="0.25">
      <c r="A91" s="243" t="s">
        <v>235</v>
      </c>
      <c r="B91" s="242">
        <v>23.341898673225376</v>
      </c>
      <c r="C91" s="242">
        <v>24.748279112893108</v>
      </c>
      <c r="D91" s="242">
        <v>21.381073649539395</v>
      </c>
      <c r="E91" s="242">
        <v>20.13628212007616</v>
      </c>
      <c r="F91" s="242">
        <v>20.59269748957518</v>
      </c>
      <c r="G91" s="242">
        <v>20.697477457920822</v>
      </c>
      <c r="H91" s="242">
        <v>21.331063172155332</v>
      </c>
      <c r="I91" s="242">
        <v>22.249224284815</v>
      </c>
      <c r="J91" s="242">
        <v>21.715839361009582</v>
      </c>
      <c r="K91" s="242">
        <v>22.8537604253494</v>
      </c>
      <c r="L91" s="242">
        <v>23.590134212179091</v>
      </c>
      <c r="M91" s="242">
        <v>21.081111126768544</v>
      </c>
      <c r="N91" s="242">
        <v>19.203437385256279</v>
      </c>
      <c r="O91" s="242">
        <v>21.304487700536129</v>
      </c>
      <c r="P91" s="242">
        <v>21.339558155452558</v>
      </c>
      <c r="Q91" s="242">
        <v>20.910490111593816</v>
      </c>
    </row>
    <row r="92" spans="1:17" x14ac:dyDescent="0.25">
      <c r="A92" s="40"/>
      <c r="B92" s="32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</row>
    <row r="93" spans="1:17" ht="12.75" x14ac:dyDescent="0.25">
      <c r="A93" s="80" t="s">
        <v>124</v>
      </c>
      <c r="B93" s="233"/>
      <c r="C93" s="233"/>
      <c r="D93" s="233"/>
      <c r="E93" s="233"/>
      <c r="F93" s="233"/>
      <c r="G93" s="233"/>
      <c r="H93" s="233"/>
      <c r="I93" s="233"/>
      <c r="J93" s="233"/>
      <c r="K93" s="233"/>
      <c r="L93" s="233"/>
      <c r="M93" s="233"/>
      <c r="N93" s="233"/>
      <c r="O93" s="233"/>
      <c r="P93" s="233"/>
      <c r="Q93" s="233"/>
    </row>
    <row r="94" spans="1:17" x14ac:dyDescent="0.25">
      <c r="A94" s="40"/>
      <c r="B94" s="32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</row>
    <row r="95" spans="1:17" x14ac:dyDescent="0.25">
      <c r="A95" s="78" t="s">
        <v>35</v>
      </c>
      <c r="B95" s="77">
        <f t="shared" ref="B95:Q95" si="0">SUM(B$96:B$101,B$103:B$105)</f>
        <v>1</v>
      </c>
      <c r="C95" s="77">
        <f t="shared" si="0"/>
        <v>1</v>
      </c>
      <c r="D95" s="77">
        <f t="shared" si="0"/>
        <v>0.99999999999999989</v>
      </c>
      <c r="E95" s="77">
        <f t="shared" si="0"/>
        <v>1</v>
      </c>
      <c r="F95" s="77">
        <f t="shared" si="0"/>
        <v>0.99999999999999978</v>
      </c>
      <c r="G95" s="77">
        <f t="shared" si="0"/>
        <v>1</v>
      </c>
      <c r="H95" s="77">
        <f t="shared" si="0"/>
        <v>1</v>
      </c>
      <c r="I95" s="77">
        <f t="shared" si="0"/>
        <v>1</v>
      </c>
      <c r="J95" s="77">
        <f t="shared" si="0"/>
        <v>0.99999999999999989</v>
      </c>
      <c r="K95" s="77">
        <f t="shared" si="0"/>
        <v>1</v>
      </c>
      <c r="L95" s="77">
        <f t="shared" si="0"/>
        <v>1</v>
      </c>
      <c r="M95" s="77">
        <f t="shared" si="0"/>
        <v>1.0000000000000002</v>
      </c>
      <c r="N95" s="77">
        <f t="shared" si="0"/>
        <v>0.99999999999999989</v>
      </c>
      <c r="O95" s="77">
        <f t="shared" si="0"/>
        <v>1</v>
      </c>
      <c r="P95" s="77">
        <f t="shared" si="0"/>
        <v>1</v>
      </c>
      <c r="Q95" s="77">
        <f t="shared" si="0"/>
        <v>1</v>
      </c>
    </row>
    <row r="96" spans="1:17" x14ac:dyDescent="0.25">
      <c r="A96" s="132" t="s">
        <v>83</v>
      </c>
      <c r="B96" s="240">
        <f t="shared" ref="B96:Q96" si="1">IF(B$6=0,0,B$6/B$5)</f>
        <v>5.3548358138233807E-3</v>
      </c>
      <c r="C96" s="240">
        <f t="shared" si="1"/>
        <v>5.3548358138233807E-3</v>
      </c>
      <c r="D96" s="240">
        <f t="shared" si="1"/>
        <v>5.3548358138233798E-3</v>
      </c>
      <c r="E96" s="240">
        <f t="shared" si="1"/>
        <v>5.3548358138233807E-3</v>
      </c>
      <c r="F96" s="240">
        <f t="shared" si="1"/>
        <v>5.3548358138233798E-3</v>
      </c>
      <c r="G96" s="240">
        <f t="shared" si="1"/>
        <v>5.3548358138233807E-3</v>
      </c>
      <c r="H96" s="240">
        <f t="shared" si="1"/>
        <v>5.3548358138233807E-3</v>
      </c>
      <c r="I96" s="240">
        <f t="shared" si="1"/>
        <v>5.3548358138233807E-3</v>
      </c>
      <c r="J96" s="240">
        <f t="shared" si="1"/>
        <v>5.3548358138233798E-3</v>
      </c>
      <c r="K96" s="240">
        <f t="shared" si="1"/>
        <v>5.3548358138233807E-3</v>
      </c>
      <c r="L96" s="240">
        <f t="shared" si="1"/>
        <v>5.3548358138233807E-3</v>
      </c>
      <c r="M96" s="240">
        <f t="shared" si="1"/>
        <v>5.3548358138233824E-3</v>
      </c>
      <c r="N96" s="240">
        <f t="shared" si="1"/>
        <v>5.3548358138233798E-3</v>
      </c>
      <c r="O96" s="240">
        <f t="shared" si="1"/>
        <v>5.3548358138233807E-3</v>
      </c>
      <c r="P96" s="240">
        <f t="shared" si="1"/>
        <v>5.3548358138233807E-3</v>
      </c>
      <c r="Q96" s="240">
        <f t="shared" si="1"/>
        <v>5.3548358138233798E-3</v>
      </c>
    </row>
    <row r="97" spans="1:17" x14ac:dyDescent="0.25">
      <c r="A97" s="76" t="s">
        <v>82</v>
      </c>
      <c r="B97" s="239">
        <f t="shared" ref="B97:Q97" si="2">IF(B$7=0,0,B$7/B$5)</f>
        <v>7.4967701393527332E-3</v>
      </c>
      <c r="C97" s="239">
        <f t="shared" si="2"/>
        <v>7.496770139352734E-3</v>
      </c>
      <c r="D97" s="239">
        <f t="shared" si="2"/>
        <v>7.4967701393527332E-3</v>
      </c>
      <c r="E97" s="239">
        <f t="shared" si="2"/>
        <v>7.496770139352734E-3</v>
      </c>
      <c r="F97" s="239">
        <f t="shared" si="2"/>
        <v>7.4967701393527332E-3</v>
      </c>
      <c r="G97" s="239">
        <f t="shared" si="2"/>
        <v>7.496770139352734E-3</v>
      </c>
      <c r="H97" s="239">
        <f t="shared" si="2"/>
        <v>7.496770139352734E-3</v>
      </c>
      <c r="I97" s="239">
        <f t="shared" si="2"/>
        <v>7.496770139352734E-3</v>
      </c>
      <c r="J97" s="239">
        <f t="shared" si="2"/>
        <v>7.4967701393527323E-3</v>
      </c>
      <c r="K97" s="239">
        <f t="shared" si="2"/>
        <v>7.496770139352734E-3</v>
      </c>
      <c r="L97" s="239">
        <f t="shared" si="2"/>
        <v>7.496770139352734E-3</v>
      </c>
      <c r="M97" s="239">
        <f t="shared" si="2"/>
        <v>7.4967701393527358E-3</v>
      </c>
      <c r="N97" s="239">
        <f t="shared" si="2"/>
        <v>7.4967701393527332E-3</v>
      </c>
      <c r="O97" s="239">
        <f t="shared" si="2"/>
        <v>7.496770139352734E-3</v>
      </c>
      <c r="P97" s="239">
        <f t="shared" si="2"/>
        <v>7.496770139352734E-3</v>
      </c>
      <c r="Q97" s="239">
        <f t="shared" si="2"/>
        <v>7.4967701393527332E-3</v>
      </c>
    </row>
    <row r="98" spans="1:17" x14ac:dyDescent="0.25">
      <c r="A98" s="76" t="s">
        <v>81</v>
      </c>
      <c r="B98" s="239">
        <f t="shared" ref="B98:Q98" si="3">IF(B$8=0,0,B$8/B$5)</f>
        <v>4.2838686510587046E-2</v>
      </c>
      <c r="C98" s="239">
        <f t="shared" si="3"/>
        <v>4.2838686510587046E-2</v>
      </c>
      <c r="D98" s="239">
        <f t="shared" si="3"/>
        <v>4.2838686510587039E-2</v>
      </c>
      <c r="E98" s="239">
        <f t="shared" si="3"/>
        <v>4.2838686510587046E-2</v>
      </c>
      <c r="F98" s="239">
        <f t="shared" si="3"/>
        <v>4.2838686510587039E-2</v>
      </c>
      <c r="G98" s="239">
        <f t="shared" si="3"/>
        <v>4.2838686510587046E-2</v>
      </c>
      <c r="H98" s="239">
        <f t="shared" si="3"/>
        <v>4.2838686510587046E-2</v>
      </c>
      <c r="I98" s="239">
        <f t="shared" si="3"/>
        <v>4.2838686510587046E-2</v>
      </c>
      <c r="J98" s="239">
        <f t="shared" si="3"/>
        <v>4.2838686510587039E-2</v>
      </c>
      <c r="K98" s="239">
        <f t="shared" si="3"/>
        <v>4.2838686510587046E-2</v>
      </c>
      <c r="L98" s="239">
        <f t="shared" si="3"/>
        <v>4.2838686510587046E-2</v>
      </c>
      <c r="M98" s="239">
        <f t="shared" si="3"/>
        <v>4.283868651058706E-2</v>
      </c>
      <c r="N98" s="239">
        <f t="shared" si="3"/>
        <v>4.2838686510587039E-2</v>
      </c>
      <c r="O98" s="239">
        <f t="shared" si="3"/>
        <v>4.2838686510587046E-2</v>
      </c>
      <c r="P98" s="239">
        <f t="shared" si="3"/>
        <v>4.2838686510587046E-2</v>
      </c>
      <c r="Q98" s="239">
        <f t="shared" si="3"/>
        <v>4.2838686510587039E-2</v>
      </c>
    </row>
    <row r="99" spans="1:17" x14ac:dyDescent="0.25">
      <c r="A99" s="76" t="s">
        <v>80</v>
      </c>
      <c r="B99" s="239">
        <f t="shared" ref="B99:Q99" si="4">IF(B$9=0,0,B$9/B$5)</f>
        <v>2.1419343255293523E-2</v>
      </c>
      <c r="C99" s="239">
        <f t="shared" si="4"/>
        <v>2.1419343255293523E-2</v>
      </c>
      <c r="D99" s="239">
        <f t="shared" si="4"/>
        <v>2.1419343255293519E-2</v>
      </c>
      <c r="E99" s="239">
        <f t="shared" si="4"/>
        <v>2.1419343255293523E-2</v>
      </c>
      <c r="F99" s="239">
        <f t="shared" si="4"/>
        <v>2.1419343255293519E-2</v>
      </c>
      <c r="G99" s="239">
        <f t="shared" si="4"/>
        <v>2.1419343255293523E-2</v>
      </c>
      <c r="H99" s="239">
        <f t="shared" si="4"/>
        <v>2.1419343255293523E-2</v>
      </c>
      <c r="I99" s="239">
        <f t="shared" si="4"/>
        <v>2.1419343255293523E-2</v>
      </c>
      <c r="J99" s="239">
        <f t="shared" si="4"/>
        <v>2.1419343255293519E-2</v>
      </c>
      <c r="K99" s="239">
        <f t="shared" si="4"/>
        <v>2.1419343255293523E-2</v>
      </c>
      <c r="L99" s="239">
        <f t="shared" si="4"/>
        <v>2.1419343255293523E-2</v>
      </c>
      <c r="M99" s="239">
        <f t="shared" si="4"/>
        <v>2.141934325529353E-2</v>
      </c>
      <c r="N99" s="239">
        <f t="shared" si="4"/>
        <v>2.1419343255293519E-2</v>
      </c>
      <c r="O99" s="239">
        <f t="shared" si="4"/>
        <v>2.1419343255293523E-2</v>
      </c>
      <c r="P99" s="239">
        <f t="shared" si="4"/>
        <v>2.1419343255293523E-2</v>
      </c>
      <c r="Q99" s="239">
        <f t="shared" si="4"/>
        <v>2.1419343255293519E-2</v>
      </c>
    </row>
    <row r="100" spans="1:17" x14ac:dyDescent="0.25">
      <c r="A100" s="129" t="s">
        <v>79</v>
      </c>
      <c r="B100" s="238">
        <f t="shared" ref="B100:Q100" si="5">IF(B$10=0,0,B$10/B$5)</f>
        <v>1.2851605953176113E-2</v>
      </c>
      <c r="C100" s="238">
        <f t="shared" si="5"/>
        <v>1.2851605953176113E-2</v>
      </c>
      <c r="D100" s="238">
        <f t="shared" si="5"/>
        <v>1.2851605953176113E-2</v>
      </c>
      <c r="E100" s="238">
        <f t="shared" si="5"/>
        <v>1.2851605953176115E-2</v>
      </c>
      <c r="F100" s="238">
        <f t="shared" si="5"/>
        <v>1.2851605953176113E-2</v>
      </c>
      <c r="G100" s="238">
        <f t="shared" si="5"/>
        <v>1.2851605953176115E-2</v>
      </c>
      <c r="H100" s="238">
        <f t="shared" si="5"/>
        <v>1.2851605953176115E-2</v>
      </c>
      <c r="I100" s="238">
        <f t="shared" si="5"/>
        <v>1.2851605953176115E-2</v>
      </c>
      <c r="J100" s="238">
        <f t="shared" si="5"/>
        <v>1.2851605953176113E-2</v>
      </c>
      <c r="K100" s="238">
        <f t="shared" si="5"/>
        <v>1.2851605953176115E-2</v>
      </c>
      <c r="L100" s="238">
        <f t="shared" si="5"/>
        <v>1.2851605953176115E-2</v>
      </c>
      <c r="M100" s="238">
        <f t="shared" si="5"/>
        <v>1.2851605953176116E-2</v>
      </c>
      <c r="N100" s="238">
        <f t="shared" si="5"/>
        <v>1.2851605953176115E-2</v>
      </c>
      <c r="O100" s="238">
        <f t="shared" si="5"/>
        <v>1.2851605953176115E-2</v>
      </c>
      <c r="P100" s="238">
        <f t="shared" si="5"/>
        <v>1.2851605953176115E-2</v>
      </c>
      <c r="Q100" s="238">
        <f t="shared" si="5"/>
        <v>1.2851605953176115E-2</v>
      </c>
    </row>
    <row r="101" spans="1:17" x14ac:dyDescent="0.25">
      <c r="A101" s="127" t="s">
        <v>241</v>
      </c>
      <c r="B101" s="236">
        <f t="shared" ref="B101:Q101" si="6">IF(B$15=0,0,B$15/B$5)</f>
        <v>2.915459188952688E-2</v>
      </c>
      <c r="C101" s="236">
        <f t="shared" si="6"/>
        <v>2.7245746250428502E-2</v>
      </c>
      <c r="D101" s="236">
        <f t="shared" si="6"/>
        <v>2.9280538427096867E-2</v>
      </c>
      <c r="E101" s="236">
        <f t="shared" si="6"/>
        <v>2.7110085262538896E-2</v>
      </c>
      <c r="F101" s="236">
        <f t="shared" si="6"/>
        <v>2.9106052638060431E-2</v>
      </c>
      <c r="G101" s="236">
        <f t="shared" si="6"/>
        <v>2.8209385906694664E-2</v>
      </c>
      <c r="H101" s="236">
        <f t="shared" si="6"/>
        <v>2.8465610616471126E-2</v>
      </c>
      <c r="I101" s="236">
        <f t="shared" si="6"/>
        <v>2.8221738761415132E-2</v>
      </c>
      <c r="J101" s="236">
        <f t="shared" si="6"/>
        <v>2.7351170322132919E-2</v>
      </c>
      <c r="K101" s="236">
        <f t="shared" si="6"/>
        <v>2.5339358661836089E-2</v>
      </c>
      <c r="L101" s="236">
        <f t="shared" si="6"/>
        <v>2.5891446719735024E-2</v>
      </c>
      <c r="M101" s="236">
        <f t="shared" si="6"/>
        <v>2.6604772325224135E-2</v>
      </c>
      <c r="N101" s="236">
        <f t="shared" si="6"/>
        <v>2.8164894525738168E-2</v>
      </c>
      <c r="O101" s="236">
        <f t="shared" si="6"/>
        <v>2.599216053804557E-2</v>
      </c>
      <c r="P101" s="236">
        <f t="shared" si="6"/>
        <v>2.748701088062093E-2</v>
      </c>
      <c r="Q101" s="236">
        <f t="shared" si="6"/>
        <v>2.7811229071986888E-2</v>
      </c>
    </row>
    <row r="102" spans="1:17" x14ac:dyDescent="0.25">
      <c r="A102" s="127" t="s">
        <v>240</v>
      </c>
      <c r="B102" s="237">
        <f t="shared" ref="B102:Q102" si="7">IF(B$16=0,0,B$16/B$5)</f>
        <v>0.81609618446151422</v>
      </c>
      <c r="C102" s="237">
        <f t="shared" si="7"/>
        <v>0.822246909298609</v>
      </c>
      <c r="D102" s="237">
        <f t="shared" si="7"/>
        <v>0.8156903567293442</v>
      </c>
      <c r="E102" s="237">
        <f t="shared" si="7"/>
        <v>0.82268403914847554</v>
      </c>
      <c r="F102" s="237">
        <f t="shared" si="7"/>
        <v>0.8162525887162394</v>
      </c>
      <c r="G102" s="237">
        <f t="shared" si="7"/>
        <v>0.81914184818397362</v>
      </c>
      <c r="H102" s="237">
        <f t="shared" si="7"/>
        <v>0.81831623523024943</v>
      </c>
      <c r="I102" s="237">
        <f t="shared" si="7"/>
        <v>0.81910204454098545</v>
      </c>
      <c r="J102" s="237">
        <f t="shared" si="7"/>
        <v>0.82190720951200569</v>
      </c>
      <c r="K102" s="237">
        <f t="shared" si="7"/>
        <v>0.82838971375074011</v>
      </c>
      <c r="L102" s="237">
        <f t="shared" si="7"/>
        <v>0.82661076334195471</v>
      </c>
      <c r="M102" s="237">
        <f t="shared" si="7"/>
        <v>0.82431226972426763</v>
      </c>
      <c r="N102" s="237">
        <f t="shared" si="7"/>
        <v>0.81928520930038884</v>
      </c>
      <c r="O102" s="237">
        <f t="shared" si="7"/>
        <v>0.82628624103850945</v>
      </c>
      <c r="P102" s="237">
        <f t="shared" si="7"/>
        <v>0.82146950104576666</v>
      </c>
      <c r="Q102" s="237">
        <f t="shared" si="7"/>
        <v>0.82042479798469858</v>
      </c>
    </row>
    <row r="103" spans="1:17" x14ac:dyDescent="0.25">
      <c r="A103" s="142" t="s">
        <v>249</v>
      </c>
      <c r="B103" s="235">
        <f t="shared" ref="B103:Q103" si="8">IF(B$17=0,0,B$17/B$5)</f>
        <v>0.62099430903092734</v>
      </c>
      <c r="C103" s="235">
        <f t="shared" si="8"/>
        <v>0.63991898609848963</v>
      </c>
      <c r="D103" s="235">
        <f t="shared" si="8"/>
        <v>0.61974564989240455</v>
      </c>
      <c r="E103" s="235">
        <f t="shared" si="8"/>
        <v>0.64126395623850041</v>
      </c>
      <c r="F103" s="235">
        <f t="shared" si="8"/>
        <v>0.62147553686846868</v>
      </c>
      <c r="G103" s="235">
        <f t="shared" si="8"/>
        <v>0.63036527000390397</v>
      </c>
      <c r="H103" s="235">
        <f t="shared" si="8"/>
        <v>0.62782500703557942</v>
      </c>
      <c r="I103" s="235">
        <f t="shared" si="8"/>
        <v>0.63024280133401311</v>
      </c>
      <c r="J103" s="235">
        <f t="shared" si="8"/>
        <v>0.63887379078709905</v>
      </c>
      <c r="K103" s="235">
        <f t="shared" si="8"/>
        <v>0.65881929356219893</v>
      </c>
      <c r="L103" s="235">
        <f t="shared" si="8"/>
        <v>0.65334578224489304</v>
      </c>
      <c r="M103" s="235">
        <f t="shared" si="8"/>
        <v>0.6462737296643184</v>
      </c>
      <c r="N103" s="235">
        <f t="shared" si="8"/>
        <v>0.63080636644441501</v>
      </c>
      <c r="O103" s="235">
        <f t="shared" si="8"/>
        <v>0.65234728532679309</v>
      </c>
      <c r="P103" s="235">
        <f t="shared" si="8"/>
        <v>0.63752704034829621</v>
      </c>
      <c r="Q103" s="235">
        <f t="shared" si="8"/>
        <v>0.63431267641789058</v>
      </c>
    </row>
    <row r="104" spans="1:17" x14ac:dyDescent="0.25">
      <c r="A104" s="142" t="s">
        <v>248</v>
      </c>
      <c r="B104" s="235">
        <f t="shared" ref="B104:Q104" si="9">IF(B$28=0,0,B$28/B$5)</f>
        <v>0.19510187543058685</v>
      </c>
      <c r="C104" s="235">
        <f t="shared" si="9"/>
        <v>0.1823279232001194</v>
      </c>
      <c r="D104" s="235">
        <f t="shared" si="9"/>
        <v>0.19594470683693971</v>
      </c>
      <c r="E104" s="235">
        <f t="shared" si="9"/>
        <v>0.18142008290997502</v>
      </c>
      <c r="F104" s="235">
        <f t="shared" si="9"/>
        <v>0.19477705184777064</v>
      </c>
      <c r="G104" s="235">
        <f t="shared" si="9"/>
        <v>0.18877657818006965</v>
      </c>
      <c r="H104" s="235">
        <f t="shared" si="9"/>
        <v>0.19049122819467004</v>
      </c>
      <c r="I104" s="235">
        <f t="shared" si="9"/>
        <v>0.18885924320697234</v>
      </c>
      <c r="J104" s="235">
        <f t="shared" si="9"/>
        <v>0.18303341872490667</v>
      </c>
      <c r="K104" s="235">
        <f t="shared" si="9"/>
        <v>0.16957042018854118</v>
      </c>
      <c r="L104" s="235">
        <f t="shared" si="9"/>
        <v>0.17326498109706157</v>
      </c>
      <c r="M104" s="235">
        <f t="shared" si="9"/>
        <v>0.17803854005994929</v>
      </c>
      <c r="N104" s="235">
        <f t="shared" si="9"/>
        <v>0.18847884285597385</v>
      </c>
      <c r="O104" s="235">
        <f t="shared" si="9"/>
        <v>0.17393895571171644</v>
      </c>
      <c r="P104" s="235">
        <f t="shared" si="9"/>
        <v>0.1839424606974705</v>
      </c>
      <c r="Q104" s="235">
        <f t="shared" si="9"/>
        <v>0.18611212156680804</v>
      </c>
    </row>
    <row r="105" spans="1:17" x14ac:dyDescent="0.25">
      <c r="A105" s="72" t="s">
        <v>239</v>
      </c>
      <c r="B105" s="277">
        <f t="shared" ref="B105:Q105" si="10">IF(B$29=0,0,B$29/B$5)</f>
        <v>6.4787981976726125E-2</v>
      </c>
      <c r="C105" s="277">
        <f t="shared" si="10"/>
        <v>6.0546102778729759E-2</v>
      </c>
      <c r="D105" s="277">
        <f t="shared" si="10"/>
        <v>6.5067863171326096E-2</v>
      </c>
      <c r="E105" s="277">
        <f t="shared" si="10"/>
        <v>6.0244633916752846E-2</v>
      </c>
      <c r="F105" s="277">
        <f t="shared" si="10"/>
        <v>6.4680116973467358E-2</v>
      </c>
      <c r="G105" s="277">
        <f t="shared" si="10"/>
        <v>6.2687524237099002E-2</v>
      </c>
      <c r="H105" s="277">
        <f t="shared" si="10"/>
        <v>6.3256912481046687E-2</v>
      </c>
      <c r="I105" s="277">
        <f t="shared" si="10"/>
        <v>6.2714975025366701E-2</v>
      </c>
      <c r="J105" s="277">
        <f t="shared" si="10"/>
        <v>6.0780378493628454E-2</v>
      </c>
      <c r="K105" s="277">
        <f t="shared" si="10"/>
        <v>5.6309685915191081E-2</v>
      </c>
      <c r="L105" s="277">
        <f t="shared" si="10"/>
        <v>5.7536548266077597E-2</v>
      </c>
      <c r="M105" s="277">
        <f t="shared" si="10"/>
        <v>5.9121716278275609E-2</v>
      </c>
      <c r="N105" s="277">
        <f t="shared" si="10"/>
        <v>6.2588654501640112E-2</v>
      </c>
      <c r="O105" s="277">
        <f t="shared" si="10"/>
        <v>5.776035675121214E-2</v>
      </c>
      <c r="P105" s="277">
        <f t="shared" si="10"/>
        <v>6.1082246401379589E-2</v>
      </c>
      <c r="Q105" s="277">
        <f t="shared" si="10"/>
        <v>6.1802731271081719E-2</v>
      </c>
    </row>
    <row r="106" spans="1:17" x14ac:dyDescent="0.25">
      <c r="A106" s="40"/>
      <c r="B106" s="32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78" t="s">
        <v>34</v>
      </c>
      <c r="B107" s="77">
        <f t="shared" ref="B107:Q107" si="11">SUM(B$108:B$112,B$114:B$115,B$117:B$118,B$120:B$121)</f>
        <v>0.99999999999999989</v>
      </c>
      <c r="C107" s="77">
        <f t="shared" si="11"/>
        <v>1.0000000000000002</v>
      </c>
      <c r="D107" s="77">
        <f t="shared" si="11"/>
        <v>1</v>
      </c>
      <c r="E107" s="77">
        <f t="shared" si="11"/>
        <v>1.0000000000000002</v>
      </c>
      <c r="F107" s="77">
        <f t="shared" si="11"/>
        <v>1.0000000000000002</v>
      </c>
      <c r="G107" s="77">
        <f t="shared" si="11"/>
        <v>0.99999999999999989</v>
      </c>
      <c r="H107" s="77">
        <f t="shared" si="11"/>
        <v>0.99999999999999989</v>
      </c>
      <c r="I107" s="77">
        <f t="shared" si="11"/>
        <v>1</v>
      </c>
      <c r="J107" s="77">
        <f t="shared" si="11"/>
        <v>0.99999999999999989</v>
      </c>
      <c r="K107" s="77">
        <f t="shared" si="11"/>
        <v>0.99999999999999978</v>
      </c>
      <c r="L107" s="77">
        <f t="shared" si="11"/>
        <v>1.0000000000000004</v>
      </c>
      <c r="M107" s="77">
        <f t="shared" si="11"/>
        <v>1</v>
      </c>
      <c r="N107" s="77">
        <f t="shared" si="11"/>
        <v>1</v>
      </c>
      <c r="O107" s="77">
        <f t="shared" si="11"/>
        <v>1</v>
      </c>
      <c r="P107" s="77">
        <f t="shared" si="11"/>
        <v>1</v>
      </c>
      <c r="Q107" s="77">
        <f t="shared" si="11"/>
        <v>1.0000000000000002</v>
      </c>
    </row>
    <row r="108" spans="1:17" x14ac:dyDescent="0.25">
      <c r="A108" s="132" t="s">
        <v>83</v>
      </c>
      <c r="B108" s="203">
        <f t="shared" ref="B108:Q108" si="12">IF(B$32=0,0,B$32/B$31)</f>
        <v>5.4061086736372967E-3</v>
      </c>
      <c r="C108" s="203">
        <f t="shared" si="12"/>
        <v>5.4061086736372985E-3</v>
      </c>
      <c r="D108" s="203">
        <f t="shared" si="12"/>
        <v>5.4061086736372976E-3</v>
      </c>
      <c r="E108" s="203">
        <f t="shared" si="12"/>
        <v>5.4061086736372967E-3</v>
      </c>
      <c r="F108" s="203">
        <f t="shared" si="12"/>
        <v>5.4061086736372976E-3</v>
      </c>
      <c r="G108" s="203">
        <f t="shared" si="12"/>
        <v>5.4061086736372967E-3</v>
      </c>
      <c r="H108" s="203">
        <f t="shared" si="12"/>
        <v>5.4061086736372976E-3</v>
      </c>
      <c r="I108" s="203">
        <f t="shared" si="12"/>
        <v>5.4061086736372985E-3</v>
      </c>
      <c r="J108" s="203">
        <f t="shared" si="12"/>
        <v>5.406108673637295E-3</v>
      </c>
      <c r="K108" s="203">
        <f t="shared" si="12"/>
        <v>5.4061086736372976E-3</v>
      </c>
      <c r="L108" s="203">
        <f t="shared" si="12"/>
        <v>5.4061086736373002E-3</v>
      </c>
      <c r="M108" s="203">
        <f t="shared" si="12"/>
        <v>5.4061086736372993E-3</v>
      </c>
      <c r="N108" s="203">
        <f t="shared" si="12"/>
        <v>5.4061086736372976E-3</v>
      </c>
      <c r="O108" s="203">
        <f t="shared" si="12"/>
        <v>5.4061086736372976E-3</v>
      </c>
      <c r="P108" s="203">
        <f t="shared" si="12"/>
        <v>5.4061086736372976E-3</v>
      </c>
      <c r="Q108" s="203">
        <f t="shared" si="12"/>
        <v>5.4061086736372959E-3</v>
      </c>
    </row>
    <row r="109" spans="1:17" x14ac:dyDescent="0.25">
      <c r="A109" s="76" t="s">
        <v>82</v>
      </c>
      <c r="B109" s="202">
        <f t="shared" ref="B109:Q109" si="13">IF(B$33=0,0,B$33/B$31)</f>
        <v>7.6716744442459316E-3</v>
      </c>
      <c r="C109" s="202">
        <f t="shared" si="13"/>
        <v>7.6716744442459333E-3</v>
      </c>
      <c r="D109" s="202">
        <f t="shared" si="13"/>
        <v>7.6716744442459342E-3</v>
      </c>
      <c r="E109" s="202">
        <f t="shared" si="13"/>
        <v>7.6716744442459324E-3</v>
      </c>
      <c r="F109" s="202">
        <f t="shared" si="13"/>
        <v>7.6716744442459324E-3</v>
      </c>
      <c r="G109" s="202">
        <f t="shared" si="13"/>
        <v>7.6716744442459316E-3</v>
      </c>
      <c r="H109" s="202">
        <f t="shared" si="13"/>
        <v>7.6716744442459342E-3</v>
      </c>
      <c r="I109" s="202">
        <f t="shared" si="13"/>
        <v>7.6716744442459359E-3</v>
      </c>
      <c r="J109" s="202">
        <f t="shared" si="13"/>
        <v>7.6716744442459298E-3</v>
      </c>
      <c r="K109" s="202">
        <f t="shared" si="13"/>
        <v>7.6716744442459342E-3</v>
      </c>
      <c r="L109" s="202">
        <f t="shared" si="13"/>
        <v>7.6716744442459368E-3</v>
      </c>
      <c r="M109" s="202">
        <f t="shared" si="13"/>
        <v>7.6716744442459342E-3</v>
      </c>
      <c r="N109" s="202">
        <f t="shared" si="13"/>
        <v>7.6716744442459333E-3</v>
      </c>
      <c r="O109" s="202">
        <f t="shared" si="13"/>
        <v>7.6716744442459333E-3</v>
      </c>
      <c r="P109" s="202">
        <f t="shared" si="13"/>
        <v>7.6716744442459333E-3</v>
      </c>
      <c r="Q109" s="202">
        <f t="shared" si="13"/>
        <v>7.6716744442459324E-3</v>
      </c>
    </row>
    <row r="110" spans="1:17" x14ac:dyDescent="0.25">
      <c r="A110" s="76" t="s">
        <v>81</v>
      </c>
      <c r="B110" s="202">
        <f t="shared" ref="B110:Q110" si="14">IF(B$34=0,0,B$34/B$31)</f>
        <v>2.7298865845921273E-2</v>
      </c>
      <c r="C110" s="202">
        <f t="shared" si="14"/>
        <v>2.7298865845921276E-2</v>
      </c>
      <c r="D110" s="202">
        <f t="shared" si="14"/>
        <v>2.7298865845921279E-2</v>
      </c>
      <c r="E110" s="202">
        <f t="shared" si="14"/>
        <v>2.7298865845921273E-2</v>
      </c>
      <c r="F110" s="202">
        <f t="shared" si="14"/>
        <v>2.7298865845921273E-2</v>
      </c>
      <c r="G110" s="202">
        <f t="shared" si="14"/>
        <v>2.7298865845921269E-2</v>
      </c>
      <c r="H110" s="202">
        <f t="shared" si="14"/>
        <v>2.7298865845921276E-2</v>
      </c>
      <c r="I110" s="202">
        <f t="shared" si="14"/>
        <v>2.7298865845921283E-2</v>
      </c>
      <c r="J110" s="202">
        <f t="shared" si="14"/>
        <v>2.7298865845921266E-2</v>
      </c>
      <c r="K110" s="202">
        <f t="shared" si="14"/>
        <v>2.7298865845921276E-2</v>
      </c>
      <c r="L110" s="202">
        <f t="shared" si="14"/>
        <v>2.729886584592129E-2</v>
      </c>
      <c r="M110" s="202">
        <f t="shared" si="14"/>
        <v>2.7298865845921279E-2</v>
      </c>
      <c r="N110" s="202">
        <f t="shared" si="14"/>
        <v>2.7298865845921276E-2</v>
      </c>
      <c r="O110" s="202">
        <f t="shared" si="14"/>
        <v>2.7298865845921276E-2</v>
      </c>
      <c r="P110" s="202">
        <f t="shared" si="14"/>
        <v>2.7298865845921276E-2</v>
      </c>
      <c r="Q110" s="202">
        <f t="shared" si="14"/>
        <v>2.7298865845921269E-2</v>
      </c>
    </row>
    <row r="111" spans="1:17" x14ac:dyDescent="0.25">
      <c r="A111" s="76" t="s">
        <v>80</v>
      </c>
      <c r="B111" s="202">
        <f t="shared" ref="B111:Q111" si="15">IF(B$35=0,0,B$35/B$31)</f>
        <v>2.1624434694549187E-2</v>
      </c>
      <c r="C111" s="202">
        <f t="shared" si="15"/>
        <v>2.1624434694549194E-2</v>
      </c>
      <c r="D111" s="202">
        <f t="shared" si="15"/>
        <v>2.162443469454919E-2</v>
      </c>
      <c r="E111" s="202">
        <f t="shared" si="15"/>
        <v>2.1624434694549187E-2</v>
      </c>
      <c r="F111" s="202">
        <f t="shared" si="15"/>
        <v>2.162443469454919E-2</v>
      </c>
      <c r="G111" s="202">
        <f t="shared" si="15"/>
        <v>2.1624434694549187E-2</v>
      </c>
      <c r="H111" s="202">
        <f t="shared" si="15"/>
        <v>2.162443469454919E-2</v>
      </c>
      <c r="I111" s="202">
        <f t="shared" si="15"/>
        <v>2.1624434694549194E-2</v>
      </c>
      <c r="J111" s="202">
        <f t="shared" si="15"/>
        <v>2.162443469454918E-2</v>
      </c>
      <c r="K111" s="202">
        <f t="shared" si="15"/>
        <v>2.162443469454919E-2</v>
      </c>
      <c r="L111" s="202">
        <f t="shared" si="15"/>
        <v>2.1624434694549201E-2</v>
      </c>
      <c r="M111" s="202">
        <f t="shared" si="15"/>
        <v>2.1624434694549197E-2</v>
      </c>
      <c r="N111" s="202">
        <f t="shared" si="15"/>
        <v>2.162443469454919E-2</v>
      </c>
      <c r="O111" s="202">
        <f t="shared" si="15"/>
        <v>2.162443469454919E-2</v>
      </c>
      <c r="P111" s="202">
        <f t="shared" si="15"/>
        <v>2.162443469454919E-2</v>
      </c>
      <c r="Q111" s="202">
        <f t="shared" si="15"/>
        <v>2.1624434694549183E-2</v>
      </c>
    </row>
    <row r="112" spans="1:17" x14ac:dyDescent="0.25">
      <c r="A112" s="129" t="s">
        <v>79</v>
      </c>
      <c r="B112" s="201">
        <f t="shared" ref="B112:Q112" si="16">IF(B$36=0,0,B$36/B$31)</f>
        <v>1.2974660816729513E-2</v>
      </c>
      <c r="C112" s="201">
        <f t="shared" si="16"/>
        <v>1.2974660816729515E-2</v>
      </c>
      <c r="D112" s="201">
        <f t="shared" si="16"/>
        <v>1.2974660816729516E-2</v>
      </c>
      <c r="E112" s="201">
        <f t="shared" si="16"/>
        <v>1.2974660816729513E-2</v>
      </c>
      <c r="F112" s="201">
        <f t="shared" si="16"/>
        <v>1.2974660816729513E-2</v>
      </c>
      <c r="G112" s="201">
        <f t="shared" si="16"/>
        <v>1.2974660816729513E-2</v>
      </c>
      <c r="H112" s="201">
        <f t="shared" si="16"/>
        <v>1.2974660816729515E-2</v>
      </c>
      <c r="I112" s="201">
        <f t="shared" si="16"/>
        <v>1.2974660816729518E-2</v>
      </c>
      <c r="J112" s="201">
        <f t="shared" si="16"/>
        <v>1.2974660816729509E-2</v>
      </c>
      <c r="K112" s="201">
        <f t="shared" si="16"/>
        <v>1.2974660816729515E-2</v>
      </c>
      <c r="L112" s="201">
        <f t="shared" si="16"/>
        <v>1.297466081672952E-2</v>
      </c>
      <c r="M112" s="201">
        <f t="shared" si="16"/>
        <v>1.2974660816729515E-2</v>
      </c>
      <c r="N112" s="201">
        <f t="shared" si="16"/>
        <v>1.2974660816729515E-2</v>
      </c>
      <c r="O112" s="201">
        <f t="shared" si="16"/>
        <v>1.2974660816729515E-2</v>
      </c>
      <c r="P112" s="201">
        <f t="shared" si="16"/>
        <v>1.2974660816729515E-2</v>
      </c>
      <c r="Q112" s="201">
        <f t="shared" si="16"/>
        <v>1.2974660816729511E-2</v>
      </c>
    </row>
    <row r="113" spans="1:17" x14ac:dyDescent="0.25">
      <c r="A113" s="127" t="s">
        <v>238</v>
      </c>
      <c r="B113" s="200">
        <f t="shared" ref="B113:Q113" si="17">IF(B$41=0,0,B$41/B$31)</f>
        <v>6.3563560032233762E-2</v>
      </c>
      <c r="C113" s="200">
        <f t="shared" si="17"/>
        <v>5.7167449369475674E-2</v>
      </c>
      <c r="D113" s="200">
        <f t="shared" si="17"/>
        <v>6.3985578437173757E-2</v>
      </c>
      <c r="E113" s="200">
        <f t="shared" si="17"/>
        <v>5.671288003532525E-2</v>
      </c>
      <c r="F113" s="200">
        <f t="shared" si="17"/>
        <v>6.3400915962169846E-2</v>
      </c>
      <c r="G113" s="200">
        <f t="shared" si="17"/>
        <v>6.0396388239258698E-2</v>
      </c>
      <c r="H113" s="200">
        <f t="shared" si="17"/>
        <v>6.1254939378594137E-2</v>
      </c>
      <c r="I113" s="200">
        <f t="shared" si="17"/>
        <v>6.0437779865786662E-2</v>
      </c>
      <c r="J113" s="200">
        <f t="shared" si="17"/>
        <v>5.7520701625880487E-2</v>
      </c>
      <c r="K113" s="200">
        <f t="shared" si="17"/>
        <v>5.0779575078862403E-2</v>
      </c>
      <c r="L113" s="200">
        <f t="shared" si="17"/>
        <v>5.2629497483052554E-2</v>
      </c>
      <c r="M113" s="200">
        <f t="shared" si="17"/>
        <v>5.5019690497005495E-2</v>
      </c>
      <c r="N113" s="200">
        <f t="shared" si="17"/>
        <v>6.0247307669144566E-2</v>
      </c>
      <c r="O113" s="200">
        <f t="shared" si="17"/>
        <v>5.2966966744049306E-2</v>
      </c>
      <c r="P113" s="200">
        <f t="shared" si="17"/>
        <v>5.7975872660553894E-2</v>
      </c>
      <c r="Q113" s="200">
        <f t="shared" si="17"/>
        <v>5.9062254601754426E-2</v>
      </c>
    </row>
    <row r="114" spans="1:17" x14ac:dyDescent="0.25">
      <c r="A114" s="142" t="s">
        <v>247</v>
      </c>
      <c r="B114" s="199">
        <f t="shared" ref="B114:Q114" si="18">IF(B$42=0,0,B$42/B$31)</f>
        <v>2.2816948339142627E-2</v>
      </c>
      <c r="C114" s="199">
        <f t="shared" si="18"/>
        <v>2.351229026531803E-2</v>
      </c>
      <c r="D114" s="199">
        <f t="shared" si="18"/>
        <v>2.277106935016875E-2</v>
      </c>
      <c r="E114" s="199">
        <f t="shared" si="18"/>
        <v>2.3561707971335662E-2</v>
      </c>
      <c r="F114" s="199">
        <f t="shared" si="18"/>
        <v>2.2834629903287204E-2</v>
      </c>
      <c r="G114" s="199">
        <f t="shared" si="18"/>
        <v>2.3161261852646796E-2</v>
      </c>
      <c r="H114" s="199">
        <f t="shared" si="18"/>
        <v>2.3067925974888832E-2</v>
      </c>
      <c r="I114" s="199">
        <f t="shared" si="18"/>
        <v>2.315676203473635E-2</v>
      </c>
      <c r="J114" s="199">
        <f t="shared" si="18"/>
        <v>2.3473887067289492E-2</v>
      </c>
      <c r="K114" s="199">
        <f t="shared" si="18"/>
        <v>2.4206736788775444E-2</v>
      </c>
      <c r="L114" s="199">
        <f t="shared" si="18"/>
        <v>2.4005625726814882E-2</v>
      </c>
      <c r="M114" s="199">
        <f t="shared" si="18"/>
        <v>2.3745780095323517E-2</v>
      </c>
      <c r="N114" s="199">
        <f t="shared" si="18"/>
        <v>2.3177468884739292E-2</v>
      </c>
      <c r="O114" s="199">
        <f t="shared" si="18"/>
        <v>2.3968938349385228E-2</v>
      </c>
      <c r="P114" s="199">
        <f t="shared" si="18"/>
        <v>2.3424403948457316E-2</v>
      </c>
      <c r="Q114" s="199">
        <f t="shared" si="18"/>
        <v>2.3306299845606979E-2</v>
      </c>
    </row>
    <row r="115" spans="1:17" x14ac:dyDescent="0.25">
      <c r="A115" s="142" t="s">
        <v>246</v>
      </c>
      <c r="B115" s="199">
        <f t="shared" ref="B115:Q115" si="19">IF(B$53=0,0,B$53/B$31)</f>
        <v>4.0746611693091142E-2</v>
      </c>
      <c r="C115" s="199">
        <f t="shared" si="19"/>
        <v>3.3655159104157645E-2</v>
      </c>
      <c r="D115" s="199">
        <f t="shared" si="19"/>
        <v>4.1214509087005011E-2</v>
      </c>
      <c r="E115" s="199">
        <f t="shared" si="19"/>
        <v>3.3151172063989584E-2</v>
      </c>
      <c r="F115" s="199">
        <f t="shared" si="19"/>
        <v>4.0566286058882642E-2</v>
      </c>
      <c r="G115" s="199">
        <f t="shared" si="19"/>
        <v>3.7235126386611909E-2</v>
      </c>
      <c r="H115" s="199">
        <f t="shared" si="19"/>
        <v>3.8187013403705304E-2</v>
      </c>
      <c r="I115" s="199">
        <f t="shared" si="19"/>
        <v>3.7281017831050312E-2</v>
      </c>
      <c r="J115" s="199">
        <f t="shared" si="19"/>
        <v>3.4046814558590988E-2</v>
      </c>
      <c r="K115" s="199">
        <f t="shared" si="19"/>
        <v>2.6572838290086963E-2</v>
      </c>
      <c r="L115" s="199">
        <f t="shared" si="19"/>
        <v>2.8623871756237679E-2</v>
      </c>
      <c r="M115" s="199">
        <f t="shared" si="19"/>
        <v>3.1273910401681974E-2</v>
      </c>
      <c r="N115" s="199">
        <f t="shared" si="19"/>
        <v>3.7069838784405271E-2</v>
      </c>
      <c r="O115" s="199">
        <f t="shared" si="19"/>
        <v>2.8998028394664074E-2</v>
      </c>
      <c r="P115" s="199">
        <f t="shared" si="19"/>
        <v>3.4551468712096578E-2</v>
      </c>
      <c r="Q115" s="199">
        <f t="shared" si="19"/>
        <v>3.5755954756147436E-2</v>
      </c>
    </row>
    <row r="116" spans="1:17" x14ac:dyDescent="0.25">
      <c r="A116" s="127" t="s">
        <v>237</v>
      </c>
      <c r="B116" s="200">
        <f t="shared" ref="B116:Q116" si="20">IF(B$54=0,0,B$54/B$31)</f>
        <v>0.76413854272293036</v>
      </c>
      <c r="C116" s="200">
        <f t="shared" si="20"/>
        <v>0.77114015061076047</v>
      </c>
      <c r="D116" s="200">
        <f t="shared" si="20"/>
        <v>0.76367657332486449</v>
      </c>
      <c r="E116" s="200">
        <f t="shared" si="20"/>
        <v>0.77163775241963561</v>
      </c>
      <c r="F116" s="200">
        <f t="shared" si="20"/>
        <v>0.76431658373314937</v>
      </c>
      <c r="G116" s="200">
        <f t="shared" si="20"/>
        <v>0.76760553949284627</v>
      </c>
      <c r="H116" s="200">
        <f t="shared" si="20"/>
        <v>0.76666571234690939</v>
      </c>
      <c r="I116" s="200">
        <f t="shared" si="20"/>
        <v>0.76756022946710278</v>
      </c>
      <c r="J116" s="200">
        <f t="shared" si="20"/>
        <v>0.77075345720984123</v>
      </c>
      <c r="K116" s="200">
        <f t="shared" si="20"/>
        <v>0.77813274241816011</v>
      </c>
      <c r="L116" s="200">
        <f t="shared" si="20"/>
        <v>0.77610769438819627</v>
      </c>
      <c r="M116" s="200">
        <f t="shared" si="20"/>
        <v>0.77349123023641531</v>
      </c>
      <c r="N116" s="200">
        <f t="shared" si="20"/>
        <v>0.7677687329944396</v>
      </c>
      <c r="O116" s="200">
        <f t="shared" si="20"/>
        <v>0.7757382781031632</v>
      </c>
      <c r="P116" s="200">
        <f t="shared" si="20"/>
        <v>0.7702551967395781</v>
      </c>
      <c r="Q116" s="200">
        <f t="shared" si="20"/>
        <v>0.76906597085376049</v>
      </c>
    </row>
    <row r="117" spans="1:17" x14ac:dyDescent="0.25">
      <c r="A117" s="142" t="s">
        <v>245</v>
      </c>
      <c r="B117" s="199">
        <f t="shared" ref="B117:Q117" si="21">IF(B$55=0,0,B$55/B$31)</f>
        <v>0.68450845017427919</v>
      </c>
      <c r="C117" s="199">
        <f t="shared" si="21"/>
        <v>0.7053687079595411</v>
      </c>
      <c r="D117" s="199">
        <f t="shared" si="21"/>
        <v>0.68313208050506269</v>
      </c>
      <c r="E117" s="199">
        <f t="shared" si="21"/>
        <v>0.70685123914007009</v>
      </c>
      <c r="F117" s="199">
        <f t="shared" si="21"/>
        <v>0.68503889709861621</v>
      </c>
      <c r="G117" s="199">
        <f t="shared" si="21"/>
        <v>0.69483785557940392</v>
      </c>
      <c r="H117" s="199">
        <f t="shared" si="21"/>
        <v>0.6920377792466651</v>
      </c>
      <c r="I117" s="199">
        <f t="shared" si="21"/>
        <v>0.69470286104209056</v>
      </c>
      <c r="J117" s="199">
        <f t="shared" si="21"/>
        <v>0.70421661201868491</v>
      </c>
      <c r="K117" s="199">
        <f t="shared" si="21"/>
        <v>0.72620210366326343</v>
      </c>
      <c r="L117" s="199">
        <f t="shared" si="21"/>
        <v>0.72016877180444672</v>
      </c>
      <c r="M117" s="199">
        <f t="shared" si="21"/>
        <v>0.71237340285970574</v>
      </c>
      <c r="N117" s="199">
        <f t="shared" si="21"/>
        <v>0.69532406654217904</v>
      </c>
      <c r="O117" s="199">
        <f t="shared" si="21"/>
        <v>0.71906815048155681</v>
      </c>
      <c r="P117" s="199">
        <f t="shared" si="21"/>
        <v>0.70273211845371952</v>
      </c>
      <c r="Q117" s="199">
        <f t="shared" si="21"/>
        <v>0.69918899536820933</v>
      </c>
    </row>
    <row r="118" spans="1:17" x14ac:dyDescent="0.25">
      <c r="A118" s="142" t="s">
        <v>244</v>
      </c>
      <c r="B118" s="199">
        <f t="shared" ref="B118:Q118" si="22">IF(B$66=0,0,B$66/B$31)</f>
        <v>7.9630092548651193E-2</v>
      </c>
      <c r="C118" s="199">
        <f t="shared" si="22"/>
        <v>6.5771442651219467E-2</v>
      </c>
      <c r="D118" s="199">
        <f t="shared" si="22"/>
        <v>8.0544492819801847E-2</v>
      </c>
      <c r="E118" s="199">
        <f t="shared" si="22"/>
        <v>6.4786513279565555E-2</v>
      </c>
      <c r="F118" s="199">
        <f t="shared" si="22"/>
        <v>7.927768663453312E-2</v>
      </c>
      <c r="G118" s="199">
        <f t="shared" si="22"/>
        <v>7.2767683913442349E-2</v>
      </c>
      <c r="H118" s="199">
        <f t="shared" si="22"/>
        <v>7.4627933100244237E-2</v>
      </c>
      <c r="I118" s="199">
        <f t="shared" si="22"/>
        <v>7.2857368425012212E-2</v>
      </c>
      <c r="J118" s="199">
        <f t="shared" si="22"/>
        <v>6.6536845191156282E-2</v>
      </c>
      <c r="K118" s="199">
        <f t="shared" si="22"/>
        <v>5.1930638754896667E-2</v>
      </c>
      <c r="L118" s="199">
        <f t="shared" si="22"/>
        <v>5.5938922583749537E-2</v>
      </c>
      <c r="M118" s="199">
        <f t="shared" si="22"/>
        <v>6.1117827376709545E-2</v>
      </c>
      <c r="N118" s="199">
        <f t="shared" si="22"/>
        <v>7.2444666452260539E-2</v>
      </c>
      <c r="O118" s="199">
        <f t="shared" si="22"/>
        <v>5.6670127621606385E-2</v>
      </c>
      <c r="P118" s="199">
        <f t="shared" si="22"/>
        <v>6.7523078285858615E-2</v>
      </c>
      <c r="Q118" s="199">
        <f t="shared" si="22"/>
        <v>6.9876975485551218E-2</v>
      </c>
    </row>
    <row r="119" spans="1:17" x14ac:dyDescent="0.25">
      <c r="A119" s="127" t="s">
        <v>236</v>
      </c>
      <c r="B119" s="200">
        <f t="shared" ref="B119:Q119" si="23">IF(B$67=0,0,B$67/B$31)</f>
        <v>9.7322152769752548E-2</v>
      </c>
      <c r="C119" s="200">
        <f t="shared" si="23"/>
        <v>9.6716655544680702E-2</v>
      </c>
      <c r="D119" s="200">
        <f t="shared" si="23"/>
        <v>9.7362103762878488E-2</v>
      </c>
      <c r="E119" s="200">
        <f t="shared" si="23"/>
        <v>9.6673623069956097E-2</v>
      </c>
      <c r="F119" s="200">
        <f t="shared" si="23"/>
        <v>9.7306755829597746E-2</v>
      </c>
      <c r="G119" s="200">
        <f t="shared" si="23"/>
        <v>9.7022327792811738E-2</v>
      </c>
      <c r="H119" s="200">
        <f t="shared" si="23"/>
        <v>9.7103603799413199E-2</v>
      </c>
      <c r="I119" s="200">
        <f t="shared" si="23"/>
        <v>9.7026246192027335E-2</v>
      </c>
      <c r="J119" s="200">
        <f t="shared" si="23"/>
        <v>9.675009668919507E-2</v>
      </c>
      <c r="K119" s="200">
        <f t="shared" si="23"/>
        <v>9.6111938027894153E-2</v>
      </c>
      <c r="L119" s="200">
        <f t="shared" si="23"/>
        <v>9.6287063653668223E-2</v>
      </c>
      <c r="M119" s="200">
        <f t="shared" si="23"/>
        <v>9.6513334791496028E-2</v>
      </c>
      <c r="N119" s="200">
        <f t="shared" si="23"/>
        <v>9.7008214861332639E-2</v>
      </c>
      <c r="O119" s="200">
        <f t="shared" si="23"/>
        <v>9.631901067770432E-2</v>
      </c>
      <c r="P119" s="200">
        <f t="shared" si="23"/>
        <v>9.6793186124784839E-2</v>
      </c>
      <c r="Q119" s="200">
        <f t="shared" si="23"/>
        <v>9.6896030069401909E-2</v>
      </c>
    </row>
    <row r="120" spans="1:17" x14ac:dyDescent="0.25">
      <c r="A120" s="142" t="s">
        <v>243</v>
      </c>
      <c r="B120" s="199">
        <f t="shared" ref="B120:Q120" si="24">IF(B$68=0,0,B$68/B$31)</f>
        <v>7.9859319186999206E-2</v>
      </c>
      <c r="C120" s="199">
        <f t="shared" si="24"/>
        <v>8.2293015928613142E-2</v>
      </c>
      <c r="D120" s="199">
        <f t="shared" si="24"/>
        <v>7.9698742725590632E-2</v>
      </c>
      <c r="E120" s="199">
        <f t="shared" si="24"/>
        <v>8.2465977899674844E-2</v>
      </c>
      <c r="F120" s="199">
        <f t="shared" si="24"/>
        <v>7.992120466150518E-2</v>
      </c>
      <c r="G120" s="199">
        <f t="shared" si="24"/>
        <v>8.1064416484263768E-2</v>
      </c>
      <c r="H120" s="199">
        <f t="shared" si="24"/>
        <v>8.0737740912110931E-2</v>
      </c>
      <c r="I120" s="199">
        <f t="shared" si="24"/>
        <v>8.1048667121577211E-2</v>
      </c>
      <c r="J120" s="199">
        <f t="shared" si="24"/>
        <v>8.2158604735513216E-2</v>
      </c>
      <c r="K120" s="199">
        <f t="shared" si="24"/>
        <v>8.4723578760714041E-2</v>
      </c>
      <c r="L120" s="199">
        <f t="shared" si="24"/>
        <v>8.4019690043852083E-2</v>
      </c>
      <c r="M120" s="199">
        <f t="shared" si="24"/>
        <v>8.3110230333632337E-2</v>
      </c>
      <c r="N120" s="199">
        <f t="shared" si="24"/>
        <v>8.1121141096587523E-2</v>
      </c>
      <c r="O120" s="199">
        <f t="shared" si="24"/>
        <v>8.3891284222848278E-2</v>
      </c>
      <c r="P120" s="199">
        <f t="shared" si="24"/>
        <v>8.1985413819600589E-2</v>
      </c>
      <c r="Q120" s="199">
        <f t="shared" si="24"/>
        <v>8.1572049459624429E-2</v>
      </c>
    </row>
    <row r="121" spans="1:17" x14ac:dyDescent="0.25">
      <c r="A121" s="140" t="s">
        <v>242</v>
      </c>
      <c r="B121" s="198">
        <f t="shared" ref="B121:Q121" si="25">IF(B$79=0,0,B$79/B$31)</f>
        <v>1.7462833582753346E-2</v>
      </c>
      <c r="C121" s="198">
        <f t="shared" si="25"/>
        <v>1.4423639616067558E-2</v>
      </c>
      <c r="D121" s="198">
        <f t="shared" si="25"/>
        <v>1.7663361037287852E-2</v>
      </c>
      <c r="E121" s="198">
        <f t="shared" si="25"/>
        <v>1.4207645170281257E-2</v>
      </c>
      <c r="F121" s="198">
        <f t="shared" si="25"/>
        <v>1.7385551168092563E-2</v>
      </c>
      <c r="G121" s="198">
        <f t="shared" si="25"/>
        <v>1.5957911308547967E-2</v>
      </c>
      <c r="H121" s="198">
        <f t="shared" si="25"/>
        <v>1.6365862887302272E-2</v>
      </c>
      <c r="I121" s="198">
        <f t="shared" si="25"/>
        <v>1.5977579070450131E-2</v>
      </c>
      <c r="J121" s="198">
        <f t="shared" si="25"/>
        <v>1.459149195368185E-2</v>
      </c>
      <c r="K121" s="198">
        <f t="shared" si="25"/>
        <v>1.1388359267180121E-2</v>
      </c>
      <c r="L121" s="198">
        <f t="shared" si="25"/>
        <v>1.2267373609816149E-2</v>
      </c>
      <c r="M121" s="198">
        <f t="shared" si="25"/>
        <v>1.3403104457863701E-2</v>
      </c>
      <c r="N121" s="198">
        <f t="shared" si="25"/>
        <v>1.5887073764745113E-2</v>
      </c>
      <c r="O121" s="198">
        <f t="shared" si="25"/>
        <v>1.2427726454856035E-2</v>
      </c>
      <c r="P121" s="198">
        <f t="shared" si="25"/>
        <v>1.4807772305184241E-2</v>
      </c>
      <c r="Q121" s="198">
        <f t="shared" si="25"/>
        <v>1.5323980609777476E-2</v>
      </c>
    </row>
    <row r="123" spans="1:17" x14ac:dyDescent="0.25">
      <c r="A123" s="78" t="s">
        <v>55</v>
      </c>
      <c r="B123" s="77">
        <f t="shared" ref="B123:Q123" si="26">SUM(B$124:B$129)</f>
        <v>1</v>
      </c>
      <c r="C123" s="77">
        <f t="shared" si="26"/>
        <v>1</v>
      </c>
      <c r="D123" s="77">
        <f t="shared" si="26"/>
        <v>1</v>
      </c>
      <c r="E123" s="77">
        <f t="shared" si="26"/>
        <v>1</v>
      </c>
      <c r="F123" s="77">
        <f t="shared" si="26"/>
        <v>1</v>
      </c>
      <c r="G123" s="77">
        <f t="shared" si="26"/>
        <v>1</v>
      </c>
      <c r="H123" s="77">
        <f t="shared" si="26"/>
        <v>1</v>
      </c>
      <c r="I123" s="77">
        <f t="shared" si="26"/>
        <v>1</v>
      </c>
      <c r="J123" s="77">
        <f t="shared" si="26"/>
        <v>1</v>
      </c>
      <c r="K123" s="77">
        <f t="shared" si="26"/>
        <v>1</v>
      </c>
      <c r="L123" s="77">
        <f t="shared" si="26"/>
        <v>1</v>
      </c>
      <c r="M123" s="77">
        <f t="shared" si="26"/>
        <v>1</v>
      </c>
      <c r="N123" s="77">
        <f t="shared" si="26"/>
        <v>1</v>
      </c>
      <c r="O123" s="77">
        <f t="shared" si="26"/>
        <v>1</v>
      </c>
      <c r="P123" s="77">
        <f t="shared" si="26"/>
        <v>1</v>
      </c>
      <c r="Q123" s="77">
        <f t="shared" si="26"/>
        <v>1</v>
      </c>
    </row>
    <row r="124" spans="1:17" x14ac:dyDescent="0.25">
      <c r="A124" s="132" t="s">
        <v>83</v>
      </c>
      <c r="B124" s="203">
        <f t="shared" ref="B124:Q124" si="27">IF(B$82=0,0,B$82/B$81)</f>
        <v>3.7780092194859276E-2</v>
      </c>
      <c r="C124" s="203">
        <f t="shared" si="27"/>
        <v>3.7780092194859276E-2</v>
      </c>
      <c r="D124" s="203">
        <f t="shared" si="27"/>
        <v>3.7780092194859276E-2</v>
      </c>
      <c r="E124" s="203">
        <f t="shared" si="27"/>
        <v>3.7780092194859276E-2</v>
      </c>
      <c r="F124" s="203">
        <f t="shared" si="27"/>
        <v>3.7780092194859276E-2</v>
      </c>
      <c r="G124" s="203">
        <f t="shared" si="27"/>
        <v>3.7780092194859276E-2</v>
      </c>
      <c r="H124" s="203">
        <f t="shared" si="27"/>
        <v>3.7780092194859276E-2</v>
      </c>
      <c r="I124" s="203">
        <f t="shared" si="27"/>
        <v>3.7780092194859276E-2</v>
      </c>
      <c r="J124" s="203">
        <f t="shared" si="27"/>
        <v>3.7780092194859276E-2</v>
      </c>
      <c r="K124" s="203">
        <f t="shared" si="27"/>
        <v>3.7780092194859276E-2</v>
      </c>
      <c r="L124" s="203">
        <f t="shared" si="27"/>
        <v>3.7780092194859276E-2</v>
      </c>
      <c r="M124" s="203">
        <f t="shared" si="27"/>
        <v>3.7780092194859276E-2</v>
      </c>
      <c r="N124" s="203">
        <f t="shared" si="27"/>
        <v>3.7780092194859276E-2</v>
      </c>
      <c r="O124" s="203">
        <f t="shared" si="27"/>
        <v>3.7780092194859276E-2</v>
      </c>
      <c r="P124" s="203">
        <f t="shared" si="27"/>
        <v>3.7780092194859276E-2</v>
      </c>
      <c r="Q124" s="203">
        <f t="shared" si="27"/>
        <v>3.7780092194859276E-2</v>
      </c>
    </row>
    <row r="125" spans="1:17" x14ac:dyDescent="0.25">
      <c r="A125" s="76" t="s">
        <v>82</v>
      </c>
      <c r="B125" s="202">
        <f t="shared" ref="B125:Q125" si="28">IF(B$83=0,0,B$83/B$81)</f>
        <v>1.6658642839982411E-2</v>
      </c>
      <c r="C125" s="202">
        <f t="shared" si="28"/>
        <v>1.6658642839982411E-2</v>
      </c>
      <c r="D125" s="202">
        <f t="shared" si="28"/>
        <v>1.6658642839982411E-2</v>
      </c>
      <c r="E125" s="202">
        <f t="shared" si="28"/>
        <v>1.6658642839982411E-2</v>
      </c>
      <c r="F125" s="202">
        <f t="shared" si="28"/>
        <v>1.6658642839982411E-2</v>
      </c>
      <c r="G125" s="202">
        <f t="shared" si="28"/>
        <v>1.6658642839982411E-2</v>
      </c>
      <c r="H125" s="202">
        <f t="shared" si="28"/>
        <v>1.6658642839982411E-2</v>
      </c>
      <c r="I125" s="202">
        <f t="shared" si="28"/>
        <v>1.6658642839982411E-2</v>
      </c>
      <c r="J125" s="202">
        <f t="shared" si="28"/>
        <v>1.6658642839982411E-2</v>
      </c>
      <c r="K125" s="202">
        <f t="shared" si="28"/>
        <v>1.6658642839982411E-2</v>
      </c>
      <c r="L125" s="202">
        <f t="shared" si="28"/>
        <v>1.6658642839982411E-2</v>
      </c>
      <c r="M125" s="202">
        <f t="shared" si="28"/>
        <v>1.6658642839982411E-2</v>
      </c>
      <c r="N125" s="202">
        <f t="shared" si="28"/>
        <v>1.6658642839982411E-2</v>
      </c>
      <c r="O125" s="202">
        <f t="shared" si="28"/>
        <v>1.6658642839982411E-2</v>
      </c>
      <c r="P125" s="202">
        <f t="shared" si="28"/>
        <v>1.6658642839982411E-2</v>
      </c>
      <c r="Q125" s="202">
        <f t="shared" si="28"/>
        <v>1.6658642839982411E-2</v>
      </c>
    </row>
    <row r="126" spans="1:17" x14ac:dyDescent="0.25">
      <c r="A126" s="76" t="s">
        <v>81</v>
      </c>
      <c r="B126" s="202">
        <f t="shared" ref="B126:Q126" si="29">IF(B$84=0,0,B$84/B$81)</f>
        <v>0.12921509450288268</v>
      </c>
      <c r="C126" s="202">
        <f t="shared" si="29"/>
        <v>0.12921509450288268</v>
      </c>
      <c r="D126" s="202">
        <f t="shared" si="29"/>
        <v>0.12921509450288268</v>
      </c>
      <c r="E126" s="202">
        <f t="shared" si="29"/>
        <v>0.12921509450288268</v>
      </c>
      <c r="F126" s="202">
        <f t="shared" si="29"/>
        <v>0.12921509450288268</v>
      </c>
      <c r="G126" s="202">
        <f t="shared" si="29"/>
        <v>0.12921509450288268</v>
      </c>
      <c r="H126" s="202">
        <f t="shared" si="29"/>
        <v>0.12921509450288268</v>
      </c>
      <c r="I126" s="202">
        <f t="shared" si="29"/>
        <v>0.12921509450288268</v>
      </c>
      <c r="J126" s="202">
        <f t="shared" si="29"/>
        <v>0.12921509450288268</v>
      </c>
      <c r="K126" s="202">
        <f t="shared" si="29"/>
        <v>0.12921509450288268</v>
      </c>
      <c r="L126" s="202">
        <f t="shared" si="29"/>
        <v>0.12921509450288268</v>
      </c>
      <c r="M126" s="202">
        <f t="shared" si="29"/>
        <v>0.12921509450288268</v>
      </c>
      <c r="N126" s="202">
        <f t="shared" si="29"/>
        <v>0.12921509450288268</v>
      </c>
      <c r="O126" s="202">
        <f t="shared" si="29"/>
        <v>0.12921509450288268</v>
      </c>
      <c r="P126" s="202">
        <f t="shared" si="29"/>
        <v>0.12921509450288268</v>
      </c>
      <c r="Q126" s="202">
        <f t="shared" si="29"/>
        <v>0.12921509450288268</v>
      </c>
    </row>
    <row r="127" spans="1:17" x14ac:dyDescent="0.25">
      <c r="A127" s="76" t="s">
        <v>80</v>
      </c>
      <c r="B127" s="202">
        <f t="shared" ref="B127:Q127" si="30">IF(B$85=0,0,B$85/B$81)</f>
        <v>5.7055696781206394E-2</v>
      </c>
      <c r="C127" s="202">
        <f t="shared" si="30"/>
        <v>5.7055696781206394E-2</v>
      </c>
      <c r="D127" s="202">
        <f t="shared" si="30"/>
        <v>5.7055696781206387E-2</v>
      </c>
      <c r="E127" s="202">
        <f t="shared" si="30"/>
        <v>5.7055696781206394E-2</v>
      </c>
      <c r="F127" s="202">
        <f t="shared" si="30"/>
        <v>5.7055696781206401E-2</v>
      </c>
      <c r="G127" s="202">
        <f t="shared" si="30"/>
        <v>5.7055696781206387E-2</v>
      </c>
      <c r="H127" s="202">
        <f t="shared" si="30"/>
        <v>5.7055696781206401E-2</v>
      </c>
      <c r="I127" s="202">
        <f t="shared" si="30"/>
        <v>5.7055696781206394E-2</v>
      </c>
      <c r="J127" s="202">
        <f t="shared" si="30"/>
        <v>5.7055696781206394E-2</v>
      </c>
      <c r="K127" s="202">
        <f t="shared" si="30"/>
        <v>5.7055696781206394E-2</v>
      </c>
      <c r="L127" s="202">
        <f t="shared" si="30"/>
        <v>5.7055696781206394E-2</v>
      </c>
      <c r="M127" s="202">
        <f t="shared" si="30"/>
        <v>5.7055696781206394E-2</v>
      </c>
      <c r="N127" s="202">
        <f t="shared" si="30"/>
        <v>5.7055696781206394E-2</v>
      </c>
      <c r="O127" s="202">
        <f t="shared" si="30"/>
        <v>5.7055696781206401E-2</v>
      </c>
      <c r="P127" s="202">
        <f t="shared" si="30"/>
        <v>5.7055696781206394E-2</v>
      </c>
      <c r="Q127" s="202">
        <f t="shared" si="30"/>
        <v>5.7055696781206394E-2</v>
      </c>
    </row>
    <row r="128" spans="1:17" x14ac:dyDescent="0.25">
      <c r="A128" s="129" t="s">
        <v>79</v>
      </c>
      <c r="B128" s="201">
        <f t="shared" ref="B128:Q128" si="31">IF(B$86=0,0,B$86/B$81)</f>
        <v>0.19764846604063666</v>
      </c>
      <c r="C128" s="201">
        <f t="shared" si="31"/>
        <v>0.19764846604063666</v>
      </c>
      <c r="D128" s="201">
        <f t="shared" si="31"/>
        <v>0.19764846604063668</v>
      </c>
      <c r="E128" s="201">
        <f t="shared" si="31"/>
        <v>0.19764846604063666</v>
      </c>
      <c r="F128" s="201">
        <f t="shared" si="31"/>
        <v>0.19764846604063666</v>
      </c>
      <c r="G128" s="201">
        <f t="shared" si="31"/>
        <v>0.19764846604063666</v>
      </c>
      <c r="H128" s="201">
        <f t="shared" si="31"/>
        <v>0.19764846604063666</v>
      </c>
      <c r="I128" s="201">
        <f t="shared" si="31"/>
        <v>0.19764846604063666</v>
      </c>
      <c r="J128" s="201">
        <f t="shared" si="31"/>
        <v>0.19764846604063666</v>
      </c>
      <c r="K128" s="201">
        <f t="shared" si="31"/>
        <v>0.19764846604063666</v>
      </c>
      <c r="L128" s="201">
        <f t="shared" si="31"/>
        <v>0.19764846604063666</v>
      </c>
      <c r="M128" s="201">
        <f t="shared" si="31"/>
        <v>0.19764846604063663</v>
      </c>
      <c r="N128" s="201">
        <f t="shared" si="31"/>
        <v>0.19764846604063666</v>
      </c>
      <c r="O128" s="201">
        <f t="shared" si="31"/>
        <v>0.19764846604063663</v>
      </c>
      <c r="P128" s="201">
        <f t="shared" si="31"/>
        <v>0.19764846604063666</v>
      </c>
      <c r="Q128" s="201">
        <f t="shared" si="31"/>
        <v>0.19764846604063668</v>
      </c>
    </row>
    <row r="129" spans="1:17" x14ac:dyDescent="0.25">
      <c r="A129" s="72" t="s">
        <v>235</v>
      </c>
      <c r="B129" s="276">
        <f t="shared" ref="B129:Q129" si="32">IF(B$91=0,0,B$91/B$81)</f>
        <v>0.56164200764043259</v>
      </c>
      <c r="C129" s="276">
        <f t="shared" si="32"/>
        <v>0.56164200764043259</v>
      </c>
      <c r="D129" s="276">
        <f t="shared" si="32"/>
        <v>0.56164200764043259</v>
      </c>
      <c r="E129" s="276">
        <f t="shared" si="32"/>
        <v>0.56164200764043259</v>
      </c>
      <c r="F129" s="276">
        <f t="shared" si="32"/>
        <v>0.56164200764043259</v>
      </c>
      <c r="G129" s="276">
        <f t="shared" si="32"/>
        <v>0.56164200764043259</v>
      </c>
      <c r="H129" s="276">
        <f t="shared" si="32"/>
        <v>0.56164200764043259</v>
      </c>
      <c r="I129" s="276">
        <f t="shared" si="32"/>
        <v>0.56164200764043259</v>
      </c>
      <c r="J129" s="276">
        <f t="shared" si="32"/>
        <v>0.56164200764043259</v>
      </c>
      <c r="K129" s="276">
        <f t="shared" si="32"/>
        <v>0.56164200764043259</v>
      </c>
      <c r="L129" s="276">
        <f t="shared" si="32"/>
        <v>0.56164200764043259</v>
      </c>
      <c r="M129" s="276">
        <f t="shared" si="32"/>
        <v>0.56164200764043259</v>
      </c>
      <c r="N129" s="276">
        <f t="shared" si="32"/>
        <v>0.56164200764043259</v>
      </c>
      <c r="O129" s="276">
        <f t="shared" si="32"/>
        <v>0.56164200764043259</v>
      </c>
      <c r="P129" s="276">
        <f t="shared" si="32"/>
        <v>0.56164200764043259</v>
      </c>
      <c r="Q129" s="276">
        <f t="shared" si="32"/>
        <v>0.56164200764043259</v>
      </c>
    </row>
    <row r="130" spans="1:17" x14ac:dyDescent="0.25">
      <c r="A130" s="40"/>
      <c r="B130" s="32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</row>
    <row r="131" spans="1:17" ht="12.75" x14ac:dyDescent="0.25">
      <c r="A131" s="80" t="s">
        <v>118</v>
      </c>
      <c r="B131" s="233"/>
      <c r="C131" s="233"/>
      <c r="D131" s="233"/>
      <c r="E131" s="233"/>
      <c r="F131" s="233"/>
      <c r="G131" s="233"/>
      <c r="H131" s="233"/>
      <c r="I131" s="233"/>
      <c r="J131" s="233"/>
      <c r="K131" s="233"/>
      <c r="L131" s="233"/>
      <c r="M131" s="233"/>
      <c r="N131" s="233"/>
      <c r="O131" s="233"/>
      <c r="P131" s="233"/>
      <c r="Q131" s="233"/>
    </row>
    <row r="132" spans="1:17" x14ac:dyDescent="0.25">
      <c r="A132" s="40"/>
      <c r="B132" s="32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</row>
    <row r="133" spans="1:17" x14ac:dyDescent="0.25">
      <c r="A133" s="78" t="s">
        <v>35</v>
      </c>
      <c r="B133" s="230">
        <f t="shared" ref="B133:Q133" si="33">SUM(B$134:B$141)</f>
        <v>262.28426027066092</v>
      </c>
      <c r="C133" s="230">
        <f t="shared" si="33"/>
        <v>294.37602473248097</v>
      </c>
      <c r="D133" s="230">
        <f t="shared" si="33"/>
        <v>270.21700999358876</v>
      </c>
      <c r="E133" s="230">
        <f t="shared" si="33"/>
        <v>277.11906009312054</v>
      </c>
      <c r="F133" s="230">
        <f t="shared" si="33"/>
        <v>258.94198187771013</v>
      </c>
      <c r="G133" s="230">
        <f t="shared" si="33"/>
        <v>266.27602189239354</v>
      </c>
      <c r="H133" s="230">
        <f t="shared" si="33"/>
        <v>259.49078442999229</v>
      </c>
      <c r="I133" s="230">
        <f t="shared" si="33"/>
        <v>264.77598548460236</v>
      </c>
      <c r="J133" s="230">
        <f t="shared" si="33"/>
        <v>261.83642583342612</v>
      </c>
      <c r="K133" s="230">
        <f t="shared" si="33"/>
        <v>288.52355797447365</v>
      </c>
      <c r="L133" s="230">
        <f t="shared" si="33"/>
        <v>273.47548781847718</v>
      </c>
      <c r="M133" s="230">
        <f t="shared" si="33"/>
        <v>264.50264091414982</v>
      </c>
      <c r="N133" s="230">
        <f t="shared" si="33"/>
        <v>247.39641461919672</v>
      </c>
      <c r="O133" s="230">
        <f t="shared" si="33"/>
        <v>273.46632663238535</v>
      </c>
      <c r="P133" s="230">
        <f t="shared" si="33"/>
        <v>274.5372487064754</v>
      </c>
      <c r="Q133" s="230">
        <f t="shared" si="33"/>
        <v>270.27596119443172</v>
      </c>
    </row>
    <row r="134" spans="1:17" x14ac:dyDescent="0.25">
      <c r="A134" s="132" t="s">
        <v>83</v>
      </c>
      <c r="B134" s="229">
        <f>IF(B$6=0,0,B$6/PPA!B$10*1000)</f>
        <v>1.4044891502995078</v>
      </c>
      <c r="C134" s="229">
        <f>IF(C$6=0,0,C$6/PPA!C$10*1000)</f>
        <v>1.5763352799684462</v>
      </c>
      <c r="D134" s="229">
        <f>IF(D$6=0,0,D$6/PPA!D$10*1000)</f>
        <v>1.4469677226179392</v>
      </c>
      <c r="E134" s="229">
        <f>IF(E$6=0,0,E$6/PPA!E$10*1000)</f>
        <v>1.4839270676797154</v>
      </c>
      <c r="F134" s="229">
        <f>IF(F$6=0,0,F$6/PPA!F$10*1000)</f>
        <v>1.3865917982611671</v>
      </c>
      <c r="G134" s="229">
        <f>IF(G$6=0,0,G$6/PPA!G$10*1000)</f>
        <v>1.4258643783918072</v>
      </c>
      <c r="H134" s="229">
        <f>IF(H$6=0,0,H$6/PPA!H$10*1000)</f>
        <v>1.3895305458228453</v>
      </c>
      <c r="I134" s="229">
        <f>IF(I$6=0,0,I$6/PPA!I$10*1000)</f>
        <v>1.4178319297133284</v>
      </c>
      <c r="J134" s="229">
        <f>IF(J$6=0,0,J$6/PPA!J$10*1000)</f>
        <v>1.4020910704163394</v>
      </c>
      <c r="K134" s="229">
        <f>IF(K$6=0,0,K$6/PPA!K$10*1000)</f>
        <v>1.5449962813734577</v>
      </c>
      <c r="L134" s="229">
        <f>IF(L$6=0,0,L$6/PPA!L$10*1000)</f>
        <v>1.464416336373201</v>
      </c>
      <c r="M134" s="229">
        <f>IF(M$6=0,0,M$6/PPA!M$10*1000)</f>
        <v>1.4163682144179548</v>
      </c>
      <c r="N134" s="229">
        <f>IF(N$6=0,0,N$6/PPA!N$10*1000)</f>
        <v>1.3247671812143726</v>
      </c>
      <c r="O134" s="229">
        <f>IF(O$6=0,0,O$6/PPA!O$10*1000)</f>
        <v>1.4643672797258196</v>
      </c>
      <c r="P134" s="229">
        <f>IF(P$6=0,0,P$6/PPA!P$10*1000)</f>
        <v>1.470101891601971</v>
      </c>
      <c r="Q134" s="229">
        <f>IF(Q$6=0,0,Q$6/PPA!Q$10*1000)</f>
        <v>1.4472833966194811</v>
      </c>
    </row>
    <row r="135" spans="1:17" x14ac:dyDescent="0.25">
      <c r="A135" s="76" t="s">
        <v>82</v>
      </c>
      <c r="B135" s="228">
        <f>IF(B$7=0,0,B$7/PPA!B$10*1000)</f>
        <v>1.9662848104193111</v>
      </c>
      <c r="C135" s="228">
        <f>IF(C$7=0,0,C$7/PPA!C$10*1000)</f>
        <v>2.2068693919558253</v>
      </c>
      <c r="D135" s="228">
        <f>IF(D$7=0,0,D$7/PPA!D$10*1000)</f>
        <v>2.0257548116651152</v>
      </c>
      <c r="E135" s="228">
        <f>IF(E$7=0,0,E$7/PPA!E$10*1000)</f>
        <v>2.0774978947516018</v>
      </c>
      <c r="F135" s="228">
        <f>IF(F$7=0,0,F$7/PPA!F$10*1000)</f>
        <v>1.9412285175656341</v>
      </c>
      <c r="G135" s="228">
        <f>IF(G$7=0,0,G$7/PPA!G$10*1000)</f>
        <v>1.9962101297485304</v>
      </c>
      <c r="H135" s="228">
        <f>IF(H$7=0,0,H$7/PPA!H$10*1000)</f>
        <v>1.9453427641519836</v>
      </c>
      <c r="I135" s="228">
        <f>IF(I$7=0,0,I$7/PPA!I$10*1000)</f>
        <v>1.9849647015986598</v>
      </c>
      <c r="J135" s="228">
        <f>IF(J$7=0,0,J$7/PPA!J$10*1000)</f>
        <v>1.9629274985828757</v>
      </c>
      <c r="K135" s="228">
        <f>IF(K$7=0,0,K$7/PPA!K$10*1000)</f>
        <v>2.1629947939228411</v>
      </c>
      <c r="L135" s="228">
        <f>IF(L$7=0,0,L$7/PPA!L$10*1000)</f>
        <v>2.0501828709224821</v>
      </c>
      <c r="M135" s="228">
        <f>IF(M$7=0,0,M$7/PPA!M$10*1000)</f>
        <v>1.9829155001851373</v>
      </c>
      <c r="N135" s="228">
        <f>IF(N$7=0,0,N$7/PPA!N$10*1000)</f>
        <v>1.8546740537001223</v>
      </c>
      <c r="O135" s="228">
        <f>IF(O$7=0,0,O$7/PPA!O$10*1000)</f>
        <v>2.0501141916161481</v>
      </c>
      <c r="P135" s="228">
        <f>IF(P$7=0,0,P$7/PPA!P$10*1000)</f>
        <v>2.0581426482427601</v>
      </c>
      <c r="Q135" s="228">
        <f>IF(Q$7=0,0,Q$7/PPA!Q$10*1000)</f>
        <v>2.0261967552672737</v>
      </c>
    </row>
    <row r="136" spans="1:17" x14ac:dyDescent="0.25">
      <c r="A136" s="76" t="s">
        <v>81</v>
      </c>
      <c r="B136" s="228">
        <f>IF(B$8=0,0,B$8/PPA!B$10*1000)</f>
        <v>11.235913202396063</v>
      </c>
      <c r="C136" s="228">
        <f>IF(C$8=0,0,C$8/PPA!C$10*1000)</f>
        <v>12.61068223974757</v>
      </c>
      <c r="D136" s="228">
        <f>IF(D$8=0,0,D$8/PPA!D$10*1000)</f>
        <v>11.575741780943513</v>
      </c>
      <c r="E136" s="228">
        <f>IF(E$8=0,0,E$8/PPA!E$10*1000)</f>
        <v>11.871416541437723</v>
      </c>
      <c r="F136" s="228">
        <f>IF(F$8=0,0,F$8/PPA!F$10*1000)</f>
        <v>11.092734386089337</v>
      </c>
      <c r="G136" s="228">
        <f>IF(G$8=0,0,G$8/PPA!G$10*1000)</f>
        <v>11.406915027134458</v>
      </c>
      <c r="H136" s="228">
        <f>IF(H$8=0,0,H$8/PPA!H$10*1000)</f>
        <v>11.116244366582762</v>
      </c>
      <c r="I136" s="228">
        <f>IF(I$8=0,0,I$8/PPA!I$10*1000)</f>
        <v>11.342655437706627</v>
      </c>
      <c r="J136" s="228">
        <f>IF(J$8=0,0,J$8/PPA!J$10*1000)</f>
        <v>11.216728563330715</v>
      </c>
      <c r="K136" s="228">
        <f>IF(K$8=0,0,K$8/PPA!K$10*1000)</f>
        <v>12.359970250987661</v>
      </c>
      <c r="L136" s="228">
        <f>IF(L$8=0,0,L$8/PPA!L$10*1000)</f>
        <v>11.715330690985608</v>
      </c>
      <c r="M136" s="228">
        <f>IF(M$8=0,0,M$8/PPA!M$10*1000)</f>
        <v>11.330945715343638</v>
      </c>
      <c r="N136" s="228">
        <f>IF(N$8=0,0,N$8/PPA!N$10*1000)</f>
        <v>10.598137449714981</v>
      </c>
      <c r="O136" s="228">
        <f>IF(O$8=0,0,O$8/PPA!O$10*1000)</f>
        <v>11.714938237806557</v>
      </c>
      <c r="P136" s="228">
        <f>IF(P$8=0,0,P$8/PPA!P$10*1000)</f>
        <v>11.760815132815768</v>
      </c>
      <c r="Q136" s="228">
        <f>IF(Q$8=0,0,Q$8/PPA!Q$10*1000)</f>
        <v>11.578267172955849</v>
      </c>
    </row>
    <row r="137" spans="1:17" x14ac:dyDescent="0.25">
      <c r="A137" s="76" t="s">
        <v>80</v>
      </c>
      <c r="B137" s="228">
        <f>IF(B$9=0,0,B$9/PPA!B$10*1000)</f>
        <v>5.6179566011980313</v>
      </c>
      <c r="C137" s="228">
        <f>IF(C$9=0,0,C$9/PPA!C$10*1000)</f>
        <v>6.305341119873785</v>
      </c>
      <c r="D137" s="228">
        <f>IF(D$9=0,0,D$9/PPA!D$10*1000)</f>
        <v>5.7878708904717566</v>
      </c>
      <c r="E137" s="228">
        <f>IF(E$9=0,0,E$9/PPA!E$10*1000)</f>
        <v>5.9357082707188615</v>
      </c>
      <c r="F137" s="228">
        <f>IF(F$9=0,0,F$9/PPA!F$10*1000)</f>
        <v>5.5463671930446683</v>
      </c>
      <c r="G137" s="228">
        <f>IF(G$9=0,0,G$9/PPA!G$10*1000)</f>
        <v>5.703457513567229</v>
      </c>
      <c r="H137" s="228">
        <f>IF(H$9=0,0,H$9/PPA!H$10*1000)</f>
        <v>5.5581221832913812</v>
      </c>
      <c r="I137" s="228">
        <f>IF(I$9=0,0,I$9/PPA!I$10*1000)</f>
        <v>5.6713277188533135</v>
      </c>
      <c r="J137" s="228">
        <f>IF(J$9=0,0,J$9/PPA!J$10*1000)</f>
        <v>5.6083642816653576</v>
      </c>
      <c r="K137" s="228">
        <f>IF(K$9=0,0,K$9/PPA!K$10*1000)</f>
        <v>6.1799851254938307</v>
      </c>
      <c r="L137" s="228">
        <f>IF(L$9=0,0,L$9/PPA!L$10*1000)</f>
        <v>5.857665345492804</v>
      </c>
      <c r="M137" s="228">
        <f>IF(M$9=0,0,M$9/PPA!M$10*1000)</f>
        <v>5.6654728576718192</v>
      </c>
      <c r="N137" s="228">
        <f>IF(N$9=0,0,N$9/PPA!N$10*1000)</f>
        <v>5.2990687248574906</v>
      </c>
      <c r="O137" s="228">
        <f>IF(O$9=0,0,O$9/PPA!O$10*1000)</f>
        <v>5.8574691189032784</v>
      </c>
      <c r="P137" s="228">
        <f>IF(P$9=0,0,P$9/PPA!P$10*1000)</f>
        <v>5.8804075664078841</v>
      </c>
      <c r="Q137" s="228">
        <f>IF(Q$9=0,0,Q$9/PPA!Q$10*1000)</f>
        <v>5.7891335864779245</v>
      </c>
    </row>
    <row r="138" spans="1:17" x14ac:dyDescent="0.25">
      <c r="A138" s="129" t="s">
        <v>79</v>
      </c>
      <c r="B138" s="227">
        <f>IF(B$10=0,0,B$10/PPA!B$10*1000)</f>
        <v>3.370773960718819</v>
      </c>
      <c r="C138" s="227">
        <f>IF(C$10=0,0,C$10/PPA!C$10*1000)</f>
        <v>3.7832046719242709</v>
      </c>
      <c r="D138" s="227">
        <f>IF(D$10=0,0,D$10/PPA!D$10*1000)</f>
        <v>3.4727225342830543</v>
      </c>
      <c r="E138" s="227">
        <f>IF(E$10=0,0,E$10/PPA!E$10*1000)</f>
        <v>3.5614249624313175</v>
      </c>
      <c r="F138" s="227">
        <f>IF(F$10=0,0,F$10/PPA!F$10*1000)</f>
        <v>3.3278203158268007</v>
      </c>
      <c r="G138" s="227">
        <f>IF(G$10=0,0,G$10/PPA!G$10*1000)</f>
        <v>3.4220745081403376</v>
      </c>
      <c r="H138" s="227">
        <f>IF(H$10=0,0,H$10/PPA!H$10*1000)</f>
        <v>3.3348733099748289</v>
      </c>
      <c r="I138" s="227">
        <f>IF(I$10=0,0,I$10/PPA!I$10*1000)</f>
        <v>3.402796631311988</v>
      </c>
      <c r="J138" s="227">
        <f>IF(J$10=0,0,J$10/PPA!J$10*1000)</f>
        <v>3.3650185689992154</v>
      </c>
      <c r="K138" s="227">
        <f>IF(K$10=0,0,K$10/PPA!K$10*1000)</f>
        <v>3.7079910752962988</v>
      </c>
      <c r="L138" s="227">
        <f>IF(L$10=0,0,L$10/PPA!L$10*1000)</f>
        <v>3.5145992072956829</v>
      </c>
      <c r="M138" s="227">
        <f>IF(M$10=0,0,M$10/PPA!M$10*1000)</f>
        <v>3.3992837146030919</v>
      </c>
      <c r="N138" s="227">
        <f>IF(N$10=0,0,N$10/PPA!N$10*1000)</f>
        <v>3.1794412349144947</v>
      </c>
      <c r="O138" s="227">
        <f>IF(O$10=0,0,O$10/PPA!O$10*1000)</f>
        <v>3.5144814713419676</v>
      </c>
      <c r="P138" s="227">
        <f>IF(P$10=0,0,P$10/PPA!P$10*1000)</f>
        <v>3.5282445398447306</v>
      </c>
      <c r="Q138" s="227">
        <f>IF(Q$10=0,0,Q$10/PPA!Q$10*1000)</f>
        <v>3.4734801518867555</v>
      </c>
    </row>
    <row r="139" spans="1:17" x14ac:dyDescent="0.25">
      <c r="A139" s="127" t="s">
        <v>241</v>
      </c>
      <c r="B139" s="225">
        <f>IF(B$15=0,0,B$15/PPA!B$10*1000)</f>
        <v>7.6467905672375673</v>
      </c>
      <c r="C139" s="225">
        <f>IF(C$15=0,0,C$15/PPA!C$10*1000)</f>
        <v>8.0204944720710412</v>
      </c>
      <c r="D139" s="225">
        <f>IF(D$15=0,0,D$15/PPA!D$10*1000)</f>
        <v>7.9120995447724933</v>
      </c>
      <c r="E139" s="225">
        <f>IF(E$15=0,0,E$15/PPA!E$10*1000)</f>
        <v>7.5127213469991379</v>
      </c>
      <c r="F139" s="225">
        <f>IF(F$15=0,0,F$15/PPA!F$10*1000)</f>
        <v>7.536778954736322</v>
      </c>
      <c r="G139" s="225">
        <f>IF(G$15=0,0,G$15/PPA!G$10*1000)</f>
        <v>7.5114830592620043</v>
      </c>
      <c r="H139" s="225">
        <f>IF(H$15=0,0,H$15/PPA!H$10*1000)</f>
        <v>7.3865636281468081</v>
      </c>
      <c r="I139" s="225">
        <f>IF(I$15=0,0,I$15/PPA!I$10*1000)</f>
        <v>7.4724386926426929</v>
      </c>
      <c r="J139" s="225">
        <f>IF(J$15=0,0,J$15/PPA!J$10*1000)</f>
        <v>7.1615326795085625</v>
      </c>
      <c r="K139" s="225">
        <f>IF(K$15=0,0,K$15/PPA!K$10*1000)</f>
        <v>7.3110019179042451</v>
      </c>
      <c r="L139" s="225">
        <f>IF(L$15=0,0,L$15/PPA!L$10*1000)</f>
        <v>7.0806760220056457</v>
      </c>
      <c r="M139" s="225">
        <f>IF(M$15=0,0,M$15/PPA!M$10*1000)</f>
        <v>7.0370325409414693</v>
      </c>
      <c r="N139" s="225">
        <f>IF(N$15=0,0,N$15/PPA!N$10*1000)</f>
        <v>6.9678939237954642</v>
      </c>
      <c r="O139" s="225">
        <f>IF(O$15=0,0,O$15/PPA!O$10*1000)</f>
        <v>7.1079806635785667</v>
      </c>
      <c r="P139" s="225">
        <f>IF(P$15=0,0,P$15/PPA!P$10*1000)</f>
        <v>7.5462083423306234</v>
      </c>
      <c r="Q139" s="225">
        <f>IF(Q$15=0,0,Q$15/PPA!Q$10*1000)</f>
        <v>7.5167066694297793</v>
      </c>
    </row>
    <row r="140" spans="1:17" x14ac:dyDescent="0.25">
      <c r="A140" s="127" t="s">
        <v>240</v>
      </c>
      <c r="B140" s="226">
        <f>IF(B$16=0,0,B$16/PPA!B$10*1000)</f>
        <v>214.04918405119707</v>
      </c>
      <c r="C140" s="226">
        <f>IF(C$16=0,0,C$16/PPA!C$10*1000)</f>
        <v>242.04977650789334</v>
      </c>
      <c r="D140" s="226">
        <f>IF(D$16=0,0,D$16/PPA!D$10*1000)</f>
        <v>220.4134092760072</v>
      </c>
      <c r="E140" s="226">
        <f>IF(E$16=0,0,E$16/PPA!E$10*1000)</f>
        <v>227.9814276824375</v>
      </c>
      <c r="F140" s="226">
        <f>IF(F$16=0,0,F$16/PPA!F$10*1000)</f>
        <v>211.36206303499446</v>
      </c>
      <c r="G140" s="226">
        <f>IF(G$16=0,0,G$16/PPA!G$10*1000)</f>
        <v>218.11783270001143</v>
      </c>
      <c r="H140" s="226">
        <f>IF(H$16=0,0,H$16/PPA!H$10*1000)</f>
        <v>212.34552179169552</v>
      </c>
      <c r="I140" s="226">
        <f>IF(I$16=0,0,I$16/PPA!I$10*1000)</f>
        <v>216.87855105579206</v>
      </c>
      <c r="J140" s="226">
        <f>IF(J$16=0,0,J$16/PPA!J$10*1000)</f>
        <v>215.20524610534855</v>
      </c>
      <c r="K140" s="226">
        <f>IF(K$16=0,0,K$16/PPA!K$10*1000)</f>
        <v>239.00994760081926</v>
      </c>
      <c r="L140" s="226">
        <f>IF(L$16=0,0,L$16/PPA!L$10*1000)</f>
        <v>226.05778174094482</v>
      </c>
      <c r="M140" s="226">
        <f>IF(M$16=0,0,M$16/PPA!M$10*1000)</f>
        <v>218.03277228000573</v>
      </c>
      <c r="N140" s="226">
        <f>IF(N$16=0,0,N$16/PPA!N$10*1000)</f>
        <v>202.68822333145437</v>
      </c>
      <c r="O140" s="226">
        <f>IF(O$16=0,0,O$16/PPA!O$10*1000)</f>
        <v>225.96146308368293</v>
      </c>
      <c r="P140" s="226">
        <f>IF(P$16=0,0,P$16/PPA!P$10*1000)</f>
        <v>225.52397671338593</v>
      </c>
      <c r="Q140" s="226">
        <f>IF(Q$16=0,0,Q$16/PPA!Q$10*1000)</f>
        <v>221.74110086306189</v>
      </c>
    </row>
    <row r="141" spans="1:17" x14ac:dyDescent="0.25">
      <c r="A141" s="72" t="s">
        <v>239</v>
      </c>
      <c r="B141" s="258">
        <f>IF(B$29=0,0,B$29/PPA!B$10*1000)</f>
        <v>16.992867927194524</v>
      </c>
      <c r="C141" s="258">
        <f>IF(C$29=0,0,C$29/PPA!C$10*1000)</f>
        <v>17.823321049046687</v>
      </c>
      <c r="D141" s="258">
        <f>IF(D$29=0,0,D$29/PPA!D$10*1000)</f>
        <v>17.582443432827692</v>
      </c>
      <c r="E141" s="258">
        <f>IF(E$29=0,0,E$29/PPA!E$10*1000)</f>
        <v>16.694936326664678</v>
      </c>
      <c r="F141" s="258">
        <f>IF(F$29=0,0,F$29/PPA!F$10*1000)</f>
        <v>16.748397677191758</v>
      </c>
      <c r="G141" s="258">
        <f>IF(G$29=0,0,G$29/PPA!G$10*1000)</f>
        <v>16.692184576137723</v>
      </c>
      <c r="H141" s="258">
        <f>IF(H$29=0,0,H$29/PPA!H$10*1000)</f>
        <v>16.414585840326172</v>
      </c>
      <c r="I141" s="258">
        <f>IF(I$29=0,0,I$29/PPA!I$10*1000)</f>
        <v>16.605419316983696</v>
      </c>
      <c r="J141" s="258">
        <f>IF(J$29=0,0,J$29/PPA!J$10*1000)</f>
        <v>15.914517065574518</v>
      </c>
      <c r="K141" s="258">
        <f>IF(K$29=0,0,K$29/PPA!K$10*1000)</f>
        <v>16.246670928676032</v>
      </c>
      <c r="L141" s="258">
        <f>IF(L$29=0,0,L$29/PPA!L$10*1000)</f>
        <v>15.734835604456924</v>
      </c>
      <c r="M141" s="258">
        <f>IF(M$29=0,0,M$29/PPA!M$10*1000)</f>
        <v>15.637850090980974</v>
      </c>
      <c r="N141" s="258">
        <f>IF(N$29=0,0,N$29/PPA!N$10*1000)</f>
        <v>15.484208719545412</v>
      </c>
      <c r="O141" s="258">
        <f>IF(O$29=0,0,O$29/PPA!O$10*1000)</f>
        <v>15.795512585730084</v>
      </c>
      <c r="P141" s="258">
        <f>IF(P$29=0,0,P$29/PPA!P$10*1000)</f>
        <v>16.76935187184576</v>
      </c>
      <c r="Q141" s="258">
        <f>IF(Q$29=0,0,Q$29/PPA!Q$10*1000)</f>
        <v>16.703792598732779</v>
      </c>
    </row>
    <row r="142" spans="1:17" x14ac:dyDescent="0.25">
      <c r="A142" s="40"/>
      <c r="B142" s="32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34</v>
      </c>
      <c r="B143" s="230">
        <f t="shared" ref="B143:Q143" si="34">SUM(B$144:B$151)</f>
        <v>215.33996415709677</v>
      </c>
      <c r="C143" s="230">
        <f t="shared" si="34"/>
        <v>235.96129804586735</v>
      </c>
      <c r="D143" s="230">
        <f t="shared" si="34"/>
        <v>216.59629546972761</v>
      </c>
      <c r="E143" s="230">
        <f t="shared" si="34"/>
        <v>222.1287320944262</v>
      </c>
      <c r="F143" s="230">
        <f t="shared" si="34"/>
        <v>202.13348858428509</v>
      </c>
      <c r="G143" s="230">
        <f t="shared" si="34"/>
        <v>213.41789768919364</v>
      </c>
      <c r="H143" s="230">
        <f t="shared" si="34"/>
        <v>202.67970193043584</v>
      </c>
      <c r="I143" s="230">
        <f t="shared" si="34"/>
        <v>201.9468769822675</v>
      </c>
      <c r="J143" s="230">
        <f t="shared" si="34"/>
        <v>206.05422615229725</v>
      </c>
      <c r="K143" s="230">
        <f t="shared" si="34"/>
        <v>227.05587381856174</v>
      </c>
      <c r="L143" s="230">
        <f t="shared" si="34"/>
        <v>223.82331160725687</v>
      </c>
      <c r="M143" s="230">
        <f t="shared" si="34"/>
        <v>216.47957369241851</v>
      </c>
      <c r="N143" s="230">
        <f t="shared" si="34"/>
        <v>202.47915175704961</v>
      </c>
      <c r="O143" s="230">
        <f t="shared" si="34"/>
        <v>223.722387806261</v>
      </c>
      <c r="P143" s="230">
        <f t="shared" si="34"/>
        <v>224.59850753376196</v>
      </c>
      <c r="Q143" s="230">
        <f t="shared" si="34"/>
        <v>221.11235467149402</v>
      </c>
    </row>
    <row r="144" spans="1:17" x14ac:dyDescent="0.25">
      <c r="A144" s="132" t="s">
        <v>83</v>
      </c>
      <c r="B144" s="229">
        <f>IF(B$32=0,0,B$32/PPA!B$11*1000)</f>
        <v>1.1641512480104255</v>
      </c>
      <c r="C144" s="229">
        <f>IF(C$32=0,0,C$32/PPA!C$11*1000)</f>
        <v>1.275632420008479</v>
      </c>
      <c r="D144" s="229">
        <f>IF(D$32=0,0,D$32/PPA!D$11*1000)</f>
        <v>1.1709431116166014</v>
      </c>
      <c r="E144" s="229">
        <f>IF(E$32=0,0,E$32/PPA!E$11*1000)</f>
        <v>1.2008520652397325</v>
      </c>
      <c r="F144" s="229">
        <f>IF(F$32=0,0,F$32/PPA!F$11*1000)</f>
        <v>1.0927556058680692</v>
      </c>
      <c r="G144" s="229">
        <f>IF(G$32=0,0,G$32/PPA!G$11*1000)</f>
        <v>1.1537603478069869</v>
      </c>
      <c r="H144" s="229">
        <f>IF(H$32=0,0,H$32/PPA!H$11*1000)</f>
        <v>1.0957084945763513</v>
      </c>
      <c r="I144" s="229">
        <f>IF(I$32=0,0,I$32/PPA!I$11*1000)</f>
        <v>1.0917467632678008</v>
      </c>
      <c r="J144" s="229">
        <f>IF(J$32=0,0,J$32/PPA!J$11*1000)</f>
        <v>1.1139515392415551</v>
      </c>
      <c r="K144" s="229">
        <f>IF(K$32=0,0,K$32/PPA!K$11*1000)</f>
        <v>1.2274887288508227</v>
      </c>
      <c r="L144" s="229">
        <f>IF(L$32=0,0,L$32/PPA!L$11*1000)</f>
        <v>1.2100131462422152</v>
      </c>
      <c r="M144" s="229">
        <f>IF(M$32=0,0,M$32/PPA!M$11*1000)</f>
        <v>1.1703121010038886</v>
      </c>
      <c r="N144" s="229">
        <f>IF(N$32=0,0,N$32/PPA!N$11*1000)</f>
        <v>1.0946242985445085</v>
      </c>
      <c r="O144" s="229">
        <f>IF(O$32=0,0,O$32/PPA!O$11*1000)</f>
        <v>1.2094675412062748</v>
      </c>
      <c r="P144" s="229">
        <f>IF(P$32=0,0,P$32/PPA!P$11*1000)</f>
        <v>1.2142039396642625</v>
      </c>
      <c r="Q144" s="229">
        <f>IF(Q$32=0,0,Q$32/PPA!Q$11*1000)</f>
        <v>1.1953574184379296</v>
      </c>
    </row>
    <row r="145" spans="1:17" x14ac:dyDescent="0.25">
      <c r="A145" s="76" t="s">
        <v>82</v>
      </c>
      <c r="B145" s="228">
        <f>IF(B$33=0,0,B$33/PPA!B$11*1000)</f>
        <v>1.6520180998488345</v>
      </c>
      <c r="C145" s="228">
        <f>IF(C$33=0,0,C$33/PPA!C$11*1000)</f>
        <v>1.8102182600495784</v>
      </c>
      <c r="D145" s="228">
        <f>IF(D$33=0,0,D$33/PPA!D$11*1000)</f>
        <v>1.6616562646734505</v>
      </c>
      <c r="E145" s="228">
        <f>IF(E$33=0,0,E$33/PPA!E$11*1000)</f>
        <v>1.7040993173415604</v>
      </c>
      <c r="F145" s="228">
        <f>IF(F$33=0,0,F$33/PPA!F$11*1000)</f>
        <v>1.5507023186983366</v>
      </c>
      <c r="G145" s="228">
        <f>IF(G$33=0,0,G$33/PPA!G$11*1000)</f>
        <v>1.6372726316468798</v>
      </c>
      <c r="H145" s="228">
        <f>IF(H$33=0,0,H$33/PPA!H$11*1000)</f>
        <v>1.554892689667108</v>
      </c>
      <c r="I145" s="228">
        <f>IF(I$33=0,0,I$33/PPA!I$11*1000)</f>
        <v>1.5492706952401396</v>
      </c>
      <c r="J145" s="228">
        <f>IF(J$33=0,0,J$33/PPA!J$11*1000)</f>
        <v>1.5807809409014502</v>
      </c>
      <c r="K145" s="228">
        <f>IF(K$33=0,0,K$33/PPA!K$11*1000)</f>
        <v>1.74189874458979</v>
      </c>
      <c r="L145" s="228">
        <f>IF(L$33=0,0,L$33/PPA!L$11*1000)</f>
        <v>1.717099579683887</v>
      </c>
      <c r="M145" s="228">
        <f>IF(M$33=0,0,M$33/PPA!M$11*1000)</f>
        <v>1.6607608131973817</v>
      </c>
      <c r="N145" s="228">
        <f>IF(N$33=0,0,N$33/PPA!N$11*1000)</f>
        <v>1.5533541340271515</v>
      </c>
      <c r="O145" s="228">
        <f>IF(O$33=0,0,O$33/PPA!O$11*1000)</f>
        <v>1.7163253251389705</v>
      </c>
      <c r="P145" s="228">
        <f>IF(P$33=0,0,P$33/PPA!P$11*1000)</f>
        <v>1.7230466304625394</v>
      </c>
      <c r="Q145" s="228">
        <f>IF(Q$33=0,0,Q$33/PPA!Q$11*1000)</f>
        <v>1.6963020006403431</v>
      </c>
    </row>
    <row r="146" spans="1:17" x14ac:dyDescent="0.25">
      <c r="A146" s="76" t="s">
        <v>81</v>
      </c>
      <c r="B146" s="228">
        <f>IF(B$34=0,0,B$34/PPA!B$11*1000)</f>
        <v>5.8785367927900811</v>
      </c>
      <c r="C146" s="228">
        <f>IF(C$34=0,0,C$34/PPA!C$11*1000)</f>
        <v>6.4414758201835784</v>
      </c>
      <c r="D146" s="228">
        <f>IF(D$34=0,0,D$34/PPA!D$11*1000)</f>
        <v>5.9128332127516199</v>
      </c>
      <c r="E146" s="228">
        <f>IF(E$34=0,0,E$34/PPA!E$11*1000)</f>
        <v>6.063862457970326</v>
      </c>
      <c r="F146" s="228">
        <f>IF(F$34=0,0,F$34/PPA!F$11*1000)</f>
        <v>5.5180149878304574</v>
      </c>
      <c r="G146" s="228">
        <f>IF(G$34=0,0,G$34/PPA!G$11*1000)</f>
        <v>5.8260665581358477</v>
      </c>
      <c r="H146" s="228">
        <f>IF(H$34=0,0,H$34/PPA!H$11*1000)</f>
        <v>5.5329259926902798</v>
      </c>
      <c r="I146" s="228">
        <f>IF(I$34=0,0,I$34/PPA!I$11*1000)</f>
        <v>5.5129207027416909</v>
      </c>
      <c r="J146" s="228">
        <f>IF(J$34=0,0,J$34/PPA!J$11*1000)</f>
        <v>5.6250466767166847</v>
      </c>
      <c r="K146" s="228">
        <f>IF(K$34=0,0,K$34/PPA!K$11*1000)</f>
        <v>6.1983678389013477</v>
      </c>
      <c r="L146" s="228">
        <f>IF(L$34=0,0,L$34/PPA!L$11*1000)</f>
        <v>6.1101225567563402</v>
      </c>
      <c r="M146" s="228">
        <f>IF(M$34=0,0,M$34/PPA!M$11*1000)</f>
        <v>5.909646840611563</v>
      </c>
      <c r="N146" s="228">
        <f>IF(N$34=0,0,N$34/PPA!N$11*1000)</f>
        <v>5.5274512004116314</v>
      </c>
      <c r="O146" s="228">
        <f>IF(O$34=0,0,O$34/PPA!O$11*1000)</f>
        <v>6.1073674514522924</v>
      </c>
      <c r="P146" s="228">
        <f>IF(P$34=0,0,P$34/PPA!P$11*1000)</f>
        <v>6.1312845263583062</v>
      </c>
      <c r="Q146" s="228">
        <f>IF(Q$34=0,0,Q$34/PPA!Q$11*1000)</f>
        <v>6.0361165070528786</v>
      </c>
    </row>
    <row r="147" spans="1:17" x14ac:dyDescent="0.25">
      <c r="A147" s="76" t="s">
        <v>80</v>
      </c>
      <c r="B147" s="228">
        <f>IF(B$35=0,0,B$35/PPA!B$11*1000)</f>
        <v>4.6566049920417019</v>
      </c>
      <c r="C147" s="228">
        <f>IF(C$35=0,0,C$35/PPA!C$11*1000)</f>
        <v>5.1025296800339159</v>
      </c>
      <c r="D147" s="228">
        <f>IF(D$35=0,0,D$35/PPA!D$11*1000)</f>
        <v>4.6837724464664054</v>
      </c>
      <c r="E147" s="228">
        <f>IF(E$35=0,0,E$35/PPA!E$11*1000)</f>
        <v>4.8034082609589301</v>
      </c>
      <c r="F147" s="228">
        <f>IF(F$35=0,0,F$35/PPA!F$11*1000)</f>
        <v>4.3710224234722768</v>
      </c>
      <c r="G147" s="228">
        <f>IF(G$35=0,0,G$35/PPA!G$11*1000)</f>
        <v>4.6150413912279475</v>
      </c>
      <c r="H147" s="228">
        <f>IF(H$35=0,0,H$35/PPA!H$11*1000)</f>
        <v>4.3828339783054053</v>
      </c>
      <c r="I147" s="228">
        <f>IF(I$35=0,0,I$35/PPA!I$11*1000)</f>
        <v>4.3669870530712034</v>
      </c>
      <c r="J147" s="228">
        <f>IF(J$35=0,0,J$35/PPA!J$11*1000)</f>
        <v>4.4558061569662204</v>
      </c>
      <c r="K147" s="228">
        <f>IF(K$35=0,0,K$35/PPA!K$11*1000)</f>
        <v>4.9099549154032909</v>
      </c>
      <c r="L147" s="228">
        <f>IF(L$35=0,0,L$35/PPA!L$11*1000)</f>
        <v>4.8400525849688609</v>
      </c>
      <c r="M147" s="228">
        <f>IF(M$35=0,0,M$35/PPA!M$11*1000)</f>
        <v>4.6812484040155544</v>
      </c>
      <c r="N147" s="228">
        <f>IF(N$35=0,0,N$35/PPA!N$11*1000)</f>
        <v>4.378497194178034</v>
      </c>
      <c r="O147" s="228">
        <f>IF(O$35=0,0,O$35/PPA!O$11*1000)</f>
        <v>4.837870164825099</v>
      </c>
      <c r="P147" s="228">
        <f>IF(P$35=0,0,P$35/PPA!P$11*1000)</f>
        <v>4.8568157586570502</v>
      </c>
      <c r="Q147" s="228">
        <f>IF(Q$35=0,0,Q$35/PPA!Q$11*1000)</f>
        <v>4.7814296737517186</v>
      </c>
    </row>
    <row r="148" spans="1:17" x14ac:dyDescent="0.25">
      <c r="A148" s="129" t="s">
        <v>79</v>
      </c>
      <c r="B148" s="227">
        <f>IF(B$36=0,0,B$36/PPA!B$11*1000)</f>
        <v>2.793962995225022</v>
      </c>
      <c r="C148" s="227">
        <f>IF(C$36=0,0,C$36/PPA!C$11*1000)</f>
        <v>3.06151780802035</v>
      </c>
      <c r="D148" s="227">
        <f>IF(D$36=0,0,D$36/PPA!D$11*1000)</f>
        <v>2.8102634678798433</v>
      </c>
      <c r="E148" s="227">
        <f>IF(E$36=0,0,E$36/PPA!E$11*1000)</f>
        <v>2.8820449565753581</v>
      </c>
      <c r="F148" s="227">
        <f>IF(F$36=0,0,F$36/PPA!F$11*1000)</f>
        <v>2.6226134540833659</v>
      </c>
      <c r="G148" s="227">
        <f>IF(G$36=0,0,G$36/PPA!G$11*1000)</f>
        <v>2.7690248347367685</v>
      </c>
      <c r="H148" s="227">
        <f>IF(H$36=0,0,H$36/PPA!H$11*1000)</f>
        <v>2.6297003869832438</v>
      </c>
      <c r="I148" s="227">
        <f>IF(I$36=0,0,I$36/PPA!I$11*1000)</f>
        <v>2.6201922318427231</v>
      </c>
      <c r="J148" s="227">
        <f>IF(J$36=0,0,J$36/PPA!J$11*1000)</f>
        <v>2.6734836941797324</v>
      </c>
      <c r="K148" s="227">
        <f>IF(K$36=0,0,K$36/PPA!K$11*1000)</f>
        <v>2.9459729492419742</v>
      </c>
      <c r="L148" s="227">
        <f>IF(L$36=0,0,L$36/PPA!L$11*1000)</f>
        <v>2.9040315509813164</v>
      </c>
      <c r="M148" s="227">
        <f>IF(M$36=0,0,M$36/PPA!M$11*1000)</f>
        <v>2.8087490424093322</v>
      </c>
      <c r="N148" s="227">
        <f>IF(N$36=0,0,N$36/PPA!N$11*1000)</f>
        <v>2.6270983165068205</v>
      </c>
      <c r="O148" s="227">
        <f>IF(O$36=0,0,O$36/PPA!O$11*1000)</f>
        <v>2.9027220988950595</v>
      </c>
      <c r="P148" s="227">
        <f>IF(P$36=0,0,P$36/PPA!P$11*1000)</f>
        <v>2.9140894551942305</v>
      </c>
      <c r="Q148" s="227">
        <f>IF(Q$36=0,0,Q$36/PPA!Q$11*1000)</f>
        <v>2.8688578042510313</v>
      </c>
    </row>
    <row r="149" spans="1:17" x14ac:dyDescent="0.25">
      <c r="A149" s="127" t="s">
        <v>238</v>
      </c>
      <c r="B149" s="225">
        <f>IF(B$41=0,0,B$41/PPA!B$11*1000)</f>
        <v>13.687774739038691</v>
      </c>
      <c r="C149" s="225">
        <f>IF(C$41=0,0,C$41/PPA!C$11*1000)</f>
        <v>13.489305559192882</v>
      </c>
      <c r="D149" s="225">
        <f>IF(D$41=0,0,D$41/PPA!D$11*1000)</f>
        <v>13.859039252979517</v>
      </c>
      <c r="E149" s="225">
        <f>IF(E$41=0,0,E$41/PPA!E$11*1000)</f>
        <v>12.597560135670092</v>
      </c>
      <c r="F149" s="225">
        <f>IF(F$41=0,0,F$41/PPA!F$11*1000)</f>
        <v>12.815448322872475</v>
      </c>
      <c r="G149" s="225">
        <f>IF(G$41=0,0,G$41/PPA!G$11*1000)</f>
        <v>12.889670206042931</v>
      </c>
      <c r="H149" s="225">
        <f>IF(H$41=0,0,H$41/PPA!H$11*1000)</f>
        <v>12.41513285502038</v>
      </c>
      <c r="I149" s="225">
        <f>IF(I$41=0,0,I$41/PPA!I$11*1000)</f>
        <v>12.205220895637385</v>
      </c>
      <c r="J149" s="225">
        <f>IF(J$41=0,0,J$41/PPA!J$11*1000)</f>
        <v>11.85238366125799</v>
      </c>
      <c r="K149" s="225">
        <f>IF(K$41=0,0,K$41/PPA!K$11*1000)</f>
        <v>11.529800791666368</v>
      </c>
      <c r="L149" s="225">
        <f>IF(L$41=0,0,L$41/PPA!L$11*1000)</f>
        <v>11.779708414882609</v>
      </c>
      <c r="M149" s="225">
        <f>IF(M$41=0,0,M$41/PPA!M$11*1000)</f>
        <v>11.910639143480561</v>
      </c>
      <c r="N149" s="225">
        <f>IF(N$41=0,0,N$41/PPA!N$11*1000)</f>
        <v>12.198823752494381</v>
      </c>
      <c r="O149" s="225">
        <f>IF(O$41=0,0,O$41/PPA!O$11*1000)</f>
        <v>11.849896274833528</v>
      </c>
      <c r="P149" s="225">
        <f>IF(P$41=0,0,P$41/PPA!P$11*1000)</f>
        <v>13.021294472527837</v>
      </c>
      <c r="Q149" s="225">
        <f>IF(Q$41=0,0,Q$41/PPA!Q$11*1000)</f>
        <v>13.059394187201203</v>
      </c>
    </row>
    <row r="150" spans="1:17" x14ac:dyDescent="0.25">
      <c r="A150" s="127" t="s">
        <v>237</v>
      </c>
      <c r="B150" s="226">
        <f>IF(B$54=0,0,B$54/PPA!B$11*1000)</f>
        <v>164.54956640101202</v>
      </c>
      <c r="C150" s="226">
        <f>IF(C$54=0,0,C$54/PPA!C$11*1000)</f>
        <v>181.95923091340069</v>
      </c>
      <c r="D150" s="226">
        <f>IF(D$54=0,0,D$54/PPA!D$11*1000)</f>
        <v>165.40951671918145</v>
      </c>
      <c r="E150" s="226">
        <f>IF(E$54=0,0,E$54/PPA!E$11*1000)</f>
        <v>171.40291558116638</v>
      </c>
      <c r="F150" s="226">
        <f>IF(F$54=0,0,F$54/PPA!F$11*1000)</f>
        <v>154.4939774528043</v>
      </c>
      <c r="G150" s="226">
        <f>IF(G$54=0,0,G$54/PPA!G$11*1000)</f>
        <v>163.82076049314256</v>
      </c>
      <c r="H150" s="226">
        <f>IF(H$54=0,0,H$54/PPA!H$11*1000)</f>
        <v>155.38757805875687</v>
      </c>
      <c r="I150" s="226">
        <f>IF(I$54=0,0,I$54/PPA!I$11*1000)</f>
        <v>155.00639123667403</v>
      </c>
      <c r="J150" s="226">
        <f>IF(J$54=0,0,J$54/PPA!J$11*1000)</f>
        <v>158.81700717958159</v>
      </c>
      <c r="K150" s="226">
        <f>IF(K$54=0,0,K$54/PPA!K$11*1000)</f>
        <v>176.67960977658919</v>
      </c>
      <c r="L150" s="226">
        <f>IF(L$54=0,0,L$54/PPA!L$11*1000)</f>
        <v>173.71099432183888</v>
      </c>
      <c r="M150" s="226">
        <f>IF(M$54=0,0,M$54/PPA!M$11*1000)</f>
        <v>167.44505177640352</v>
      </c>
      <c r="N150" s="226">
        <f>IF(N$54=0,0,N$54/PPA!N$11*1000)</f>
        <v>155.45716180229883</v>
      </c>
      <c r="O150" s="226">
        <f>IF(O$54=0,0,O$54/PPA!O$11*1000)</f>
        <v>173.55001988995701</v>
      </c>
      <c r="P150" s="226">
        <f>IF(P$54=0,0,P$54/PPA!P$11*1000)</f>
        <v>172.99816760783344</v>
      </c>
      <c r="Q150" s="226">
        <f>IF(Q$54=0,0,Q$54/PPA!Q$11*1000)</f>
        <v>170.04998771319356</v>
      </c>
    </row>
    <row r="151" spans="1:17" x14ac:dyDescent="0.25">
      <c r="A151" s="72" t="s">
        <v>236</v>
      </c>
      <c r="B151" s="258">
        <f>IF(B$67=0,0,B$67/PPA!B$11*1000)</f>
        <v>20.957348889130014</v>
      </c>
      <c r="C151" s="258">
        <f>IF(C$67=0,0,C$67/PPA!C$11*1000)</f>
        <v>22.821387584977895</v>
      </c>
      <c r="D151" s="258">
        <f>IF(D$67=0,0,D$67/PPA!D$11*1000)</f>
        <v>21.088270994178707</v>
      </c>
      <c r="E151" s="258">
        <f>IF(E$67=0,0,E$67/PPA!E$11*1000)</f>
        <v>21.473989319503811</v>
      </c>
      <c r="F151" s="258">
        <f>IF(F$67=0,0,F$67/PPA!F$11*1000)</f>
        <v>19.668954018655811</v>
      </c>
      <c r="G151" s="258">
        <f>IF(G$67=0,0,G$67/PPA!G$11*1000)</f>
        <v>20.706301226453704</v>
      </c>
      <c r="H151" s="258">
        <f>IF(H$67=0,0,H$67/PPA!H$11*1000)</f>
        <v>19.680929474436208</v>
      </c>
      <c r="I151" s="258">
        <f>IF(I$67=0,0,I$67/PPA!I$11*1000)</f>
        <v>19.594147403792547</v>
      </c>
      <c r="J151" s="258">
        <f>IF(J$67=0,0,J$67/PPA!J$11*1000)</f>
        <v>19.935766303452027</v>
      </c>
      <c r="K151" s="258">
        <f>IF(K$67=0,0,K$67/PPA!K$11*1000)</f>
        <v>21.822780073318967</v>
      </c>
      <c r="L151" s="258">
        <f>IF(L$67=0,0,L$67/PPA!L$11*1000)</f>
        <v>21.551289451902754</v>
      </c>
      <c r="M151" s="258">
        <f>IF(M$67=0,0,M$67/PPA!M$11*1000)</f>
        <v>20.893165571296727</v>
      </c>
      <c r="N151" s="258">
        <f>IF(N$67=0,0,N$67/PPA!N$11*1000)</f>
        <v>19.642141058588244</v>
      </c>
      <c r="O151" s="258">
        <f>IF(O$67=0,0,O$67/PPA!O$11*1000)</f>
        <v>21.548719059952759</v>
      </c>
      <c r="P151" s="258">
        <f>IF(P$67=0,0,P$67/PPA!P$11*1000)</f>
        <v>21.73960514306431</v>
      </c>
      <c r="Q151" s="258">
        <f>IF(Q$67=0,0,Q$67/PPA!Q$11*1000)</f>
        <v>21.424909366965341</v>
      </c>
    </row>
    <row r="152" spans="1:17" x14ac:dyDescent="0.25">
      <c r="A152" s="40"/>
      <c r="B152" s="32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</row>
    <row r="153" spans="1:17" x14ac:dyDescent="0.25">
      <c r="A153" s="78" t="s">
        <v>55</v>
      </c>
      <c r="B153" s="230">
        <f t="shared" ref="B153:Q153" si="35">SUM(B$154:B$159)</f>
        <v>181.07503323091609</v>
      </c>
      <c r="C153" s="230">
        <f t="shared" si="35"/>
        <v>203.23045083152289</v>
      </c>
      <c r="D153" s="230">
        <f t="shared" si="35"/>
        <v>186.55162156377861</v>
      </c>
      <c r="E153" s="230">
        <f t="shared" si="35"/>
        <v>191.31663853370492</v>
      </c>
      <c r="F153" s="230">
        <f t="shared" si="35"/>
        <v>184.16958398245566</v>
      </c>
      <c r="G153" s="230">
        <f t="shared" si="35"/>
        <v>194.45113082011471</v>
      </c>
      <c r="H153" s="230">
        <f t="shared" si="35"/>
        <v>181.29750634034426</v>
      </c>
      <c r="I153" s="230">
        <f t="shared" si="35"/>
        <v>178.19589777920189</v>
      </c>
      <c r="J153" s="230">
        <f t="shared" si="35"/>
        <v>175.05422745409953</v>
      </c>
      <c r="K153" s="230">
        <f t="shared" si="35"/>
        <v>192.89626484460757</v>
      </c>
      <c r="L153" s="230">
        <f t="shared" si="35"/>
        <v>181.67978045993647</v>
      </c>
      <c r="M153" s="230">
        <f t="shared" si="35"/>
        <v>175.71878970100926</v>
      </c>
      <c r="N153" s="230">
        <f t="shared" si="35"/>
        <v>157.24165163001442</v>
      </c>
      <c r="O153" s="230">
        <f t="shared" si="35"/>
        <v>179.72756907487323</v>
      </c>
      <c r="P153" s="230">
        <f t="shared" si="35"/>
        <v>180.43140059743979</v>
      </c>
      <c r="Q153" s="230">
        <f t="shared" si="35"/>
        <v>177.63079675308478</v>
      </c>
    </row>
    <row r="154" spans="1:17" x14ac:dyDescent="0.25">
      <c r="A154" s="132" t="s">
        <v>83</v>
      </c>
      <c r="B154" s="275">
        <f>IF(B$82=0,0,B$82/PPA!B$12*1000)</f>
        <v>6.8410314496512168</v>
      </c>
      <c r="C154" s="275">
        <f>IF(C$82=0,0,C$82/PPA!C$12*1000)</f>
        <v>7.6780651692177502</v>
      </c>
      <c r="D154" s="275">
        <f>IF(D$82=0,0,D$82/PPA!D$12*1000)</f>
        <v>7.0479374617800534</v>
      </c>
      <c r="E154" s="275">
        <f>IF(E$82=0,0,E$82/PPA!E$12*1000)</f>
        <v>7.2279602422139373</v>
      </c>
      <c r="F154" s="275">
        <f>IF(F$82=0,0,F$82/PPA!F$12*1000)</f>
        <v>6.9579438623460526</v>
      </c>
      <c r="G154" s="275">
        <f>IF(G$82=0,0,G$82/PPA!G$12*1000)</f>
        <v>7.3463816497785759</v>
      </c>
      <c r="H154" s="275">
        <f>IF(H$82=0,0,H$82/PPA!H$12*1000)</f>
        <v>6.8494365042362881</v>
      </c>
      <c r="I154" s="275">
        <f>IF(I$82=0,0,I$82/PPA!I$12*1000)</f>
        <v>6.7322574468439669</v>
      </c>
      <c r="J154" s="275">
        <f>IF(J$82=0,0,J$82/PPA!J$12*1000)</f>
        <v>6.6135648523157453</v>
      </c>
      <c r="K154" s="275">
        <f>IF(K$82=0,0,K$82/PPA!K$12*1000)</f>
        <v>7.2876386698732665</v>
      </c>
      <c r="L154" s="275">
        <f>IF(L$82=0,0,L$82/PPA!L$12*1000)</f>
        <v>6.863878855718192</v>
      </c>
      <c r="M154" s="275">
        <f>IF(M$82=0,0,M$82/PPA!M$12*1000)</f>
        <v>6.6386720752732176</v>
      </c>
      <c r="N154" s="275">
        <f>IF(N$82=0,0,N$82/PPA!N$12*1000)</f>
        <v>5.9406040954538888</v>
      </c>
      <c r="O154" s="275">
        <f>IF(O$82=0,0,O$82/PPA!O$12*1000)</f>
        <v>6.7901241296066495</v>
      </c>
      <c r="P154" s="275">
        <f>IF(P$82=0,0,P$82/PPA!P$12*1000)</f>
        <v>6.8167149494188619</v>
      </c>
      <c r="Q154" s="275">
        <f>IF(Q$82=0,0,Q$82/PPA!Q$12*1000)</f>
        <v>6.7109078779778519</v>
      </c>
    </row>
    <row r="155" spans="1:17" x14ac:dyDescent="0.25">
      <c r="A155" s="76" t="s">
        <v>82</v>
      </c>
      <c r="B155" s="274">
        <f>IF(B$83=0,0,B$83/PPA!B$12*1000)</f>
        <v>3.0164643058317777</v>
      </c>
      <c r="C155" s="274">
        <f>IF(C$83=0,0,C$83/PPA!C$12*1000)</f>
        <v>3.3855434946109466</v>
      </c>
      <c r="D155" s="274">
        <f>IF(D$83=0,0,D$83/PPA!D$12*1000)</f>
        <v>3.1076968348505489</v>
      </c>
      <c r="E155" s="274">
        <f>IF(E$83=0,0,E$83/PPA!E$12*1000)</f>
        <v>3.1870755506790061</v>
      </c>
      <c r="F155" s="274">
        <f>IF(F$83=0,0,F$83/PPA!F$12*1000)</f>
        <v>3.068015321551874</v>
      </c>
      <c r="G155" s="274">
        <f>IF(G$83=0,0,G$83/PPA!G$12*1000)</f>
        <v>3.239291938162987</v>
      </c>
      <c r="H155" s="274">
        <f>IF(H$83=0,0,H$83/PPA!H$12*1000)</f>
        <v>3.020170405903241</v>
      </c>
      <c r="I155" s="274">
        <f>IF(I$83=0,0,I$83/PPA!I$12*1000)</f>
        <v>2.9685018166537387</v>
      </c>
      <c r="J155" s="274">
        <f>IF(J$83=0,0,J$83/PPA!J$12*1000)</f>
        <v>2.9161658527868872</v>
      </c>
      <c r="K155" s="274">
        <f>IF(K$83=0,0,K$83/PPA!K$12*1000)</f>
        <v>3.2133899812129725</v>
      </c>
      <c r="L155" s="274">
        <f>IF(L$83=0,0,L$83/PPA!L$12*1000)</f>
        <v>3.0265385739284967</v>
      </c>
      <c r="M155" s="274">
        <f>IF(M$83=0,0,M$83/PPA!M$12*1000)</f>
        <v>2.9272365579030923</v>
      </c>
      <c r="N155" s="274">
        <f>IF(N$83=0,0,N$83/PPA!N$12*1000)</f>
        <v>2.6194325140733481</v>
      </c>
      <c r="O155" s="274">
        <f>IF(O$83=0,0,O$83/PPA!O$12*1000)</f>
        <v>2.9940173817165814</v>
      </c>
      <c r="P155" s="274">
        <f>IF(P$83=0,0,P$83/PPA!P$12*1000)</f>
        <v>3.0057422596705381</v>
      </c>
      <c r="Q155" s="274">
        <f>IF(Q$83=0,0,Q$83/PPA!Q$12*1000)</f>
        <v>2.9590880004911466</v>
      </c>
    </row>
    <row r="156" spans="1:17" x14ac:dyDescent="0.25">
      <c r="A156" s="76" t="s">
        <v>81</v>
      </c>
      <c r="B156" s="274">
        <f>IF(B$84=0,0,B$84/PPA!B$12*1000)</f>
        <v>23.397627531045444</v>
      </c>
      <c r="C156" s="274">
        <f>IF(C$84=0,0,C$84/PPA!C$12*1000)</f>
        <v>26.260441910058685</v>
      </c>
      <c r="D156" s="274">
        <f>IF(D$84=0,0,D$84/PPA!D$12*1000)</f>
        <v>24.105285410029659</v>
      </c>
      <c r="E156" s="274">
        <f>IF(E$84=0,0,E$84/PPA!E$12*1000)</f>
        <v>24.720997528106526</v>
      </c>
      <c r="F156" s="274">
        <f>IF(F$84=0,0,F$84/PPA!F$12*1000)</f>
        <v>23.797490198849594</v>
      </c>
      <c r="G156" s="274">
        <f>IF(G$84=0,0,G$84/PPA!G$12*1000)</f>
        <v>25.12602124511352</v>
      </c>
      <c r="H156" s="274">
        <f>IF(H$84=0,0,H$84/PPA!H$12*1000)</f>
        <v>23.426374414904551</v>
      </c>
      <c r="I156" s="274">
        <f>IF(I$84=0,0,I$84/PPA!I$12*1000)</f>
        <v>23.025599771565595</v>
      </c>
      <c r="J156" s="274">
        <f>IF(J$84=0,0,J$84/PPA!J$12*1000)</f>
        <v>22.619648543610591</v>
      </c>
      <c r="K156" s="274">
        <f>IF(K$84=0,0,K$84/PPA!K$12*1000)</f>
        <v>24.925109091149054</v>
      </c>
      <c r="L156" s="274">
        <f>IF(L$84=0,0,L$84/PPA!L$12*1000)</f>
        <v>23.475770001393666</v>
      </c>
      <c r="M156" s="274">
        <f>IF(M$84=0,0,M$84/PPA!M$12*1000)</f>
        <v>22.705520017148078</v>
      </c>
      <c r="N156" s="274">
        <f>IF(N$84=0,0,N$84/PPA!N$12*1000)</f>
        <v>20.31799487516167</v>
      </c>
      <c r="O156" s="274">
        <f>IF(O$84=0,0,O$84/PPA!O$12*1000)</f>
        <v>23.22351482278312</v>
      </c>
      <c r="P156" s="274">
        <f>IF(P$84=0,0,P$84/PPA!P$12*1000)</f>
        <v>23.314460479485664</v>
      </c>
      <c r="Q156" s="274">
        <f>IF(Q$84=0,0,Q$84/PPA!Q$12*1000)</f>
        <v>22.952580189072194</v>
      </c>
    </row>
    <row r="157" spans="1:17" x14ac:dyDescent="0.25">
      <c r="A157" s="76" t="s">
        <v>80</v>
      </c>
      <c r="B157" s="274">
        <f>IF(B$85=0,0,B$85/PPA!B$12*1000)</f>
        <v>10.331362190670021</v>
      </c>
      <c r="C157" s="274">
        <f>IF(C$85=0,0,C$85/PPA!C$12*1000)</f>
        <v>11.595454979351246</v>
      </c>
      <c r="D157" s="274">
        <f>IF(D$85=0,0,D$85/PPA!D$12*1000)</f>
        <v>10.643832753985317</v>
      </c>
      <c r="E157" s="274">
        <f>IF(E$85=0,0,E$85/PPA!E$12*1000)</f>
        <v>10.915704117378734</v>
      </c>
      <c r="F157" s="274">
        <f>IF(F$85=0,0,F$85/PPA!F$12*1000)</f>
        <v>10.507923940023916</v>
      </c>
      <c r="G157" s="274">
        <f>IF(G$85=0,0,G$85/PPA!G$12*1000)</f>
        <v>11.094544758835161</v>
      </c>
      <c r="H157" s="274">
        <f>IF(H$85=0,0,H$85/PPA!H$12*1000)</f>
        <v>10.344055548943526</v>
      </c>
      <c r="I157" s="274">
        <f>IF(I$85=0,0,I$85/PPA!I$12*1000)</f>
        <v>10.167091111344991</v>
      </c>
      <c r="J157" s="274">
        <f>IF(J$85=0,0,J$85/PPA!J$12*1000)</f>
        <v>9.987840921889438</v>
      </c>
      <c r="K157" s="274">
        <f>IF(K$85=0,0,K$85/PPA!K$12*1000)</f>
        <v>11.005830797201213</v>
      </c>
      <c r="L157" s="274">
        <f>IF(L$85=0,0,L$85/PPA!L$12*1000)</f>
        <v>10.36586646519828</v>
      </c>
      <c r="M157" s="274">
        <f>IF(M$85=0,0,M$85/PPA!M$12*1000)</f>
        <v>10.025757983941356</v>
      </c>
      <c r="N157" s="274">
        <f>IF(N$85=0,0,N$85/PPA!N$12*1000)</f>
        <v>8.9715319967781912</v>
      </c>
      <c r="O157" s="274">
        <f>IF(O$85=0,0,O$85/PPA!O$12*1000)</f>
        <v>10.254481684359297</v>
      </c>
      <c r="P157" s="274">
        <f>IF(P$85=0,0,P$85/PPA!P$12*1000)</f>
        <v>10.294639282295904</v>
      </c>
      <c r="Q157" s="274">
        <f>IF(Q$85=0,0,Q$85/PPA!Q$12*1000)</f>
        <v>10.134848878548105</v>
      </c>
    </row>
    <row r="158" spans="1:17" x14ac:dyDescent="0.25">
      <c r="A158" s="129" t="s">
        <v>79</v>
      </c>
      <c r="B158" s="273">
        <f>IF(B$86=0,0,B$86/PPA!B$12*1000)</f>
        <v>35.789202556347867</v>
      </c>
      <c r="C158" s="273">
        <f>IF(C$86=0,0,C$86/PPA!C$12*1000)</f>
        <v>40.168186859597526</v>
      </c>
      <c r="D158" s="273">
        <f>IF(D$86=0,0,D$86/PPA!D$12*1000)</f>
        <v>36.871641839474201</v>
      </c>
      <c r="E158" s="273">
        <f>IF(E$86=0,0,E$86/PPA!E$12*1000)</f>
        <v>37.813440134237737</v>
      </c>
      <c r="F158" s="273">
        <f>IF(F$86=0,0,F$86/PPA!F$12*1000)</f>
        <v>36.400835765474568</v>
      </c>
      <c r="G158" s="273">
        <f>IF(G$86=0,0,G$86/PPA!G$12*1000)</f>
        <v>38.432967726462834</v>
      </c>
      <c r="H158" s="273">
        <f>IF(H$86=0,0,H$86/PPA!H$12*1000)</f>
        <v>35.833174025161632</v>
      </c>
      <c r="I158" s="273">
        <f>IF(I$86=0,0,I$86/PPA!I$12*1000)</f>
        <v>35.220145850793344</v>
      </c>
      <c r="J158" s="273">
        <f>IF(J$86=0,0,J$86/PPA!J$12*1000)</f>
        <v>34.599199530231473</v>
      </c>
      <c r="K158" s="273">
        <f>IF(K$86=0,0,K$86/PPA!K$12*1000)</f>
        <v>38.125650851505071</v>
      </c>
      <c r="L158" s="273">
        <f>IF(L$86=0,0,L$86/PPA!L$12*1000)</f>
        <v>35.908729918506076</v>
      </c>
      <c r="M158" s="273">
        <f>IF(M$86=0,0,M$86/PPA!M$12*1000)</f>
        <v>34.730549238921697</v>
      </c>
      <c r="N158" s="273">
        <f>IF(N$86=0,0,N$86/PPA!N$12*1000)</f>
        <v>31.078571242368522</v>
      </c>
      <c r="O158" s="273">
        <f>IF(O$86=0,0,O$86/PPA!O$12*1000)</f>
        <v>35.522878332861254</v>
      </c>
      <c r="P158" s="273">
        <f>IF(P$86=0,0,P$86/PPA!P$12*1000)</f>
        <v>35.661989553647587</v>
      </c>
      <c r="Q158" s="273">
        <f>IF(Q$86=0,0,Q$86/PPA!Q$12*1000)</f>
        <v>35.10845449982331</v>
      </c>
    </row>
    <row r="159" spans="1:17" x14ac:dyDescent="0.25">
      <c r="A159" s="72" t="s">
        <v>235</v>
      </c>
      <c r="B159" s="272">
        <f>IF(B$91=0,0,B$91/PPA!B$12*1000)</f>
        <v>101.69934519736977</v>
      </c>
      <c r="C159" s="272">
        <f>IF(C$91=0,0,C$91/PPA!C$12*1000)</f>
        <v>114.14275841868674</v>
      </c>
      <c r="D159" s="272">
        <f>IF(D$91=0,0,D$91/PPA!D$12*1000)</f>
        <v>104.77522726365883</v>
      </c>
      <c r="E159" s="272">
        <f>IF(E$91=0,0,E$91/PPA!E$12*1000)</f>
        <v>107.45146096108897</v>
      </c>
      <c r="F159" s="272">
        <f>IF(F$91=0,0,F$91/PPA!F$12*1000)</f>
        <v>103.43737489420964</v>
      </c>
      <c r="G159" s="272">
        <f>IF(G$91=0,0,G$91/PPA!G$12*1000)</f>
        <v>109.21192350176162</v>
      </c>
      <c r="H159" s="272">
        <f>IF(H$91=0,0,H$91/PPA!H$12*1000)</f>
        <v>101.82429544119501</v>
      </c>
      <c r="I159" s="272">
        <f>IF(I$91=0,0,I$91/PPA!I$12*1000)</f>
        <v>100.08230178200026</v>
      </c>
      <c r="J159" s="272">
        <f>IF(J$91=0,0,J$91/PPA!J$12*1000)</f>
        <v>98.317807753265384</v>
      </c>
      <c r="K159" s="272">
        <f>IF(K$91=0,0,K$91/PPA!K$12*1000)</f>
        <v>108.338645453666</v>
      </c>
      <c r="L159" s="272">
        <f>IF(L$91=0,0,L$91/PPA!L$12*1000)</f>
        <v>102.03899664519174</v>
      </c>
      <c r="M159" s="272">
        <f>IF(M$91=0,0,M$91/PPA!M$12*1000)</f>
        <v>98.691053827821804</v>
      </c>
      <c r="N159" s="272">
        <f>IF(N$91=0,0,N$91/PPA!N$12*1000)</f>
        <v>88.313516906178791</v>
      </c>
      <c r="O159" s="272">
        <f>IF(O$91=0,0,O$91/PPA!O$12*1000)</f>
        <v>100.94255272354633</v>
      </c>
      <c r="P159" s="272">
        <f>IF(P$91=0,0,P$91/PPA!P$12*1000)</f>
        <v>101.33785407292123</v>
      </c>
      <c r="Q159" s="272">
        <f>IF(Q$91=0,0,Q$91/PPA!Q$12*1000)</f>
        <v>99.764917307172155</v>
      </c>
    </row>
  </sheetData>
  <pageMargins left="0.39370078740157483" right="0.39370078740157483" top="0.39370078740157483" bottom="0.39370078740157483" header="0.31496062992125984" footer="0.31496062992125984"/>
  <pageSetup paperSize="9" scale="45"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4" tint="0.39997558519241921"/>
    <pageSetUpPr fitToPage="1"/>
  </sheetPr>
  <dimension ref="A1:Q15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373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130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32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35</v>
      </c>
      <c r="B5" s="96">
        <v>233.51874858806818</v>
      </c>
      <c r="C5" s="96">
        <v>256.83903095983538</v>
      </c>
      <c r="D5" s="96">
        <v>239.6368134824354</v>
      </c>
      <c r="E5" s="96">
        <v>255.02313149394791</v>
      </c>
      <c r="F5" s="96">
        <v>255.73545212607377</v>
      </c>
      <c r="G5" s="96">
        <v>265.55038347786422</v>
      </c>
      <c r="H5" s="96">
        <v>258.29774255366249</v>
      </c>
      <c r="I5" s="96">
        <v>271.85784164449262</v>
      </c>
      <c r="J5" s="96">
        <v>273.65653314219782</v>
      </c>
      <c r="K5" s="96">
        <v>275.09710209064099</v>
      </c>
      <c r="L5" s="96">
        <v>291.24709517880734</v>
      </c>
      <c r="M5" s="96">
        <v>284.81070810128296</v>
      </c>
      <c r="N5" s="96">
        <v>269.53018079877086</v>
      </c>
      <c r="O5" s="96">
        <v>300.13143121120413</v>
      </c>
      <c r="P5" s="96">
        <v>295.02707569274156</v>
      </c>
      <c r="Q5" s="96">
        <v>270.87192229570388</v>
      </c>
    </row>
    <row r="6" spans="1:17" x14ac:dyDescent="0.25">
      <c r="A6" s="132" t="s">
        <v>83</v>
      </c>
      <c r="B6" s="160">
        <v>0.97201023821575383</v>
      </c>
      <c r="C6" s="160">
        <v>1.0704969359299721</v>
      </c>
      <c r="D6" s="160">
        <v>0.99742793485428916</v>
      </c>
      <c r="E6" s="160">
        <v>1.0631445571868132</v>
      </c>
      <c r="F6" s="160">
        <v>1.0645498709956334</v>
      </c>
      <c r="G6" s="160">
        <v>1.1060275093356866</v>
      </c>
      <c r="H6" s="160">
        <v>1.0756121895425137</v>
      </c>
      <c r="I6" s="160">
        <v>1.1322442480408113</v>
      </c>
      <c r="J6" s="160">
        <v>1.1405017873034029</v>
      </c>
      <c r="K6" s="160">
        <v>1.1481466631526489</v>
      </c>
      <c r="L6" s="160">
        <v>1.215141310415516</v>
      </c>
      <c r="M6" s="160">
        <v>1.187696966852293</v>
      </c>
      <c r="N6" s="160">
        <v>1.1227610338332374</v>
      </c>
      <c r="O6" s="160">
        <v>1.2520727284794453</v>
      </c>
      <c r="P6" s="160">
        <v>1.2294122641059988</v>
      </c>
      <c r="Q6" s="160">
        <v>1.1285671432881881</v>
      </c>
    </row>
    <row r="7" spans="1:17" x14ac:dyDescent="0.25">
      <c r="A7" s="76" t="s">
        <v>82</v>
      </c>
      <c r="B7" s="159">
        <v>0.35501192559719247</v>
      </c>
      <c r="C7" s="159">
        <v>0.39098269095190108</v>
      </c>
      <c r="D7" s="159">
        <v>0.36429535191629753</v>
      </c>
      <c r="E7" s="159">
        <v>0.38829734666980781</v>
      </c>
      <c r="F7" s="159">
        <v>0.38881061612081003</v>
      </c>
      <c r="G7" s="159">
        <v>0.40395969138503357</v>
      </c>
      <c r="H7" s="159">
        <v>0.39285095937491665</v>
      </c>
      <c r="I7" s="159">
        <v>0.41353495564116877</v>
      </c>
      <c r="J7" s="159">
        <v>0.41655089600789602</v>
      </c>
      <c r="K7" s="159">
        <v>0.41934307040018864</v>
      </c>
      <c r="L7" s="159">
        <v>0.44381184428178211</v>
      </c>
      <c r="M7" s="159">
        <v>0.43378821606052453</v>
      </c>
      <c r="N7" s="159">
        <v>0.41007135618067198</v>
      </c>
      <c r="O7" s="159">
        <v>0.45730048187677036</v>
      </c>
      <c r="P7" s="159">
        <v>0.44902409262092169</v>
      </c>
      <c r="Q7" s="159">
        <v>0.41219194917114682</v>
      </c>
    </row>
    <row r="8" spans="1:17" x14ac:dyDescent="0.25">
      <c r="A8" s="76" t="s">
        <v>81</v>
      </c>
      <c r="B8" s="159">
        <v>11.191139447356855</v>
      </c>
      <c r="C8" s="159">
        <v>12.325055865616694</v>
      </c>
      <c r="D8" s="159">
        <v>11.483783471389577</v>
      </c>
      <c r="E8" s="159">
        <v>12.240405012622066</v>
      </c>
      <c r="F8" s="159">
        <v>12.256584947959649</v>
      </c>
      <c r="G8" s="159">
        <v>12.73413345142257</v>
      </c>
      <c r="H8" s="159">
        <v>12.383949809564886</v>
      </c>
      <c r="I8" s="159">
        <v>13.035977163730101</v>
      </c>
      <c r="J8" s="159">
        <v>13.131049488841944</v>
      </c>
      <c r="K8" s="159">
        <v>13.219067977046027</v>
      </c>
      <c r="L8" s="159">
        <v>13.990403926265534</v>
      </c>
      <c r="M8" s="159">
        <v>13.674426312263259</v>
      </c>
      <c r="N8" s="159">
        <v>12.926793156778766</v>
      </c>
      <c r="O8" s="159">
        <v>14.415609992305271</v>
      </c>
      <c r="P8" s="159">
        <v>14.154711077073051</v>
      </c>
      <c r="Q8" s="159">
        <v>12.993641198087719</v>
      </c>
    </row>
    <row r="9" spans="1:17" x14ac:dyDescent="0.25">
      <c r="A9" s="76" t="s">
        <v>80</v>
      </c>
      <c r="B9" s="159">
        <v>3.9163974582203638</v>
      </c>
      <c r="C9" s="159">
        <v>4.3132174066444735</v>
      </c>
      <c r="D9" s="159">
        <v>4.0188097565637477</v>
      </c>
      <c r="E9" s="159">
        <v>4.2835934003434302</v>
      </c>
      <c r="F9" s="159">
        <v>4.2892556528717254</v>
      </c>
      <c r="G9" s="159">
        <v>4.4563762355377596</v>
      </c>
      <c r="H9" s="159">
        <v>4.3338276486549736</v>
      </c>
      <c r="I9" s="159">
        <v>4.5620080126433704</v>
      </c>
      <c r="J9" s="159">
        <v>4.5952790673171693</v>
      </c>
      <c r="K9" s="159">
        <v>4.6260815950758856</v>
      </c>
      <c r="L9" s="159">
        <v>4.8960146224648655</v>
      </c>
      <c r="M9" s="159">
        <v>4.7854366129463326</v>
      </c>
      <c r="N9" s="159">
        <v>4.5237985015105693</v>
      </c>
      <c r="O9" s="159">
        <v>5.0448176969052625</v>
      </c>
      <c r="P9" s="159">
        <v>4.9535147645028568</v>
      </c>
      <c r="Q9" s="159">
        <v>4.5471923212642151</v>
      </c>
    </row>
    <row r="10" spans="1:17" x14ac:dyDescent="0.25">
      <c r="A10" s="129" t="s">
        <v>79</v>
      </c>
      <c r="B10" s="158">
        <v>3.6994554290089159</v>
      </c>
      <c r="C10" s="158">
        <v>4.0554056773186797</v>
      </c>
      <c r="D10" s="158">
        <v>3.7880639351609684</v>
      </c>
      <c r="E10" s="158">
        <v>3.9983702255402687</v>
      </c>
      <c r="F10" s="158">
        <v>4.044487337010727</v>
      </c>
      <c r="G10" s="158">
        <v>4.2089553740476582</v>
      </c>
      <c r="H10" s="158">
        <v>4.099728766422432</v>
      </c>
      <c r="I10" s="158">
        <v>4.319502214452748</v>
      </c>
      <c r="J10" s="158">
        <v>4.3232705614689673</v>
      </c>
      <c r="K10" s="158">
        <v>4.3219857550166871</v>
      </c>
      <c r="L10" s="158">
        <v>4.5666064612006938</v>
      </c>
      <c r="M10" s="158">
        <v>4.4716584200702085</v>
      </c>
      <c r="N10" s="158">
        <v>4.242676893079576</v>
      </c>
      <c r="O10" s="158">
        <v>4.71810520870332</v>
      </c>
      <c r="P10" s="158">
        <v>4.6710285284381658</v>
      </c>
      <c r="Q10" s="158">
        <v>4.2753560804858974</v>
      </c>
    </row>
    <row r="11" spans="1:17" x14ac:dyDescent="0.25">
      <c r="A11" s="92" t="s">
        <v>125</v>
      </c>
      <c r="B11" s="91">
        <v>7.0438271431454355E-3</v>
      </c>
      <c r="C11" s="91">
        <v>1.1229364887952734E-2</v>
      </c>
      <c r="D11" s="91">
        <v>6.7939134066381888E-3</v>
      </c>
      <c r="E11" s="91">
        <v>6.8543437195383592E-3</v>
      </c>
      <c r="F11" s="91">
        <v>1.0967610909257639E-2</v>
      </c>
      <c r="G11" s="91">
        <v>1.1332933384585533E-2</v>
      </c>
      <c r="H11" s="91">
        <v>1.1329704503677516E-2</v>
      </c>
      <c r="I11" s="91">
        <v>3.8253659348361753E-3</v>
      </c>
      <c r="J11" s="91">
        <v>3.7879473274519651E-3</v>
      </c>
      <c r="K11" s="91">
        <v>3.8996126414488097E-3</v>
      </c>
      <c r="L11" s="91">
        <v>3.8395671934012775E-3</v>
      </c>
      <c r="M11" s="91">
        <v>3.7824553878446424E-3</v>
      </c>
      <c r="N11" s="91">
        <v>3.7419727942269504E-3</v>
      </c>
      <c r="O11" s="91">
        <v>4.150368238911583E-3</v>
      </c>
      <c r="P11" s="91">
        <v>4.0514632552293064E-3</v>
      </c>
      <c r="Q11" s="91">
        <v>3.6945431853239253E-3</v>
      </c>
    </row>
    <row r="12" spans="1:17" x14ac:dyDescent="0.25">
      <c r="A12" s="92" t="s">
        <v>26</v>
      </c>
      <c r="B12" s="91">
        <v>1.7801291823391887</v>
      </c>
      <c r="C12" s="91">
        <v>2.0318797515590772</v>
      </c>
      <c r="D12" s="91">
        <v>1.86040414296422</v>
      </c>
      <c r="E12" s="91">
        <v>2.143224930179441</v>
      </c>
      <c r="F12" s="91">
        <v>1.9737041303314535</v>
      </c>
      <c r="G12" s="91">
        <v>2.0227177043777207</v>
      </c>
      <c r="H12" s="91">
        <v>1.9401197709740836</v>
      </c>
      <c r="I12" s="91">
        <v>2.0389306576073909</v>
      </c>
      <c r="J12" s="91">
        <v>2.1666369431334314</v>
      </c>
      <c r="K12" s="91">
        <v>2.3040445220595558</v>
      </c>
      <c r="L12" s="91">
        <v>2.469696812699782</v>
      </c>
      <c r="M12" s="91">
        <v>2.3805801355057752</v>
      </c>
      <c r="N12" s="91">
        <v>2.1871565884966406</v>
      </c>
      <c r="O12" s="91">
        <v>2.4928028186324904</v>
      </c>
      <c r="P12" s="91">
        <v>2.2919866898497157</v>
      </c>
      <c r="Q12" s="91">
        <v>2.1549179287212308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1.9122824195265815</v>
      </c>
      <c r="C14" s="157">
        <v>2.0122965608716492</v>
      </c>
      <c r="D14" s="157">
        <v>1.9208658787901101</v>
      </c>
      <c r="E14" s="157">
        <v>1.8482909516412895</v>
      </c>
      <c r="F14" s="157">
        <v>2.0598155957700155</v>
      </c>
      <c r="G14" s="157">
        <v>2.1749047362853524</v>
      </c>
      <c r="H14" s="157">
        <v>2.1482792909446711</v>
      </c>
      <c r="I14" s="157">
        <v>2.2767461909105209</v>
      </c>
      <c r="J14" s="157">
        <v>2.1528456710080839</v>
      </c>
      <c r="K14" s="157">
        <v>2.0140416203156821</v>
      </c>
      <c r="L14" s="157">
        <v>2.0930700813075105</v>
      </c>
      <c r="M14" s="157">
        <v>2.0872958291765888</v>
      </c>
      <c r="N14" s="157">
        <v>2.0517783317887082</v>
      </c>
      <c r="O14" s="157">
        <v>2.2211520218319181</v>
      </c>
      <c r="P14" s="157">
        <v>2.3749903753332204</v>
      </c>
      <c r="Q14" s="157">
        <v>2.116743608579343</v>
      </c>
    </row>
    <row r="15" spans="1:17" x14ac:dyDescent="0.25">
      <c r="A15" s="156" t="s">
        <v>241</v>
      </c>
      <c r="B15" s="155">
        <v>6.5806397844953741</v>
      </c>
      <c r="C15" s="155">
        <v>6.7728966560936072</v>
      </c>
      <c r="D15" s="155">
        <v>6.7818924562938347</v>
      </c>
      <c r="E15" s="155">
        <v>6.6928873677952101</v>
      </c>
      <c r="F15" s="155">
        <v>7.1951463998272223</v>
      </c>
      <c r="G15" s="155">
        <v>7.2451915826875286</v>
      </c>
      <c r="H15" s="155">
        <v>7.1099497686370716</v>
      </c>
      <c r="I15" s="155">
        <v>7.4201759473127895</v>
      </c>
      <c r="J15" s="155">
        <v>7.2437290467168491</v>
      </c>
      <c r="K15" s="155">
        <v>6.7559013530970979</v>
      </c>
      <c r="L15" s="155">
        <v>7.3058948332226414</v>
      </c>
      <c r="M15" s="155">
        <v>7.3376249027139364</v>
      </c>
      <c r="N15" s="155">
        <v>7.3432070502350237</v>
      </c>
      <c r="O15" s="155">
        <v>7.5572232120826968</v>
      </c>
      <c r="P15" s="155">
        <v>7.8472116879768841</v>
      </c>
      <c r="Q15" s="155">
        <v>7.288495623246952</v>
      </c>
    </row>
    <row r="16" spans="1:17" x14ac:dyDescent="0.25">
      <c r="A16" s="156" t="s">
        <v>240</v>
      </c>
      <c r="B16" s="206">
        <v>192.10890082094662</v>
      </c>
      <c r="C16" s="206">
        <v>212.7864543935838</v>
      </c>
      <c r="D16" s="206">
        <v>197.05793076654339</v>
      </c>
      <c r="E16" s="206">
        <v>211.4105805879129</v>
      </c>
      <c r="F16" s="206">
        <v>210.42917219634228</v>
      </c>
      <c r="G16" s="206">
        <v>219.21653888328086</v>
      </c>
      <c r="H16" s="206">
        <v>213.02463047356514</v>
      </c>
      <c r="I16" s="206">
        <v>224.40444165116656</v>
      </c>
      <c r="J16" s="206">
        <v>226.63021752606784</v>
      </c>
      <c r="K16" s="206">
        <v>229.52000646848683</v>
      </c>
      <c r="L16" s="206">
        <v>242.51446530844427</v>
      </c>
      <c r="M16" s="206">
        <v>236.53446353985422</v>
      </c>
      <c r="N16" s="206">
        <v>222.56279421117961</v>
      </c>
      <c r="O16" s="206">
        <v>249.81030488419196</v>
      </c>
      <c r="P16" s="206">
        <v>244.19860446968303</v>
      </c>
      <c r="Q16" s="206">
        <v>223.9505751956147</v>
      </c>
    </row>
    <row r="17" spans="1:17" x14ac:dyDescent="0.25">
      <c r="A17" s="152" t="s">
        <v>249</v>
      </c>
      <c r="B17" s="264">
        <v>142.56672014500774</v>
      </c>
      <c r="C17" s="264">
        <v>161.79687270789023</v>
      </c>
      <c r="D17" s="264">
        <v>146.00062442588629</v>
      </c>
      <c r="E17" s="264">
        <v>161.02334681160829</v>
      </c>
      <c r="F17" s="264">
        <v>156.26069396267062</v>
      </c>
      <c r="G17" s="264">
        <v>164.67129675241682</v>
      </c>
      <c r="H17" s="264">
        <v>159.49755292943561</v>
      </c>
      <c r="I17" s="264">
        <v>168.54183414373924</v>
      </c>
      <c r="J17" s="264">
        <v>172.09598606037881</v>
      </c>
      <c r="K17" s="264">
        <v>178.65837349283802</v>
      </c>
      <c r="L17" s="264">
        <v>187.51222028665876</v>
      </c>
      <c r="M17" s="264">
        <v>181.29333949002927</v>
      </c>
      <c r="N17" s="264">
        <v>167.27964510450514</v>
      </c>
      <c r="O17" s="264">
        <v>192.91594049981614</v>
      </c>
      <c r="P17" s="264">
        <v>185.12106915707326</v>
      </c>
      <c r="Q17" s="264">
        <v>169.07931968738151</v>
      </c>
    </row>
    <row r="18" spans="1:17" x14ac:dyDescent="0.25">
      <c r="A18" s="150" t="s">
        <v>33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150" t="s">
        <v>31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150" t="s">
        <v>30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150" t="s">
        <v>125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150" t="s">
        <v>29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150" t="s">
        <v>28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150" t="s">
        <v>26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150" t="s">
        <v>25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0" t="s">
        <v>86</v>
      </c>
      <c r="B26" s="87">
        <v>142.56672014500774</v>
      </c>
      <c r="C26" s="87">
        <v>161.79687270789023</v>
      </c>
      <c r="D26" s="87">
        <v>146.00062442588629</v>
      </c>
      <c r="E26" s="87">
        <v>161.02334681160829</v>
      </c>
      <c r="F26" s="87">
        <v>156.26069396267062</v>
      </c>
      <c r="G26" s="87">
        <v>164.67129675241682</v>
      </c>
      <c r="H26" s="87">
        <v>159.49755292943561</v>
      </c>
      <c r="I26" s="87">
        <v>168.54183414373924</v>
      </c>
      <c r="J26" s="87">
        <v>172.09598606037881</v>
      </c>
      <c r="K26" s="87">
        <v>178.65837349283802</v>
      </c>
      <c r="L26" s="87">
        <v>187.51222028665876</v>
      </c>
      <c r="M26" s="87">
        <v>181.29333949002927</v>
      </c>
      <c r="N26" s="87">
        <v>167.27964510450514</v>
      </c>
      <c r="O26" s="87">
        <v>192.91594049981614</v>
      </c>
      <c r="P26" s="87">
        <v>185.12106915707326</v>
      </c>
      <c r="Q26" s="87">
        <v>169.07931968738151</v>
      </c>
    </row>
    <row r="27" spans="1:17" x14ac:dyDescent="0.25">
      <c r="A27" s="150" t="s">
        <v>22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2" t="s">
        <v>248</v>
      </c>
      <c r="B28" s="151">
        <v>49.542180675938873</v>
      </c>
      <c r="C28" s="151">
        <v>50.989581685693565</v>
      </c>
      <c r="D28" s="151">
        <v>51.057306340657114</v>
      </c>
      <c r="E28" s="151">
        <v>50.387233776304619</v>
      </c>
      <c r="F28" s="151">
        <v>54.168478233671657</v>
      </c>
      <c r="G28" s="151">
        <v>54.545242130864047</v>
      </c>
      <c r="H28" s="151">
        <v>53.527077544129519</v>
      </c>
      <c r="I28" s="151">
        <v>55.86260750742732</v>
      </c>
      <c r="J28" s="151">
        <v>54.534231465689032</v>
      </c>
      <c r="K28" s="151">
        <v>50.86163297564881</v>
      </c>
      <c r="L28" s="151">
        <v>55.002245021785519</v>
      </c>
      <c r="M28" s="151">
        <v>55.24112404982494</v>
      </c>
      <c r="N28" s="151">
        <v>55.283149106674458</v>
      </c>
      <c r="O28" s="151">
        <v>56.89436438437582</v>
      </c>
      <c r="P28" s="151">
        <v>59.077535312609761</v>
      </c>
      <c r="Q28" s="151">
        <v>54.87125550823319</v>
      </c>
    </row>
    <row r="29" spans="1:17" x14ac:dyDescent="0.25">
      <c r="A29" s="243" t="s">
        <v>239</v>
      </c>
      <c r="B29" s="278">
        <v>14.695193484227126</v>
      </c>
      <c r="C29" s="278">
        <v>15.124521333696235</v>
      </c>
      <c r="D29" s="278">
        <v>15.144609809713302</v>
      </c>
      <c r="E29" s="278">
        <v>14.9458529958774</v>
      </c>
      <c r="F29" s="278">
        <v>16.067445104945723</v>
      </c>
      <c r="G29" s="278">
        <v>16.179200750167102</v>
      </c>
      <c r="H29" s="278">
        <v>15.877192937900595</v>
      </c>
      <c r="I29" s="278">
        <v>16.569957451505061</v>
      </c>
      <c r="J29" s="278">
        <v>16.175934768473734</v>
      </c>
      <c r="K29" s="278">
        <v>15.086569208365624</v>
      </c>
      <c r="L29" s="278">
        <v>16.314756872512032</v>
      </c>
      <c r="M29" s="278">
        <v>16.385613130522255</v>
      </c>
      <c r="N29" s="278">
        <v>16.398078595973374</v>
      </c>
      <c r="O29" s="278">
        <v>16.875997006659393</v>
      </c>
      <c r="P29" s="278">
        <v>17.523568808340677</v>
      </c>
      <c r="Q29" s="278">
        <v>16.275902784545103</v>
      </c>
    </row>
    <row r="30" spans="1:17" x14ac:dyDescent="0.25">
      <c r="A30" s="40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</row>
    <row r="31" spans="1:17" ht="12.75" x14ac:dyDescent="0.25">
      <c r="A31" s="97" t="s">
        <v>34</v>
      </c>
      <c r="B31" s="96">
        <v>615.95377630581129</v>
      </c>
      <c r="C31" s="96">
        <v>657.20791468285051</v>
      </c>
      <c r="D31" s="96">
        <v>627.83424172481534</v>
      </c>
      <c r="E31" s="96">
        <v>670.53474658786809</v>
      </c>
      <c r="F31" s="96">
        <v>654.98229196607201</v>
      </c>
      <c r="G31" s="96">
        <v>700.54475791267475</v>
      </c>
      <c r="H31" s="96">
        <v>706.91516687241256</v>
      </c>
      <c r="I31" s="96">
        <v>711.96571318854387</v>
      </c>
      <c r="J31" s="96">
        <v>723.81050123850616</v>
      </c>
      <c r="K31" s="96">
        <v>716.32642554145593</v>
      </c>
      <c r="L31" s="96">
        <v>770.60968239717033</v>
      </c>
      <c r="M31" s="96">
        <v>729.70405964351039</v>
      </c>
      <c r="N31" s="96">
        <v>696.42597655758971</v>
      </c>
      <c r="O31" s="96">
        <v>763.74803699865117</v>
      </c>
      <c r="P31" s="96">
        <v>764.94317634610547</v>
      </c>
      <c r="Q31" s="96">
        <v>769.18479515308945</v>
      </c>
    </row>
    <row r="32" spans="1:17" x14ac:dyDescent="0.25">
      <c r="A32" s="132" t="s">
        <v>83</v>
      </c>
      <c r="B32" s="160">
        <v>2.146619563125725</v>
      </c>
      <c r="C32" s="160">
        <v>2.2856076187749181</v>
      </c>
      <c r="D32" s="160">
        <v>2.1814586959135238</v>
      </c>
      <c r="E32" s="160">
        <v>2.3110933500870692</v>
      </c>
      <c r="F32" s="160">
        <v>2.2773331325034629</v>
      </c>
      <c r="G32" s="160">
        <v>2.4530540518352617</v>
      </c>
      <c r="H32" s="160">
        <v>2.4818376759438978</v>
      </c>
      <c r="I32" s="160">
        <v>2.4980260045656686</v>
      </c>
      <c r="J32" s="160">
        <v>2.5261045621036167</v>
      </c>
      <c r="K32" s="160">
        <v>2.488016729335063</v>
      </c>
      <c r="L32" s="160">
        <v>2.6674130761099124</v>
      </c>
      <c r="M32" s="160">
        <v>2.5243862194378486</v>
      </c>
      <c r="N32" s="160">
        <v>2.4105968873102652</v>
      </c>
      <c r="O32" s="160">
        <v>2.6509953444606462</v>
      </c>
      <c r="P32" s="160">
        <v>2.6768661259352449</v>
      </c>
      <c r="Q32" s="160">
        <v>2.6892696901231221</v>
      </c>
    </row>
    <row r="33" spans="1:17" x14ac:dyDescent="0.25">
      <c r="A33" s="76" t="s">
        <v>82</v>
      </c>
      <c r="B33" s="159">
        <v>0.79494480878668761</v>
      </c>
      <c r="C33" s="159">
        <v>0.84641542576028772</v>
      </c>
      <c r="D33" s="159">
        <v>0.80784657686335759</v>
      </c>
      <c r="E33" s="159">
        <v>0.85585340450265357</v>
      </c>
      <c r="F33" s="159">
        <v>0.84335118465307846</v>
      </c>
      <c r="G33" s="159">
        <v>0.90842486376118958</v>
      </c>
      <c r="H33" s="159">
        <v>0.9190841314564443</v>
      </c>
      <c r="I33" s="159">
        <v>0.92507905856037487</v>
      </c>
      <c r="J33" s="159">
        <v>0.9354772231613292</v>
      </c>
      <c r="K33" s="159">
        <v>0.92137238341356797</v>
      </c>
      <c r="L33" s="159">
        <v>0.98780716162657656</v>
      </c>
      <c r="M33" s="159">
        <v>0.93484087957938566</v>
      </c>
      <c r="N33" s="159">
        <v>0.89270195546634357</v>
      </c>
      <c r="O33" s="159">
        <v>0.98172728106887186</v>
      </c>
      <c r="P33" s="159">
        <v>0.99130785313937886</v>
      </c>
      <c r="Q33" s="159">
        <v>0.99590119102326946</v>
      </c>
    </row>
    <row r="34" spans="1:17" x14ac:dyDescent="0.25">
      <c r="A34" s="76" t="s">
        <v>81</v>
      </c>
      <c r="B34" s="159">
        <v>15.54077896458195</v>
      </c>
      <c r="C34" s="159">
        <v>16.547004142375418</v>
      </c>
      <c r="D34" s="159">
        <v>15.793002167646639</v>
      </c>
      <c r="E34" s="159">
        <v>16.731511972210036</v>
      </c>
      <c r="F34" s="159">
        <v>16.487099739937705</v>
      </c>
      <c r="G34" s="159">
        <v>17.759258073765704</v>
      </c>
      <c r="H34" s="159">
        <v>17.967641500319676</v>
      </c>
      <c r="I34" s="159">
        <v>18.084839368651146</v>
      </c>
      <c r="J34" s="159">
        <v>18.288118358481157</v>
      </c>
      <c r="K34" s="159">
        <v>18.012375697571951</v>
      </c>
      <c r="L34" s="159">
        <v>19.311142847640141</v>
      </c>
      <c r="M34" s="159">
        <v>18.275678155283142</v>
      </c>
      <c r="N34" s="159">
        <v>17.451882970752532</v>
      </c>
      <c r="O34" s="159">
        <v>19.192284181184338</v>
      </c>
      <c r="P34" s="159">
        <v>19.379579640260605</v>
      </c>
      <c r="Q34" s="159">
        <v>19.469377130569566</v>
      </c>
    </row>
    <row r="35" spans="1:17" x14ac:dyDescent="0.25">
      <c r="A35" s="76" t="s">
        <v>80</v>
      </c>
      <c r="B35" s="159">
        <v>8.6566437593495369</v>
      </c>
      <c r="C35" s="159">
        <v>9.2171390167428662</v>
      </c>
      <c r="D35" s="159">
        <v>8.7971390602446302</v>
      </c>
      <c r="E35" s="159">
        <v>9.3199149816625866</v>
      </c>
      <c r="F35" s="159">
        <v>9.183770607559401</v>
      </c>
      <c r="G35" s="159">
        <v>9.8923979888853211</v>
      </c>
      <c r="H35" s="159">
        <v>10.008473321604578</v>
      </c>
      <c r="I35" s="159">
        <v>10.073755776094979</v>
      </c>
      <c r="J35" s="159">
        <v>10.186987796364317</v>
      </c>
      <c r="K35" s="159">
        <v>10.03339150687418</v>
      </c>
      <c r="L35" s="159">
        <v>10.756840734876791</v>
      </c>
      <c r="M35" s="159">
        <v>10.180058259072492</v>
      </c>
      <c r="N35" s="159">
        <v>9.7211815541530235</v>
      </c>
      <c r="O35" s="159">
        <v>10.690633169891523</v>
      </c>
      <c r="P35" s="159">
        <v>10.794961921407918</v>
      </c>
      <c r="Q35" s="159">
        <v>10.844981607413356</v>
      </c>
    </row>
    <row r="36" spans="1:17" x14ac:dyDescent="0.25">
      <c r="A36" s="129" t="s">
        <v>79</v>
      </c>
      <c r="B36" s="158">
        <v>8.1711308082220171</v>
      </c>
      <c r="C36" s="158">
        <v>8.659856019253553</v>
      </c>
      <c r="D36" s="158">
        <v>8.2859610534460657</v>
      </c>
      <c r="E36" s="158">
        <v>8.692972237804975</v>
      </c>
      <c r="F36" s="158">
        <v>8.6533476735704919</v>
      </c>
      <c r="G36" s="158">
        <v>9.3363178803896396</v>
      </c>
      <c r="H36" s="158">
        <v>9.460909826886656</v>
      </c>
      <c r="I36" s="158">
        <v>9.5312673830741517</v>
      </c>
      <c r="J36" s="158">
        <v>9.5769647460673522</v>
      </c>
      <c r="K36" s="158">
        <v>9.3669753961255111</v>
      </c>
      <c r="L36" s="158">
        <v>10.025757531087184</v>
      </c>
      <c r="M36" s="158">
        <v>9.5055859870341823</v>
      </c>
      <c r="N36" s="158">
        <v>9.1103977566513468</v>
      </c>
      <c r="O36" s="158">
        <v>9.9909583814903442</v>
      </c>
      <c r="P36" s="158">
        <v>10.171892241727203</v>
      </c>
      <c r="Q36" s="158">
        <v>10.189183098223833</v>
      </c>
    </row>
    <row r="37" spans="1:17" x14ac:dyDescent="0.25">
      <c r="A37" s="92" t="s">
        <v>125</v>
      </c>
      <c r="B37" s="91">
        <v>1.5557974432081595E-2</v>
      </c>
      <c r="C37" s="91">
        <v>2.3979027218215931E-2</v>
      </c>
      <c r="D37" s="91">
        <v>1.4860916513410692E-2</v>
      </c>
      <c r="E37" s="91">
        <v>1.4902226732710487E-2</v>
      </c>
      <c r="F37" s="91">
        <v>2.3465656444951615E-2</v>
      </c>
      <c r="G37" s="91">
        <v>2.5138748024790183E-2</v>
      </c>
      <c r="H37" s="91">
        <v>2.6145464439615067E-2</v>
      </c>
      <c r="I37" s="91">
        <v>8.4409229936339581E-3</v>
      </c>
      <c r="J37" s="91">
        <v>8.3911098089223604E-3</v>
      </c>
      <c r="K37" s="91">
        <v>8.4515724339146968E-3</v>
      </c>
      <c r="L37" s="91">
        <v>8.4295789515518704E-3</v>
      </c>
      <c r="M37" s="91">
        <v>8.0405190991116628E-3</v>
      </c>
      <c r="N37" s="91">
        <v>8.0352243192458872E-3</v>
      </c>
      <c r="O37" s="91">
        <v>8.7887307528314272E-3</v>
      </c>
      <c r="P37" s="91">
        <v>8.8226923476507676E-3</v>
      </c>
      <c r="Q37" s="91">
        <v>8.8049688191778105E-3</v>
      </c>
    </row>
    <row r="38" spans="1:17" x14ac:dyDescent="0.25">
      <c r="A38" s="92" t="s">
        <v>26</v>
      </c>
      <c r="B38" s="91">
        <v>3.9318404245036689</v>
      </c>
      <c r="C38" s="91">
        <v>4.3388473304530484</v>
      </c>
      <c r="D38" s="91">
        <v>4.0694234670081366</v>
      </c>
      <c r="E38" s="91">
        <v>4.6596472478743332</v>
      </c>
      <c r="F38" s="91">
        <v>4.222821490434761</v>
      </c>
      <c r="G38" s="91">
        <v>4.4867986928075618</v>
      </c>
      <c r="H38" s="91">
        <v>4.4771981885434036</v>
      </c>
      <c r="I38" s="91">
        <v>4.4990353768496361</v>
      </c>
      <c r="J38" s="91">
        <v>4.7995621201337926</v>
      </c>
      <c r="K38" s="91">
        <v>4.993521398042251</v>
      </c>
      <c r="L38" s="91">
        <v>5.4220966115211455</v>
      </c>
      <c r="M38" s="91">
        <v>5.0604959170204991</v>
      </c>
      <c r="N38" s="91">
        <v>4.6965316896478733</v>
      </c>
      <c r="O38" s="91">
        <v>5.2787057754194979</v>
      </c>
      <c r="P38" s="91">
        <v>4.9911580472448325</v>
      </c>
      <c r="Q38" s="91">
        <v>5.1356782742855094</v>
      </c>
    </row>
    <row r="39" spans="1:17" x14ac:dyDescent="0.25">
      <c r="A39" s="92" t="s">
        <v>126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21</v>
      </c>
      <c r="B40" s="157">
        <v>4.2237324092862671</v>
      </c>
      <c r="C40" s="157">
        <v>4.2970296615822878</v>
      </c>
      <c r="D40" s="157">
        <v>4.2016766699245176</v>
      </c>
      <c r="E40" s="157">
        <v>4.0184227631979317</v>
      </c>
      <c r="F40" s="157">
        <v>4.4070605266907794</v>
      </c>
      <c r="G40" s="157">
        <v>4.8243804395572871</v>
      </c>
      <c r="H40" s="157">
        <v>4.9575661739036381</v>
      </c>
      <c r="I40" s="157">
        <v>5.0237910832308827</v>
      </c>
      <c r="J40" s="157">
        <v>4.7690115161246371</v>
      </c>
      <c r="K40" s="157">
        <v>4.3650024256493447</v>
      </c>
      <c r="L40" s="157">
        <v>4.595231340614486</v>
      </c>
      <c r="M40" s="157">
        <v>4.4370495509145718</v>
      </c>
      <c r="N40" s="157">
        <v>4.4058308426842272</v>
      </c>
      <c r="O40" s="157">
        <v>4.7034638753180147</v>
      </c>
      <c r="P40" s="157">
        <v>5.1719115021347202</v>
      </c>
      <c r="Q40" s="157">
        <v>5.0446998551191458</v>
      </c>
    </row>
    <row r="41" spans="1:17" x14ac:dyDescent="0.25">
      <c r="A41" s="156" t="s">
        <v>238</v>
      </c>
      <c r="B41" s="204">
        <v>35.235617256607192</v>
      </c>
      <c r="C41" s="204">
        <v>33.985093527753264</v>
      </c>
      <c r="D41" s="204">
        <v>36.084634474031077</v>
      </c>
      <c r="E41" s="204">
        <v>34.274128824836076</v>
      </c>
      <c r="F41" s="204">
        <v>37.332995122840032</v>
      </c>
      <c r="G41" s="204">
        <v>38.276141078129697</v>
      </c>
      <c r="H41" s="204">
        <v>39.194451464617913</v>
      </c>
      <c r="I41" s="204">
        <v>38.963355616900586</v>
      </c>
      <c r="J41" s="204">
        <v>37.708758040781348</v>
      </c>
      <c r="K41" s="204">
        <v>33.139608430273981</v>
      </c>
      <c r="L41" s="204">
        <v>36.807260451215015</v>
      </c>
      <c r="M41" s="204">
        <v>36.318362969640958</v>
      </c>
      <c r="N41" s="204">
        <v>37.747796841171279</v>
      </c>
      <c r="O41" s="204">
        <v>36.740239045121982</v>
      </c>
      <c r="P41" s="204">
        <v>40.199447676145745</v>
      </c>
      <c r="Q41" s="204">
        <v>41.119321985382562</v>
      </c>
    </row>
    <row r="42" spans="1:17" x14ac:dyDescent="0.25">
      <c r="A42" s="152" t="s">
        <v>247</v>
      </c>
      <c r="B42" s="151">
        <v>13.890824449868129</v>
      </c>
      <c r="C42" s="151">
        <v>15.213606269253816</v>
      </c>
      <c r="D42" s="151">
        <v>14.14433831384021</v>
      </c>
      <c r="E42" s="151">
        <v>15.577567626768079</v>
      </c>
      <c r="F42" s="151">
        <v>14.788673403984827</v>
      </c>
      <c r="G42" s="151">
        <v>15.986385303649126</v>
      </c>
      <c r="H42" s="151">
        <v>16.066645944591439</v>
      </c>
      <c r="I42" s="151">
        <v>16.236985470603809</v>
      </c>
      <c r="J42" s="151">
        <v>16.720655932679215</v>
      </c>
      <c r="K42" s="151">
        <v>17.005810964648298</v>
      </c>
      <c r="L42" s="151">
        <v>18.175065775560761</v>
      </c>
      <c r="M42" s="151">
        <v>17.052727073710361</v>
      </c>
      <c r="N42" s="151">
        <v>15.941061705611098</v>
      </c>
      <c r="O42" s="151">
        <v>17.980672658824407</v>
      </c>
      <c r="P42" s="151">
        <v>17.629085658008353</v>
      </c>
      <c r="Q42" s="151">
        <v>17.653914726818115</v>
      </c>
    </row>
    <row r="43" spans="1:17" x14ac:dyDescent="0.25">
      <c r="A43" s="150" t="s">
        <v>33</v>
      </c>
      <c r="B43" s="87">
        <v>1.2113019166914065</v>
      </c>
      <c r="C43" s="87">
        <v>1.0622820073610257</v>
      </c>
      <c r="D43" s="87">
        <v>1.3696543155839531</v>
      </c>
      <c r="E43" s="87">
        <v>1.2262980608760892</v>
      </c>
      <c r="F43" s="87">
        <v>1.2756744459235372</v>
      </c>
      <c r="G43" s="87">
        <v>1.2584008337629768</v>
      </c>
      <c r="H43" s="87">
        <v>1.4611996697469223</v>
      </c>
      <c r="I43" s="87">
        <v>1.1526288720494158</v>
      </c>
      <c r="J43" s="87">
        <v>1.3601576312863413</v>
      </c>
      <c r="K43" s="87">
        <v>1.1065787476570479</v>
      </c>
      <c r="L43" s="87">
        <v>1.0508276966914354</v>
      </c>
      <c r="M43" s="87">
        <v>1.1419677957701793</v>
      </c>
      <c r="N43" s="87">
        <v>1.1972486930166548</v>
      </c>
      <c r="O43" s="87">
        <v>1.3171895940211911</v>
      </c>
      <c r="P43" s="87">
        <v>1.1265259100458938</v>
      </c>
      <c r="Q43" s="87">
        <v>1.1795779111842313</v>
      </c>
    </row>
    <row r="44" spans="1:17" x14ac:dyDescent="0.25">
      <c r="A44" s="150" t="s">
        <v>31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30</v>
      </c>
      <c r="B45" s="87">
        <v>4.221868189518508E-2</v>
      </c>
      <c r="C45" s="87">
        <v>2.1101758923997627E-2</v>
      </c>
      <c r="D45" s="87">
        <v>4.2321788941107323E-2</v>
      </c>
      <c r="E45" s="87">
        <v>2.1191906923307805E-2</v>
      </c>
      <c r="F45" s="87">
        <v>2.1539599484260596E-2</v>
      </c>
      <c r="G45" s="87">
        <v>2.156199104901595E-2</v>
      </c>
      <c r="H45" s="87">
        <v>2.1799357266370702E-2</v>
      </c>
      <c r="I45" s="87">
        <v>0</v>
      </c>
      <c r="J45" s="87">
        <v>0</v>
      </c>
      <c r="K45" s="87">
        <v>0</v>
      </c>
      <c r="L45" s="87">
        <v>2.2092524186135897E-2</v>
      </c>
      <c r="M45" s="87">
        <v>2.2093469463962567E-2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125</v>
      </c>
      <c r="B46" s="87">
        <v>3.7276875793047407E-2</v>
      </c>
      <c r="C46" s="87">
        <v>5.6208077111045834E-2</v>
      </c>
      <c r="D46" s="87">
        <v>3.646334153726586E-2</v>
      </c>
      <c r="E46" s="87">
        <v>3.656053402669316E-2</v>
      </c>
      <c r="F46" s="87">
        <v>5.7404169360349408E-2</v>
      </c>
      <c r="G46" s="87">
        <v>5.668793827797481E-2</v>
      </c>
      <c r="H46" s="87">
        <v>5.8117937664280993E-2</v>
      </c>
      <c r="I46" s="87">
        <v>1.8982630534852954E-2</v>
      </c>
      <c r="J46" s="87">
        <v>1.9081018704267812E-2</v>
      </c>
      <c r="K46" s="87">
        <v>1.9063243873583234E-2</v>
      </c>
      <c r="L46" s="87">
        <v>1.9516756521648606E-2</v>
      </c>
      <c r="M46" s="87">
        <v>1.908528965985953E-2</v>
      </c>
      <c r="N46" s="87">
        <v>1.9554913521350921E-2</v>
      </c>
      <c r="O46" s="87">
        <v>2.0090136600835813E-2</v>
      </c>
      <c r="P46" s="87">
        <v>1.9619669823424314E-2</v>
      </c>
      <c r="Q46" s="87">
        <v>1.9637804966849009E-2</v>
      </c>
    </row>
    <row r="47" spans="1:17" x14ac:dyDescent="0.25">
      <c r="A47" s="150" t="s">
        <v>29</v>
      </c>
      <c r="B47" s="87">
        <v>0.66251030529496391</v>
      </c>
      <c r="C47" s="87">
        <v>0.69568981326003287</v>
      </c>
      <c r="D47" s="87">
        <v>0.58341336480014649</v>
      </c>
      <c r="E47" s="87">
        <v>0.68151461849452211</v>
      </c>
      <c r="F47" s="87">
        <v>0.4944418636589954</v>
      </c>
      <c r="G47" s="87">
        <v>0.64372014854154358</v>
      </c>
      <c r="H47" s="87">
        <v>0.60138190065825559</v>
      </c>
      <c r="I47" s="87">
        <v>0.52412796848735066</v>
      </c>
      <c r="J47" s="87">
        <v>0.40678788605022065</v>
      </c>
      <c r="K47" s="87">
        <v>0.40689816941356266</v>
      </c>
      <c r="L47" s="87">
        <v>0.30442827432546454</v>
      </c>
      <c r="M47" s="87">
        <v>0.23677471200442896</v>
      </c>
      <c r="N47" s="87">
        <v>0.15221089706666399</v>
      </c>
      <c r="O47" s="87">
        <v>0.19156279460824888</v>
      </c>
      <c r="P47" s="87">
        <v>0.1044656738089762</v>
      </c>
      <c r="Q47" s="87">
        <v>0.13926848839609879</v>
      </c>
    </row>
    <row r="48" spans="1:17" x14ac:dyDescent="0.25">
      <c r="A48" s="150" t="s">
        <v>28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26</v>
      </c>
      <c r="B49" s="87">
        <v>9.0018262083859959</v>
      </c>
      <c r="C49" s="87">
        <v>9.7182893174786873</v>
      </c>
      <c r="D49" s="87">
        <v>9.5409593070495209</v>
      </c>
      <c r="E49" s="87">
        <v>10.923522098925284</v>
      </c>
      <c r="F49" s="87">
        <v>9.8710133570333127</v>
      </c>
      <c r="G49" s="87">
        <v>9.6678942054214243</v>
      </c>
      <c r="H49" s="87">
        <v>9.5097355631980456</v>
      </c>
      <c r="I49" s="87">
        <v>9.6679445823543428</v>
      </c>
      <c r="J49" s="87">
        <v>10.428745214111149</v>
      </c>
      <c r="K49" s="87">
        <v>10.762532812115358</v>
      </c>
      <c r="L49" s="87">
        <v>11.995470874795267</v>
      </c>
      <c r="M49" s="87">
        <v>11.477730786029136</v>
      </c>
      <c r="N49" s="87">
        <v>10.921528884850987</v>
      </c>
      <c r="O49" s="87">
        <v>11.530084052244373</v>
      </c>
      <c r="P49" s="87">
        <v>10.605720280208081</v>
      </c>
      <c r="Q49" s="87">
        <v>10.94488536053748</v>
      </c>
    </row>
    <row r="50" spans="1:17" x14ac:dyDescent="0.25">
      <c r="A50" s="150" t="s">
        <v>25</v>
      </c>
      <c r="B50" s="87">
        <v>0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86</v>
      </c>
      <c r="B51" s="87">
        <v>2.545058415200498</v>
      </c>
      <c r="C51" s="87">
        <v>3.2680609203848294</v>
      </c>
      <c r="D51" s="87">
        <v>2.2066826110418885</v>
      </c>
      <c r="E51" s="87">
        <v>2.3102390252158425</v>
      </c>
      <c r="F51" s="87">
        <v>2.691353600693398</v>
      </c>
      <c r="G51" s="87">
        <v>3.9099999650901234</v>
      </c>
      <c r="H51" s="87">
        <v>3.9917317279287574</v>
      </c>
      <c r="I51" s="87">
        <v>4.474391457661663</v>
      </c>
      <c r="J51" s="87">
        <v>4.1007099025789806</v>
      </c>
      <c r="K51" s="87">
        <v>4.3604714681454357</v>
      </c>
      <c r="L51" s="87">
        <v>4.3861240716869592</v>
      </c>
      <c r="M51" s="87">
        <v>3.7667756197004332</v>
      </c>
      <c r="N51" s="87">
        <v>3.1702848536306396</v>
      </c>
      <c r="O51" s="87">
        <v>4.4358157259167168</v>
      </c>
      <c r="P51" s="87">
        <v>5.257113210629039</v>
      </c>
      <c r="Q51" s="87">
        <v>5.000933782437456</v>
      </c>
    </row>
    <row r="52" spans="1:17" x14ac:dyDescent="0.25">
      <c r="A52" s="150" t="s">
        <v>22</v>
      </c>
      <c r="B52" s="87">
        <v>0.39063204660703299</v>
      </c>
      <c r="C52" s="87">
        <v>0.39197437473419661</v>
      </c>
      <c r="D52" s="87">
        <v>0.36484358488632779</v>
      </c>
      <c r="E52" s="87">
        <v>0.37824138230634025</v>
      </c>
      <c r="F52" s="87">
        <v>0.37724636783097443</v>
      </c>
      <c r="G52" s="87">
        <v>0.42812022150606616</v>
      </c>
      <c r="H52" s="87">
        <v>0.4226797881288078</v>
      </c>
      <c r="I52" s="87">
        <v>0.39890995951618285</v>
      </c>
      <c r="J52" s="87">
        <v>0.405174279948255</v>
      </c>
      <c r="K52" s="87">
        <v>0.35026652344330972</v>
      </c>
      <c r="L52" s="87">
        <v>0.39660557735385266</v>
      </c>
      <c r="M52" s="87">
        <v>0.3882994010823585</v>
      </c>
      <c r="N52" s="87">
        <v>0.48023346352480101</v>
      </c>
      <c r="O52" s="87">
        <v>0.4859303554330397</v>
      </c>
      <c r="P52" s="87">
        <v>0.51564091349294261</v>
      </c>
      <c r="Q52" s="87">
        <v>0.36961137929599897</v>
      </c>
    </row>
    <row r="53" spans="1:17" x14ac:dyDescent="0.25">
      <c r="A53" s="152" t="s">
        <v>246</v>
      </c>
      <c r="B53" s="151">
        <v>21.344792806739065</v>
      </c>
      <c r="C53" s="151">
        <v>18.771487258499448</v>
      </c>
      <c r="D53" s="151">
        <v>21.940296160190865</v>
      </c>
      <c r="E53" s="151">
        <v>18.696561198067997</v>
      </c>
      <c r="F53" s="151">
        <v>22.544321718855205</v>
      </c>
      <c r="G53" s="151">
        <v>22.289755774480572</v>
      </c>
      <c r="H53" s="151">
        <v>23.127805520026477</v>
      </c>
      <c r="I53" s="151">
        <v>22.726370146296777</v>
      </c>
      <c r="J53" s="151">
        <v>20.988102108102137</v>
      </c>
      <c r="K53" s="151">
        <v>16.133797465625683</v>
      </c>
      <c r="L53" s="151">
        <v>18.632194675654258</v>
      </c>
      <c r="M53" s="151">
        <v>19.2656358959306</v>
      </c>
      <c r="N53" s="151">
        <v>21.806735135560182</v>
      </c>
      <c r="O53" s="151">
        <v>18.759566386297571</v>
      </c>
      <c r="P53" s="151">
        <v>22.570362018137391</v>
      </c>
      <c r="Q53" s="151">
        <v>23.465407258564447</v>
      </c>
    </row>
    <row r="54" spans="1:17" x14ac:dyDescent="0.25">
      <c r="A54" s="156" t="s">
        <v>237</v>
      </c>
      <c r="B54" s="204">
        <v>485.40529338333158</v>
      </c>
      <c r="C54" s="204">
        <v>522.09830119446531</v>
      </c>
      <c r="D54" s="204">
        <v>494.69032163827018</v>
      </c>
      <c r="E54" s="204">
        <v>533.50438722458341</v>
      </c>
      <c r="F54" s="204">
        <v>516.40730561967212</v>
      </c>
      <c r="G54" s="204">
        <v>553.92551570344358</v>
      </c>
      <c r="H54" s="204">
        <v>558.20909117759174</v>
      </c>
      <c r="I54" s="204">
        <v>562.78921297531156</v>
      </c>
      <c r="J54" s="204">
        <v>574.55598212385053</v>
      </c>
      <c r="K54" s="204">
        <v>573.56916262109542</v>
      </c>
      <c r="L54" s="204">
        <v>615.87996264696346</v>
      </c>
      <c r="M54" s="204">
        <v>581.53994108037432</v>
      </c>
      <c r="N54" s="204">
        <v>551.48634290885514</v>
      </c>
      <c r="O54" s="204">
        <v>609.96868415921108</v>
      </c>
      <c r="P54" s="204">
        <v>606.68604888851689</v>
      </c>
      <c r="Q54" s="204">
        <v>609.32679371107974</v>
      </c>
    </row>
    <row r="55" spans="1:17" x14ac:dyDescent="0.25">
      <c r="A55" s="152" t="s">
        <v>245</v>
      </c>
      <c r="B55" s="151">
        <v>441.2379531134585</v>
      </c>
      <c r="C55" s="151">
        <v>483.25572855276835</v>
      </c>
      <c r="D55" s="151">
        <v>449.2907464396302</v>
      </c>
      <c r="E55" s="151">
        <v>494.81685402675083</v>
      </c>
      <c r="F55" s="151">
        <v>469.75786106775342</v>
      </c>
      <c r="G55" s="151">
        <v>507.80282729238399</v>
      </c>
      <c r="H55" s="151">
        <v>510.35228294584596</v>
      </c>
      <c r="I55" s="151">
        <v>515.76306788976808</v>
      </c>
      <c r="J55" s="151">
        <v>531.12671786157512</v>
      </c>
      <c r="K55" s="151">
        <v>540.18458358294595</v>
      </c>
      <c r="L55" s="151">
        <v>577.3256187531066</v>
      </c>
      <c r="M55" s="151">
        <v>541.67485998844666</v>
      </c>
      <c r="N55" s="151">
        <v>506.36313653117622</v>
      </c>
      <c r="O55" s="151">
        <v>571.15077857442225</v>
      </c>
      <c r="P55" s="151">
        <v>559.98272090144189</v>
      </c>
      <c r="Q55" s="151">
        <v>560.77140896951653</v>
      </c>
    </row>
    <row r="56" spans="1:17" x14ac:dyDescent="0.25">
      <c r="A56" s="150" t="s">
        <v>33</v>
      </c>
      <c r="B56" s="87">
        <v>38.476649118432924</v>
      </c>
      <c r="C56" s="87">
        <v>33.743075527938466</v>
      </c>
      <c r="D56" s="87">
        <v>43.506666495019701</v>
      </c>
      <c r="E56" s="87">
        <v>38.952997227828718</v>
      </c>
      <c r="F56" s="87">
        <v>40.521423576394724</v>
      </c>
      <c r="G56" s="87">
        <v>39.97273236658868</v>
      </c>
      <c r="H56" s="87">
        <v>46.414577744902246</v>
      </c>
      <c r="I56" s="87">
        <v>36.612917112157916</v>
      </c>
      <c r="J56" s="87">
        <v>43.205007111448502</v>
      </c>
      <c r="K56" s="87">
        <v>35.150148454988589</v>
      </c>
      <c r="L56" s="87">
        <v>33.379232718433826</v>
      </c>
      <c r="M56" s="87">
        <v>36.274271159758641</v>
      </c>
      <c r="N56" s="87">
        <v>38.03025260170552</v>
      </c>
      <c r="O56" s="87">
        <v>41.840140045379009</v>
      </c>
      <c r="P56" s="87">
        <v>35.783764201457807</v>
      </c>
      <c r="Q56" s="87">
        <v>37.468945414087351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1.3410640131411735</v>
      </c>
      <c r="C58" s="87">
        <v>0.67029116582110115</v>
      </c>
      <c r="D58" s="87">
        <v>1.3443391781292919</v>
      </c>
      <c r="E58" s="87">
        <v>0.6731546905050716</v>
      </c>
      <c r="F58" s="87">
        <v>0.68419904244121899</v>
      </c>
      <c r="G58" s="87">
        <v>0.68491030390991847</v>
      </c>
      <c r="H58" s="87">
        <v>0.69245017199059877</v>
      </c>
      <c r="I58" s="87">
        <v>0</v>
      </c>
      <c r="J58" s="87">
        <v>0</v>
      </c>
      <c r="K58" s="87">
        <v>0</v>
      </c>
      <c r="L58" s="87">
        <v>0.7017625329713757</v>
      </c>
      <c r="M58" s="87">
        <v>0.70179255944351693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1.1840889957791532</v>
      </c>
      <c r="C59" s="87">
        <v>1.7854330376449852</v>
      </c>
      <c r="D59" s="87">
        <v>1.1582473194190332</v>
      </c>
      <c r="E59" s="87">
        <v>1.1613346102596653</v>
      </c>
      <c r="F59" s="87">
        <v>1.823426556152276</v>
      </c>
      <c r="G59" s="87">
        <v>1.8006756864768474</v>
      </c>
      <c r="H59" s="87">
        <v>1.8460991963948086</v>
      </c>
      <c r="I59" s="87">
        <v>0.60297767581297623</v>
      </c>
      <c r="J59" s="87">
        <v>0.60610294707674239</v>
      </c>
      <c r="K59" s="87">
        <v>0.60553833480793817</v>
      </c>
      <c r="L59" s="87">
        <v>0.61994403068766191</v>
      </c>
      <c r="M59" s="87">
        <v>0.60623861272494994</v>
      </c>
      <c r="N59" s="87">
        <v>0.62115607656055871</v>
      </c>
      <c r="O59" s="87">
        <v>0.63815728026184348</v>
      </c>
      <c r="P59" s="87">
        <v>0.62321304144994882</v>
      </c>
      <c r="Q59" s="87">
        <v>0.62378909894696877</v>
      </c>
    </row>
    <row r="60" spans="1:17" x14ac:dyDescent="0.25">
      <c r="A60" s="150" t="s">
        <v>29</v>
      </c>
      <c r="B60" s="87">
        <v>21.04444499172239</v>
      </c>
      <c r="C60" s="87">
        <v>22.098382303553993</v>
      </c>
      <c r="D60" s="87">
        <v>18.53195394071054</v>
      </c>
      <c r="E60" s="87">
        <v>21.648111411002471</v>
      </c>
      <c r="F60" s="87">
        <v>15.705800375050451</v>
      </c>
      <c r="G60" s="87">
        <v>20.447581188966684</v>
      </c>
      <c r="H60" s="87">
        <v>19.102719197379891</v>
      </c>
      <c r="I60" s="87">
        <v>16.648770763715852</v>
      </c>
      <c r="J60" s="87">
        <v>12.921497556889371</v>
      </c>
      <c r="K60" s="87">
        <v>12.925000675489644</v>
      </c>
      <c r="L60" s="87">
        <v>9.6700745962206422</v>
      </c>
      <c r="M60" s="87">
        <v>7.521079087199511</v>
      </c>
      <c r="N60" s="87">
        <v>4.834934377411682</v>
      </c>
      <c r="O60" s="87">
        <v>6.0849358287326121</v>
      </c>
      <c r="P60" s="87">
        <v>3.3183214033439503</v>
      </c>
      <c r="Q60" s="87">
        <v>4.4238225725819627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285.9403619134377</v>
      </c>
      <c r="C62" s="87">
        <v>308.69860184932304</v>
      </c>
      <c r="D62" s="87">
        <v>303.06576622392595</v>
      </c>
      <c r="E62" s="87">
        <v>346.98246667174436</v>
      </c>
      <c r="F62" s="87">
        <v>313.54983604694053</v>
      </c>
      <c r="G62" s="87">
        <v>307.09781593691588</v>
      </c>
      <c r="H62" s="87">
        <v>302.07395318393804</v>
      </c>
      <c r="I62" s="87">
        <v>307.09941614537325</v>
      </c>
      <c r="J62" s="87">
        <v>331.26602444823652</v>
      </c>
      <c r="K62" s="87">
        <v>341.86868932601732</v>
      </c>
      <c r="L62" s="87">
        <v>381.03260425820264</v>
      </c>
      <c r="M62" s="87">
        <v>364.58674261504314</v>
      </c>
      <c r="N62" s="87">
        <v>346.91915281291381</v>
      </c>
      <c r="O62" s="87">
        <v>366.24972871835064</v>
      </c>
      <c r="P62" s="87">
        <v>336.88758537131548</v>
      </c>
      <c r="Q62" s="87">
        <v>347.66106439354348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80.843032012251157</v>
      </c>
      <c r="C64" s="87">
        <v>103.80899394163576</v>
      </c>
      <c r="D64" s="87">
        <v>70.094624115448227</v>
      </c>
      <c r="E64" s="87">
        <v>73.384063153915008</v>
      </c>
      <c r="F64" s="87">
        <v>85.490055551437365</v>
      </c>
      <c r="G64" s="87">
        <v>124.19999889109803</v>
      </c>
      <c r="H64" s="87">
        <v>126.79618429891349</v>
      </c>
      <c r="I64" s="87">
        <v>142.12772865513523</v>
      </c>
      <c r="J64" s="87">
        <v>130.25784396427352</v>
      </c>
      <c r="K64" s="87">
        <v>138.50909369403152</v>
      </c>
      <c r="L64" s="87">
        <v>139.32394110064459</v>
      </c>
      <c r="M64" s="87">
        <v>119.65051968460202</v>
      </c>
      <c r="N64" s="87">
        <v>100.70316593885563</v>
      </c>
      <c r="O64" s="87">
        <v>140.90238188206041</v>
      </c>
      <c r="P64" s="87">
        <v>166.99065492586362</v>
      </c>
      <c r="Q64" s="87">
        <v>158.85319073624856</v>
      </c>
    </row>
    <row r="65" spans="1:17" x14ac:dyDescent="0.25">
      <c r="A65" s="150" t="s">
        <v>22</v>
      </c>
      <c r="B65" s="87">
        <v>12.408312068693997</v>
      </c>
      <c r="C65" s="87">
        <v>12.450950726850953</v>
      </c>
      <c r="D65" s="87">
        <v>11.589149166977476</v>
      </c>
      <c r="E65" s="87">
        <v>12.014726261495516</v>
      </c>
      <c r="F65" s="87">
        <v>11.98311991933684</v>
      </c>
      <c r="G65" s="87">
        <v>13.59911291842799</v>
      </c>
      <c r="H65" s="87">
        <v>13.426299152326839</v>
      </c>
      <c r="I65" s="87">
        <v>12.671257537572872</v>
      </c>
      <c r="J65" s="87">
        <v>12.870241833650459</v>
      </c>
      <c r="K65" s="87">
        <v>11.12611309761102</v>
      </c>
      <c r="L65" s="87">
        <v>12.598059515945915</v>
      </c>
      <c r="M65" s="87">
        <v>12.334216269674922</v>
      </c>
      <c r="N65" s="87">
        <v>15.254474723728981</v>
      </c>
      <c r="O65" s="87">
        <v>15.435434819637733</v>
      </c>
      <c r="P65" s="87">
        <v>16.37918195801112</v>
      </c>
      <c r="Q65" s="87">
        <v>11.740596754108205</v>
      </c>
    </row>
    <row r="66" spans="1:17" x14ac:dyDescent="0.25">
      <c r="A66" s="152" t="s">
        <v>244</v>
      </c>
      <c r="B66" s="151">
        <v>44.167340269873094</v>
      </c>
      <c r="C66" s="151">
        <v>38.842572641696911</v>
      </c>
      <c r="D66" s="151">
        <v>45.399575198639965</v>
      </c>
      <c r="E66" s="151">
        <v>38.687533197832558</v>
      </c>
      <c r="F66" s="151">
        <v>46.649444551918734</v>
      </c>
      <c r="G66" s="151">
        <v>46.122688411059599</v>
      </c>
      <c r="H66" s="151">
        <v>47.856808231745774</v>
      </c>
      <c r="I66" s="151">
        <v>47.026145085543433</v>
      </c>
      <c r="J66" s="151">
        <v>43.429264262275467</v>
      </c>
      <c r="K66" s="151">
        <v>33.384579038149482</v>
      </c>
      <c r="L66" s="151">
        <v>38.554343893856817</v>
      </c>
      <c r="M66" s="151">
        <v>39.865081091927692</v>
      </c>
      <c r="N66" s="151">
        <v>45.123206377678883</v>
      </c>
      <c r="O66" s="151">
        <v>38.817905584788882</v>
      </c>
      <c r="P66" s="151">
        <v>46.703327987074978</v>
      </c>
      <c r="Q66" s="151">
        <v>48.555384741563181</v>
      </c>
    </row>
    <row r="67" spans="1:17" x14ac:dyDescent="0.25">
      <c r="A67" s="156" t="s">
        <v>236</v>
      </c>
      <c r="B67" s="204">
        <v>60.002747761806546</v>
      </c>
      <c r="C67" s="204">
        <v>63.568497737725153</v>
      </c>
      <c r="D67" s="204">
        <v>61.193878058399847</v>
      </c>
      <c r="E67" s="204">
        <v>64.844884592181415</v>
      </c>
      <c r="F67" s="204">
        <v>63.797088885335782</v>
      </c>
      <c r="G67" s="204">
        <v>67.993648272464156</v>
      </c>
      <c r="H67" s="204">
        <v>68.673677773992026</v>
      </c>
      <c r="I67" s="204">
        <v>69.100177005385319</v>
      </c>
      <c r="J67" s="204">
        <v>70.032108387696482</v>
      </c>
      <c r="K67" s="204">
        <v>68.795522776766234</v>
      </c>
      <c r="L67" s="204">
        <v>74.173497947651143</v>
      </c>
      <c r="M67" s="204">
        <v>70.425206093087937</v>
      </c>
      <c r="N67" s="204">
        <v>67.605075683229813</v>
      </c>
      <c r="O67" s="204">
        <v>73.532515436222496</v>
      </c>
      <c r="P67" s="204">
        <v>74.043071998972323</v>
      </c>
      <c r="Q67" s="204">
        <v>74.549966739273898</v>
      </c>
    </row>
    <row r="68" spans="1:17" x14ac:dyDescent="0.25">
      <c r="A68" s="152" t="s">
        <v>243</v>
      </c>
      <c r="B68" s="151">
        <v>50.047823385554295</v>
      </c>
      <c r="C68" s="151">
        <v>54.813728470105666</v>
      </c>
      <c r="D68" s="151">
        <v>50.961218924865456</v>
      </c>
      <c r="E68" s="151">
        <v>56.125059831737943</v>
      </c>
      <c r="F68" s="151">
        <v>53.282720352592385</v>
      </c>
      <c r="G68" s="151">
        <v>57.598005873441707</v>
      </c>
      <c r="H68" s="151">
        <v>57.887180241542708</v>
      </c>
      <c r="I68" s="151">
        <v>58.500903533793121</v>
      </c>
      <c r="J68" s="151">
        <v>60.243539757447166</v>
      </c>
      <c r="K68" s="151">
        <v>61.270936563806366</v>
      </c>
      <c r="L68" s="151">
        <v>65.483692867829205</v>
      </c>
      <c r="M68" s="151">
        <v>61.439972544985849</v>
      </c>
      <c r="N68" s="151">
        <v>57.43470761580469</v>
      </c>
      <c r="O68" s="151">
        <v>64.783305903117324</v>
      </c>
      <c r="P68" s="151">
        <v>63.516558620765402</v>
      </c>
      <c r="Q68" s="151">
        <v>63.606016295153509</v>
      </c>
    </row>
    <row r="69" spans="1:17" x14ac:dyDescent="0.25">
      <c r="A69" s="150" t="s">
        <v>33</v>
      </c>
      <c r="B69" s="87">
        <v>4.3642495527852141</v>
      </c>
      <c r="C69" s="87">
        <v>3.8273395853448728</v>
      </c>
      <c r="D69" s="87">
        <v>4.9347839311480675</v>
      </c>
      <c r="E69" s="87">
        <v>4.4182797781564984</v>
      </c>
      <c r="F69" s="87">
        <v>4.5961799889892161</v>
      </c>
      <c r="G69" s="87">
        <v>4.5339441804695495</v>
      </c>
      <c r="H69" s="87">
        <v>5.2646164571764134</v>
      </c>
      <c r="I69" s="87">
        <v>4.1528540242956895</v>
      </c>
      <c r="J69" s="87">
        <v>4.9005679362522603</v>
      </c>
      <c r="K69" s="87">
        <v>3.9869381349408344</v>
      </c>
      <c r="L69" s="87">
        <v>3.7860703777853182</v>
      </c>
      <c r="M69" s="87">
        <v>4.1144427935837342</v>
      </c>
      <c r="N69" s="87">
        <v>4.3136166145453014</v>
      </c>
      <c r="O69" s="87">
        <v>4.7457566255175259</v>
      </c>
      <c r="P69" s="87">
        <v>4.0588065876653525</v>
      </c>
      <c r="Q69" s="87">
        <v>4.249949827060834</v>
      </c>
    </row>
    <row r="70" spans="1:17" x14ac:dyDescent="0.25">
      <c r="A70" s="150" t="s">
        <v>31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30</v>
      </c>
      <c r="B71" s="87">
        <v>0.15211142741647565</v>
      </c>
      <c r="C71" s="87">
        <v>7.6028396123226774E-2</v>
      </c>
      <c r="D71" s="87">
        <v>0.15248291603781322</v>
      </c>
      <c r="E71" s="87">
        <v>7.6353194061917859E-2</v>
      </c>
      <c r="F71" s="87">
        <v>7.7605909906527146E-2</v>
      </c>
      <c r="G71" s="87">
        <v>7.7686585397189825E-2</v>
      </c>
      <c r="H71" s="87">
        <v>7.8541801915600326E-2</v>
      </c>
      <c r="I71" s="87">
        <v>0</v>
      </c>
      <c r="J71" s="87">
        <v>0</v>
      </c>
      <c r="K71" s="87">
        <v>0</v>
      </c>
      <c r="L71" s="87">
        <v>7.9598065082401387E-2</v>
      </c>
      <c r="M71" s="87">
        <v>7.960147086280632E-2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150" t="s">
        <v>125</v>
      </c>
      <c r="B72" s="87">
        <v>0.13430639072495021</v>
      </c>
      <c r="C72" s="87">
        <v>0.20251439547362107</v>
      </c>
      <c r="D72" s="87">
        <v>0.13137527465632554</v>
      </c>
      <c r="E72" s="87">
        <v>0.13172545347852688</v>
      </c>
      <c r="F72" s="87">
        <v>0.20682384548949426</v>
      </c>
      <c r="G72" s="87">
        <v>0.20424330703093871</v>
      </c>
      <c r="H72" s="87">
        <v>0.20939551070218898</v>
      </c>
      <c r="I72" s="87">
        <v>6.8393301191749606E-2</v>
      </c>
      <c r="J72" s="87">
        <v>6.874778797861196E-2</v>
      </c>
      <c r="K72" s="87">
        <v>6.8683746309233712E-2</v>
      </c>
      <c r="L72" s="87">
        <v>7.0317725702998657E-2</v>
      </c>
      <c r="M72" s="87">
        <v>6.8763175980376276E-2</v>
      </c>
      <c r="N72" s="87">
        <v>7.0455203128396704E-2</v>
      </c>
      <c r="O72" s="87">
        <v>7.2383580400070202E-2</v>
      </c>
      <c r="P72" s="87">
        <v>7.0688516275572905E-2</v>
      </c>
      <c r="Q72" s="87">
        <v>7.0753856130558956E-2</v>
      </c>
    </row>
    <row r="73" spans="1:17" x14ac:dyDescent="0.25">
      <c r="A73" s="150" t="s">
        <v>29</v>
      </c>
      <c r="B73" s="87">
        <v>2.3869856587833262</v>
      </c>
      <c r="C73" s="87">
        <v>2.5065294742457072</v>
      </c>
      <c r="D73" s="87">
        <v>2.1020040349417046</v>
      </c>
      <c r="E73" s="87">
        <v>2.4554570813405578</v>
      </c>
      <c r="F73" s="87">
        <v>1.7814449499478515</v>
      </c>
      <c r="G73" s="87">
        <v>2.319285829304091</v>
      </c>
      <c r="H73" s="87">
        <v>2.1667436126657744</v>
      </c>
      <c r="I73" s="87">
        <v>1.8884022394029543</v>
      </c>
      <c r="J73" s="87">
        <v>1.4656328247397661</v>
      </c>
      <c r="K73" s="87">
        <v>1.4660301692106301</v>
      </c>
      <c r="L73" s="87">
        <v>1.0968371648491002</v>
      </c>
      <c r="M73" s="87">
        <v>0.85308535942772201</v>
      </c>
      <c r="N73" s="87">
        <v>0.54840690854901009</v>
      </c>
      <c r="O73" s="87">
        <v>0.69018948057383767</v>
      </c>
      <c r="P73" s="87">
        <v>0.37638367769410547</v>
      </c>
      <c r="Q73" s="87">
        <v>0.50177617142712061</v>
      </c>
    </row>
    <row r="74" spans="1:17" x14ac:dyDescent="0.25">
      <c r="A74" s="150" t="s">
        <v>28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26</v>
      </c>
      <c r="B75" s="87">
        <v>32.433050309626019</v>
      </c>
      <c r="C75" s="87">
        <v>35.01442474679822</v>
      </c>
      <c r="D75" s="87">
        <v>34.375515150399004</v>
      </c>
      <c r="E75" s="87">
        <v>39.35680756230434</v>
      </c>
      <c r="F75" s="87">
        <v>35.564680477546489</v>
      </c>
      <c r="G75" s="87">
        <v>34.832854122474252</v>
      </c>
      <c r="H75" s="87">
        <v>34.263017837992969</v>
      </c>
      <c r="I75" s="87">
        <v>34.833035627600196</v>
      </c>
      <c r="J75" s="87">
        <v>37.574155550841638</v>
      </c>
      <c r="K75" s="87">
        <v>38.776772631886217</v>
      </c>
      <c r="L75" s="87">
        <v>43.218975945953517</v>
      </c>
      <c r="M75" s="87">
        <v>41.353588861428499</v>
      </c>
      <c r="N75" s="87">
        <v>39.34962612924253</v>
      </c>
      <c r="O75" s="87">
        <v>41.54221459999809</v>
      </c>
      <c r="P75" s="87">
        <v>38.211786303690872</v>
      </c>
      <c r="Q75" s="87">
        <v>39.433778137230632</v>
      </c>
    </row>
    <row r="76" spans="1:17" x14ac:dyDescent="0.25">
      <c r="A76" s="150" t="s">
        <v>25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86</v>
      </c>
      <c r="B77" s="87">
        <v>9.1696957606488549</v>
      </c>
      <c r="C77" s="87">
        <v>11.774631257268872</v>
      </c>
      <c r="D77" s="87">
        <v>7.9505476427244499</v>
      </c>
      <c r="E77" s="87">
        <v>8.3236553114394329</v>
      </c>
      <c r="F77" s="87">
        <v>9.696788708380625</v>
      </c>
      <c r="G77" s="87">
        <v>14.087499874221768</v>
      </c>
      <c r="H77" s="87">
        <v>14.381974607978615</v>
      </c>
      <c r="I77" s="87">
        <v>16.120969222457457</v>
      </c>
      <c r="J77" s="87">
        <v>14.774616560762505</v>
      </c>
      <c r="K77" s="87">
        <v>15.710522201406349</v>
      </c>
      <c r="L77" s="87">
        <v>15.802947022989775</v>
      </c>
      <c r="M77" s="87">
        <v>13.571470982744209</v>
      </c>
      <c r="N77" s="87">
        <v>11.422349840286861</v>
      </c>
      <c r="O77" s="87">
        <v>15.981983130141108</v>
      </c>
      <c r="P77" s="87">
        <v>18.941069655942865</v>
      </c>
      <c r="Q77" s="87">
        <v>18.018070245546717</v>
      </c>
    </row>
    <row r="78" spans="1:17" x14ac:dyDescent="0.25">
      <c r="A78" s="150" t="s">
        <v>22</v>
      </c>
      <c r="B78" s="87">
        <v>1.4074242855694572</v>
      </c>
      <c r="C78" s="87">
        <v>1.4122606148511498</v>
      </c>
      <c r="D78" s="87">
        <v>1.3145099749580931</v>
      </c>
      <c r="E78" s="87">
        <v>1.3627814509566674</v>
      </c>
      <c r="F78" s="87">
        <v>1.3591964723321872</v>
      </c>
      <c r="G78" s="87">
        <v>1.5424919745439152</v>
      </c>
      <c r="H78" s="87">
        <v>1.5228904131111458</v>
      </c>
      <c r="I78" s="87">
        <v>1.4372491188450702</v>
      </c>
      <c r="J78" s="87">
        <v>1.4598190968723894</v>
      </c>
      <c r="K78" s="87">
        <v>1.261989680053101</v>
      </c>
      <c r="L78" s="87">
        <v>1.4289465654660869</v>
      </c>
      <c r="M78" s="87">
        <v>1.3990199009584978</v>
      </c>
      <c r="N78" s="87">
        <v>1.7302529200525922</v>
      </c>
      <c r="O78" s="87">
        <v>1.7507784864866864</v>
      </c>
      <c r="P78" s="87">
        <v>1.8578238794966315</v>
      </c>
      <c r="Q78" s="87">
        <v>1.3316880577576435</v>
      </c>
    </row>
    <row r="79" spans="1:17" x14ac:dyDescent="0.25">
      <c r="A79" s="149" t="s">
        <v>242</v>
      </c>
      <c r="B79" s="148">
        <v>9.9549243762522526</v>
      </c>
      <c r="C79" s="148">
        <v>8.7547692676194853</v>
      </c>
      <c r="D79" s="148">
        <v>10.232659133534391</v>
      </c>
      <c r="E79" s="148">
        <v>8.719824760443478</v>
      </c>
      <c r="F79" s="148">
        <v>10.514368532743395</v>
      </c>
      <c r="G79" s="148">
        <v>10.395642399022455</v>
      </c>
      <c r="H79" s="148">
        <v>10.786497532449321</v>
      </c>
      <c r="I79" s="148">
        <v>10.599273471592191</v>
      </c>
      <c r="J79" s="148">
        <v>9.788568630249312</v>
      </c>
      <c r="K79" s="148">
        <v>7.5245862129598722</v>
      </c>
      <c r="L79" s="148">
        <v>8.6898050798219426</v>
      </c>
      <c r="M79" s="148">
        <v>8.9852335481020837</v>
      </c>
      <c r="N79" s="148">
        <v>10.170368067425125</v>
      </c>
      <c r="O79" s="148">
        <v>8.7492095331051711</v>
      </c>
      <c r="P79" s="148">
        <v>10.526513378206928</v>
      </c>
      <c r="Q79" s="148">
        <v>10.943950444120393</v>
      </c>
    </row>
    <row r="80" spans="1:17" x14ac:dyDescent="0.25">
      <c r="A80" s="40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</row>
    <row r="81" spans="1:17" ht="12.75" x14ac:dyDescent="0.25">
      <c r="A81" s="97" t="s">
        <v>55</v>
      </c>
      <c r="B81" s="96">
        <v>22.405062035036977</v>
      </c>
      <c r="C81" s="96">
        <v>23.729029013077977</v>
      </c>
      <c r="D81" s="96">
        <v>20.512570733122494</v>
      </c>
      <c r="E81" s="96">
        <v>19.274107059060022</v>
      </c>
      <c r="F81" s="96">
        <v>19.757950437432498</v>
      </c>
      <c r="G81" s="96">
        <v>19.866144051605321</v>
      </c>
      <c r="H81" s="96">
        <v>20.998114145111899</v>
      </c>
      <c r="I81" s="96">
        <v>22.412575850962071</v>
      </c>
      <c r="J81" s="96">
        <v>22.368854969724332</v>
      </c>
      <c r="K81" s="96">
        <v>23.50251451440139</v>
      </c>
      <c r="L81" s="96">
        <v>24.958693552164874</v>
      </c>
      <c r="M81" s="96">
        <v>22.31366906407159</v>
      </c>
      <c r="N81" s="96">
        <v>21.030686362067108</v>
      </c>
      <c r="O81" s="96">
        <v>23.316376106623608</v>
      </c>
      <c r="P81" s="96">
        <v>23.399955614999158</v>
      </c>
      <c r="Q81" s="96">
        <v>22.913692087684836</v>
      </c>
    </row>
    <row r="82" spans="1:17" x14ac:dyDescent="0.25">
      <c r="A82" s="132" t="s">
        <v>83</v>
      </c>
      <c r="B82" s="160">
        <v>0.61068304910939453</v>
      </c>
      <c r="C82" s="160">
        <v>0.64747751502356887</v>
      </c>
      <c r="D82" s="160">
        <v>0.5593829119184085</v>
      </c>
      <c r="E82" s="160">
        <v>0.52681602019463802</v>
      </c>
      <c r="F82" s="160">
        <v>0.53875699952147271</v>
      </c>
      <c r="G82" s="160">
        <v>0.54149830824921119</v>
      </c>
      <c r="H82" s="160">
        <v>0.57213800254638103</v>
      </c>
      <c r="I82" s="160">
        <v>0.61054713424217155</v>
      </c>
      <c r="J82" s="160">
        <v>0.61027502221573371</v>
      </c>
      <c r="K82" s="160">
        <v>0.64225374480964803</v>
      </c>
      <c r="L82" s="160">
        <v>0.68231074386969492</v>
      </c>
      <c r="M82" s="160">
        <v>0.60974085544112988</v>
      </c>
      <c r="N82" s="160">
        <v>0.57418982859471823</v>
      </c>
      <c r="O82" s="160">
        <v>0.6370120044477583</v>
      </c>
      <c r="P82" s="160">
        <v>0.63806062392630347</v>
      </c>
      <c r="Q82" s="160">
        <v>0.62523133187737723</v>
      </c>
    </row>
    <row r="83" spans="1:17" x14ac:dyDescent="0.25">
      <c r="A83" s="76" t="s">
        <v>82</v>
      </c>
      <c r="B83" s="159">
        <v>7.0571201718739429E-2</v>
      </c>
      <c r="C83" s="159">
        <v>7.4823210481630986E-2</v>
      </c>
      <c r="D83" s="159">
        <v>6.4642901702579081E-2</v>
      </c>
      <c r="E83" s="159">
        <v>6.0879436041394737E-2</v>
      </c>
      <c r="F83" s="159">
        <v>6.2259348685150442E-2</v>
      </c>
      <c r="G83" s="159">
        <v>6.2576137322858189E-2</v>
      </c>
      <c r="H83" s="159">
        <v>6.6116893939567128E-2</v>
      </c>
      <c r="I83" s="159">
        <v>7.0555495247886221E-2</v>
      </c>
      <c r="J83" s="159">
        <v>7.0524049684208237E-2</v>
      </c>
      <c r="K83" s="159">
        <v>7.4219545876830523E-2</v>
      </c>
      <c r="L83" s="159">
        <v>7.8848576541815527E-2</v>
      </c>
      <c r="M83" s="159">
        <v>7.0462320786939869E-2</v>
      </c>
      <c r="N83" s="159">
        <v>6.6354005204011315E-2</v>
      </c>
      <c r="O83" s="159">
        <v>7.3613804622057452E-2</v>
      </c>
      <c r="P83" s="159">
        <v>7.3734984237005877E-2</v>
      </c>
      <c r="Q83" s="159">
        <v>7.2252417202578162E-2</v>
      </c>
    </row>
    <row r="84" spans="1:17" x14ac:dyDescent="0.25">
      <c r="A84" s="76" t="s">
        <v>81</v>
      </c>
      <c r="B84" s="159">
        <v>3.0766532029558626</v>
      </c>
      <c r="C84" s="159">
        <v>3.2620256503669847</v>
      </c>
      <c r="D84" s="159">
        <v>2.8182004235133986</v>
      </c>
      <c r="E84" s="159">
        <v>2.6541267164105391</v>
      </c>
      <c r="F84" s="159">
        <v>2.7142859960006862</v>
      </c>
      <c r="G84" s="159">
        <v>2.7280968530234699</v>
      </c>
      <c r="H84" s="159">
        <v>2.8824612385004436</v>
      </c>
      <c r="I84" s="159">
        <v>3.0759684567324643</v>
      </c>
      <c r="J84" s="159">
        <v>3.0745975420838199</v>
      </c>
      <c r="K84" s="159">
        <v>3.2357080222887142</v>
      </c>
      <c r="L84" s="159">
        <v>3.4375172826548326</v>
      </c>
      <c r="M84" s="159">
        <v>3.071906381881496</v>
      </c>
      <c r="N84" s="159">
        <v>2.8927984456535341</v>
      </c>
      <c r="O84" s="159">
        <v>3.20929985966329</v>
      </c>
      <c r="P84" s="159">
        <v>3.214582859546868</v>
      </c>
      <c r="Q84" s="159">
        <v>3.1499482139126891</v>
      </c>
    </row>
    <row r="85" spans="1:17" x14ac:dyDescent="0.25">
      <c r="A85" s="76" t="s">
        <v>80</v>
      </c>
      <c r="B85" s="159">
        <v>0.95453380142682542</v>
      </c>
      <c r="C85" s="159">
        <v>1.0120457324878678</v>
      </c>
      <c r="D85" s="159">
        <v>0.87434864639748122</v>
      </c>
      <c r="E85" s="159">
        <v>0.82344466436771635</v>
      </c>
      <c r="F85" s="159">
        <v>0.84210912280687777</v>
      </c>
      <c r="G85" s="159">
        <v>0.84639395082787627</v>
      </c>
      <c r="H85" s="159">
        <v>0.89428560905334364</v>
      </c>
      <c r="I85" s="159">
        <v>0.95432135843357357</v>
      </c>
      <c r="J85" s="159">
        <v>0.95389603120795574</v>
      </c>
      <c r="K85" s="159">
        <v>1.0038806700265044</v>
      </c>
      <c r="L85" s="159">
        <v>1.0664921337674733</v>
      </c>
      <c r="M85" s="159">
        <v>0.95306109687876173</v>
      </c>
      <c r="N85" s="159">
        <v>0.89749273478025215</v>
      </c>
      <c r="O85" s="159">
        <v>0.99568751915876064</v>
      </c>
      <c r="P85" s="159">
        <v>0.997326573556235</v>
      </c>
      <c r="Q85" s="159">
        <v>0.97727362968144482</v>
      </c>
    </row>
    <row r="86" spans="1:17" x14ac:dyDescent="0.25">
      <c r="A86" s="129" t="s">
        <v>79</v>
      </c>
      <c r="B86" s="158">
        <v>5.2829957691053835</v>
      </c>
      <c r="C86" s="158">
        <v>5.5753354823634069</v>
      </c>
      <c r="D86" s="158">
        <v>4.8288354470935335</v>
      </c>
      <c r="E86" s="158">
        <v>4.5034681476283707</v>
      </c>
      <c r="F86" s="158">
        <v>4.6525155305784249</v>
      </c>
      <c r="G86" s="158">
        <v>4.6838495204990789</v>
      </c>
      <c r="H86" s="158">
        <v>4.9567571643615835</v>
      </c>
      <c r="I86" s="158">
        <v>5.2943203070842717</v>
      </c>
      <c r="J86" s="158">
        <v>5.2582287847344551</v>
      </c>
      <c r="K86" s="158">
        <v>5.4952827855842035</v>
      </c>
      <c r="L86" s="158">
        <v>5.8283610703126749</v>
      </c>
      <c r="M86" s="158">
        <v>5.2180196152546916</v>
      </c>
      <c r="N86" s="158">
        <v>4.9318011731619631</v>
      </c>
      <c r="O86" s="158">
        <v>5.4561100189126819</v>
      </c>
      <c r="P86" s="158">
        <v>5.510288789498663</v>
      </c>
      <c r="Q86" s="158">
        <v>5.383727384139517</v>
      </c>
    </row>
    <row r="87" spans="1:17" x14ac:dyDescent="0.25">
      <c r="A87" s="92" t="s">
        <v>125</v>
      </c>
      <c r="B87" s="91">
        <v>1.0058915348391215E-2</v>
      </c>
      <c r="C87" s="91">
        <v>1.5438030492082111E-2</v>
      </c>
      <c r="D87" s="91">
        <v>8.660542811314613E-3</v>
      </c>
      <c r="E87" s="91">
        <v>7.72022520992702E-3</v>
      </c>
      <c r="F87" s="91">
        <v>1.2616427209876362E-2</v>
      </c>
      <c r="G87" s="91">
        <v>1.2611622096670369E-2</v>
      </c>
      <c r="H87" s="91">
        <v>1.3698124234132981E-2</v>
      </c>
      <c r="I87" s="91">
        <v>4.6886681717785506E-3</v>
      </c>
      <c r="J87" s="91">
        <v>4.6071355907686103E-3</v>
      </c>
      <c r="K87" s="91">
        <v>4.9582473042920645E-3</v>
      </c>
      <c r="L87" s="91">
        <v>4.9004406547845528E-3</v>
      </c>
      <c r="M87" s="91">
        <v>4.4137822153440002E-3</v>
      </c>
      <c r="N87" s="91">
        <v>4.3497693276173992E-3</v>
      </c>
      <c r="O87" s="91">
        <v>4.7995677774904837E-3</v>
      </c>
      <c r="P87" s="91">
        <v>4.7794040264233714E-3</v>
      </c>
      <c r="Q87" s="91">
        <v>4.6523407511015764E-3</v>
      </c>
    </row>
    <row r="88" spans="1:17" x14ac:dyDescent="0.25">
      <c r="A88" s="92" t="s">
        <v>26</v>
      </c>
      <c r="B88" s="91">
        <v>2.5421079181046937</v>
      </c>
      <c r="C88" s="91">
        <v>2.7934101237075493</v>
      </c>
      <c r="D88" s="91">
        <v>2.3715506457214928</v>
      </c>
      <c r="E88" s="91">
        <v>2.4139698581718902</v>
      </c>
      <c r="F88" s="91">
        <v>2.2704210333665626</v>
      </c>
      <c r="G88" s="91">
        <v>2.250939843214244</v>
      </c>
      <c r="H88" s="91">
        <v>2.3456923914718431</v>
      </c>
      <c r="I88" s="91">
        <v>2.499073145324251</v>
      </c>
      <c r="J88" s="91">
        <v>2.6351977232214354</v>
      </c>
      <c r="K88" s="91">
        <v>2.9295275174373123</v>
      </c>
      <c r="L88" s="91">
        <v>3.1520747147609534</v>
      </c>
      <c r="M88" s="91">
        <v>2.7779210028658166</v>
      </c>
      <c r="N88" s="91">
        <v>2.5424093563738501</v>
      </c>
      <c r="O88" s="91">
        <v>2.8827263980517457</v>
      </c>
      <c r="P88" s="91">
        <v>2.7037960667266399</v>
      </c>
      <c r="Q88" s="91">
        <v>2.7135729621171532</v>
      </c>
    </row>
    <row r="89" spans="1:17" x14ac:dyDescent="0.25">
      <c r="A89" s="92" t="s">
        <v>126</v>
      </c>
      <c r="B89" s="91">
        <v>0</v>
      </c>
      <c r="C89" s="91">
        <v>0</v>
      </c>
      <c r="D89" s="91">
        <v>0</v>
      </c>
      <c r="E89" s="91">
        <v>0</v>
      </c>
      <c r="F89" s="91">
        <v>0</v>
      </c>
      <c r="G89" s="91">
        <v>0</v>
      </c>
      <c r="H89" s="91">
        <v>0</v>
      </c>
      <c r="I89" s="91">
        <v>0</v>
      </c>
      <c r="J89" s="91">
        <v>0</v>
      </c>
      <c r="K89" s="91">
        <v>0</v>
      </c>
      <c r="L89" s="91">
        <v>0</v>
      </c>
      <c r="M89" s="91">
        <v>0</v>
      </c>
      <c r="N89" s="91">
        <v>0</v>
      </c>
      <c r="O89" s="91">
        <v>0</v>
      </c>
      <c r="P89" s="91">
        <v>0</v>
      </c>
      <c r="Q89" s="91">
        <v>0</v>
      </c>
    </row>
    <row r="90" spans="1:17" x14ac:dyDescent="0.25">
      <c r="A90" s="92" t="s">
        <v>21</v>
      </c>
      <c r="B90" s="157">
        <v>2.7308289356522986</v>
      </c>
      <c r="C90" s="157">
        <v>2.7664873281637758</v>
      </c>
      <c r="D90" s="157">
        <v>2.4486242585607267</v>
      </c>
      <c r="E90" s="157">
        <v>2.0817780642465533</v>
      </c>
      <c r="F90" s="157">
        <v>2.369478070001986</v>
      </c>
      <c r="G90" s="157">
        <v>2.420298055188165</v>
      </c>
      <c r="H90" s="157">
        <v>2.5973666486556075</v>
      </c>
      <c r="I90" s="157">
        <v>2.7905584935882422</v>
      </c>
      <c r="J90" s="157">
        <v>2.6184239259222513</v>
      </c>
      <c r="K90" s="157">
        <v>2.5607970208425996</v>
      </c>
      <c r="L90" s="157">
        <v>2.6713859148969372</v>
      </c>
      <c r="M90" s="157">
        <v>2.435684830173531</v>
      </c>
      <c r="N90" s="157">
        <v>2.3850420474604959</v>
      </c>
      <c r="O90" s="157">
        <v>2.5685840530834452</v>
      </c>
      <c r="P90" s="157">
        <v>2.8017133187455996</v>
      </c>
      <c r="Q90" s="157">
        <v>2.6655020812712626</v>
      </c>
    </row>
    <row r="91" spans="1:17" x14ac:dyDescent="0.25">
      <c r="A91" s="243" t="s">
        <v>235</v>
      </c>
      <c r="B91" s="242">
        <v>12.40962501072077</v>
      </c>
      <c r="C91" s="242">
        <v>13.157321422354519</v>
      </c>
      <c r="D91" s="242">
        <v>11.367160402497094</v>
      </c>
      <c r="E91" s="242">
        <v>10.705372074417362</v>
      </c>
      <c r="F91" s="242">
        <v>10.948023439839888</v>
      </c>
      <c r="G91" s="242">
        <v>11.003729281682826</v>
      </c>
      <c r="H91" s="242">
        <v>11.626355236710578</v>
      </c>
      <c r="I91" s="242">
        <v>12.406863099221704</v>
      </c>
      <c r="J91" s="242">
        <v>12.401333539798161</v>
      </c>
      <c r="K91" s="242">
        <v>13.051169745815489</v>
      </c>
      <c r="L91" s="242">
        <v>13.865163745018384</v>
      </c>
      <c r="M91" s="242">
        <v>12.390478793828569</v>
      </c>
      <c r="N91" s="242">
        <v>11.668050174672631</v>
      </c>
      <c r="O91" s="242">
        <v>12.944652899819063</v>
      </c>
      <c r="P91" s="242">
        <v>12.965961784234084</v>
      </c>
      <c r="Q91" s="242">
        <v>12.70525911087123</v>
      </c>
    </row>
    <row r="92" spans="1:17" x14ac:dyDescent="0.25">
      <c r="A92" s="40"/>
      <c r="B92" s="32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</row>
    <row r="93" spans="1:17" ht="12.75" x14ac:dyDescent="0.25">
      <c r="A93" s="80" t="s">
        <v>129</v>
      </c>
      <c r="B93" s="233"/>
      <c r="C93" s="233"/>
      <c r="D93" s="233"/>
      <c r="E93" s="233"/>
      <c r="F93" s="233"/>
      <c r="G93" s="233"/>
      <c r="H93" s="233"/>
      <c r="I93" s="233"/>
      <c r="J93" s="233"/>
      <c r="K93" s="233"/>
      <c r="L93" s="233"/>
      <c r="M93" s="233"/>
      <c r="N93" s="233"/>
      <c r="O93" s="233"/>
      <c r="P93" s="233"/>
      <c r="Q93" s="233"/>
    </row>
    <row r="94" spans="1:17" x14ac:dyDescent="0.25">
      <c r="A94" s="40"/>
      <c r="B94" s="32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</row>
    <row r="95" spans="1:17" x14ac:dyDescent="0.25">
      <c r="A95" s="78" t="s">
        <v>35</v>
      </c>
      <c r="B95" s="77">
        <f t="shared" ref="B95:Q95" si="0">SUM(B$96:B$101,B$103:B$105)</f>
        <v>1</v>
      </c>
      <c r="C95" s="77">
        <f t="shared" si="0"/>
        <v>0.99999999999999989</v>
      </c>
      <c r="D95" s="77">
        <f t="shared" si="0"/>
        <v>1</v>
      </c>
      <c r="E95" s="77">
        <f t="shared" si="0"/>
        <v>0.99999999999999989</v>
      </c>
      <c r="F95" s="77">
        <f t="shared" si="0"/>
        <v>1</v>
      </c>
      <c r="G95" s="77">
        <f t="shared" si="0"/>
        <v>1</v>
      </c>
      <c r="H95" s="77">
        <f t="shared" si="0"/>
        <v>1.0000000000000002</v>
      </c>
      <c r="I95" s="77">
        <f t="shared" si="0"/>
        <v>1</v>
      </c>
      <c r="J95" s="77">
        <f t="shared" si="0"/>
        <v>1</v>
      </c>
      <c r="K95" s="77">
        <f t="shared" si="0"/>
        <v>1</v>
      </c>
      <c r="L95" s="77">
        <f t="shared" si="0"/>
        <v>1</v>
      </c>
      <c r="M95" s="77">
        <f t="shared" si="0"/>
        <v>1.0000000000000002</v>
      </c>
      <c r="N95" s="77">
        <f t="shared" si="0"/>
        <v>0.99999999999999978</v>
      </c>
      <c r="O95" s="77">
        <f t="shared" si="0"/>
        <v>0.99999999999999978</v>
      </c>
      <c r="P95" s="77">
        <f t="shared" si="0"/>
        <v>1.0000000000000002</v>
      </c>
      <c r="Q95" s="77">
        <f t="shared" si="0"/>
        <v>1.0000000000000002</v>
      </c>
    </row>
    <row r="96" spans="1:17" x14ac:dyDescent="0.25">
      <c r="A96" s="132" t="s">
        <v>83</v>
      </c>
      <c r="B96" s="240">
        <f t="shared" ref="B96:Q96" si="1">IF(B$6=0,0,B$6/B$5)</f>
        <v>4.1624505273895572E-3</v>
      </c>
      <c r="C96" s="240">
        <f t="shared" si="1"/>
        <v>4.1679682870995449E-3</v>
      </c>
      <c r="D96" s="240">
        <f t="shared" si="1"/>
        <v>4.1622483639284303E-3</v>
      </c>
      <c r="E96" s="240">
        <f t="shared" si="1"/>
        <v>4.1688161813354697E-3</v>
      </c>
      <c r="F96" s="240">
        <f t="shared" si="1"/>
        <v>4.1626996262951691E-3</v>
      </c>
      <c r="G96" s="240">
        <f t="shared" si="1"/>
        <v>4.1650382682572292E-3</v>
      </c>
      <c r="H96" s="240">
        <f t="shared" si="1"/>
        <v>4.1642337982069301E-3</v>
      </c>
      <c r="I96" s="240">
        <f t="shared" si="1"/>
        <v>4.1648393924992692E-3</v>
      </c>
      <c r="J96" s="240">
        <f t="shared" si="1"/>
        <v>4.1676395378098781E-3</v>
      </c>
      <c r="K96" s="240">
        <f t="shared" si="1"/>
        <v>4.1736050813590509E-3</v>
      </c>
      <c r="L96" s="240">
        <f t="shared" si="1"/>
        <v>4.1722006177246024E-3</v>
      </c>
      <c r="M96" s="240">
        <f t="shared" si="1"/>
        <v>4.1701275024741353E-3</v>
      </c>
      <c r="N96" s="240">
        <f t="shared" si="1"/>
        <v>4.1656226790849895E-3</v>
      </c>
      <c r="O96" s="240">
        <f t="shared" si="1"/>
        <v>4.171748101911908E-3</v>
      </c>
      <c r="P96" s="240">
        <f t="shared" si="1"/>
        <v>4.1671167340125099E-3</v>
      </c>
      <c r="Q96" s="240">
        <f t="shared" si="1"/>
        <v>4.1664235027510915E-3</v>
      </c>
    </row>
    <row r="97" spans="1:17" x14ac:dyDescent="0.25">
      <c r="A97" s="76" t="s">
        <v>82</v>
      </c>
      <c r="B97" s="239">
        <f t="shared" ref="B97:Q97" si="2">IF(B$7=0,0,B$7/B$5)</f>
        <v>1.5202716173485526E-3</v>
      </c>
      <c r="C97" s="239">
        <f t="shared" si="2"/>
        <v>1.5222868949892711E-3</v>
      </c>
      <c r="D97" s="239">
        <f t="shared" si="2"/>
        <v>1.5201977802254459E-3</v>
      </c>
      <c r="E97" s="239">
        <f t="shared" si="2"/>
        <v>1.5225965754366196E-3</v>
      </c>
      <c r="F97" s="239">
        <f t="shared" si="2"/>
        <v>1.5203625969274382E-3</v>
      </c>
      <c r="G97" s="239">
        <f t="shared" si="2"/>
        <v>1.5212167502620341E-3</v>
      </c>
      <c r="H97" s="239">
        <f t="shared" si="2"/>
        <v>1.5209229298366793E-3</v>
      </c>
      <c r="I97" s="239">
        <f t="shared" si="2"/>
        <v>1.5211441139224033E-3</v>
      </c>
      <c r="J97" s="239">
        <f t="shared" si="2"/>
        <v>1.52216682432152E-3</v>
      </c>
      <c r="K97" s="239">
        <f t="shared" si="2"/>
        <v>1.5243456481850558E-3</v>
      </c>
      <c r="L97" s="239">
        <f t="shared" si="2"/>
        <v>1.5238326892472855E-3</v>
      </c>
      <c r="M97" s="239">
        <f t="shared" si="2"/>
        <v>1.5230755154973419E-3</v>
      </c>
      <c r="N97" s="239">
        <f t="shared" si="2"/>
        <v>1.521430197410167E-3</v>
      </c>
      <c r="O97" s="239">
        <f t="shared" si="2"/>
        <v>1.5236674147432613E-3</v>
      </c>
      <c r="P97" s="239">
        <f t="shared" si="2"/>
        <v>1.5219758782023167E-3</v>
      </c>
      <c r="Q97" s="239">
        <f t="shared" si="2"/>
        <v>1.521722686049267E-3</v>
      </c>
    </row>
    <row r="98" spans="1:17" x14ac:dyDescent="0.25">
      <c r="A98" s="76" t="s">
        <v>81</v>
      </c>
      <c r="B98" s="239">
        <f t="shared" ref="B98:Q98" si="3">IF(B$8=0,0,B$8/B$5)</f>
        <v>4.7923944073108467E-2</v>
      </c>
      <c r="C98" s="239">
        <f t="shared" si="3"/>
        <v>4.7987472229421749E-2</v>
      </c>
      <c r="D98" s="239">
        <f t="shared" si="3"/>
        <v>4.7921616484986773E-2</v>
      </c>
      <c r="E98" s="239">
        <f t="shared" si="3"/>
        <v>4.7997234372100669E-2</v>
      </c>
      <c r="F98" s="239">
        <f t="shared" si="3"/>
        <v>4.792681204762074E-2</v>
      </c>
      <c r="G98" s="239">
        <f t="shared" si="3"/>
        <v>4.7953737760217031E-2</v>
      </c>
      <c r="H98" s="239">
        <f t="shared" si="3"/>
        <v>4.7944475577412625E-2</v>
      </c>
      <c r="I98" s="239">
        <f t="shared" si="3"/>
        <v>4.7951448024726076E-2</v>
      </c>
      <c r="J98" s="239">
        <f t="shared" si="3"/>
        <v>4.7983687208442302E-2</v>
      </c>
      <c r="K98" s="239">
        <f t="shared" si="3"/>
        <v>4.8052370877721975E-2</v>
      </c>
      <c r="L98" s="239">
        <f t="shared" si="3"/>
        <v>4.8036200730779167E-2</v>
      </c>
      <c r="M98" s="239">
        <f t="shared" si="3"/>
        <v>4.8012332132541968E-2</v>
      </c>
      <c r="N98" s="239">
        <f t="shared" si="3"/>
        <v>4.7960466313899774E-2</v>
      </c>
      <c r="O98" s="239">
        <f t="shared" si="3"/>
        <v>4.8030990736724698E-2</v>
      </c>
      <c r="P98" s="239">
        <f t="shared" si="3"/>
        <v>4.7977667960938587E-2</v>
      </c>
      <c r="Q98" s="239">
        <f t="shared" si="3"/>
        <v>4.7969686514436505E-2</v>
      </c>
    </row>
    <row r="99" spans="1:17" x14ac:dyDescent="0.25">
      <c r="A99" s="76" t="s">
        <v>80</v>
      </c>
      <c r="B99" s="239">
        <f t="shared" ref="B99:Q99" si="4">IF(B$9=0,0,B$9/B$5)</f>
        <v>1.6771233495812228E-2</v>
      </c>
      <c r="C99" s="239">
        <f t="shared" si="4"/>
        <v>1.6793465504543883E-2</v>
      </c>
      <c r="D99" s="239">
        <f t="shared" si="4"/>
        <v>1.6770418944242527E-2</v>
      </c>
      <c r="E99" s="239">
        <f t="shared" si="4"/>
        <v>1.6796881817150326E-2</v>
      </c>
      <c r="F99" s="239">
        <f t="shared" si="4"/>
        <v>1.6772237158410037E-2</v>
      </c>
      <c r="G99" s="239">
        <f t="shared" si="4"/>
        <v>1.6781659951582165E-2</v>
      </c>
      <c r="H99" s="239">
        <f t="shared" si="4"/>
        <v>1.6778418602534251E-2</v>
      </c>
      <c r="I99" s="239">
        <f t="shared" si="4"/>
        <v>1.6780858646737472E-2</v>
      </c>
      <c r="J99" s="239">
        <f t="shared" si="4"/>
        <v>1.6792140916765043E-2</v>
      </c>
      <c r="K99" s="239">
        <f t="shared" si="4"/>
        <v>1.6816177124074724E-2</v>
      </c>
      <c r="L99" s="239">
        <f t="shared" si="4"/>
        <v>1.6810518297046093E-2</v>
      </c>
      <c r="M99" s="239">
        <f t="shared" si="4"/>
        <v>1.6802165356944936E-2</v>
      </c>
      <c r="N99" s="239">
        <f t="shared" si="4"/>
        <v>1.6784014643940755E-2</v>
      </c>
      <c r="O99" s="239">
        <f t="shared" si="4"/>
        <v>1.6808695032527923E-2</v>
      </c>
      <c r="P99" s="239">
        <f t="shared" si="4"/>
        <v>1.6790034449793132E-2</v>
      </c>
      <c r="Q99" s="239">
        <f t="shared" si="4"/>
        <v>1.6787241301075728E-2</v>
      </c>
    </row>
    <row r="100" spans="1:17" x14ac:dyDescent="0.25">
      <c r="A100" s="129" t="s">
        <v>79</v>
      </c>
      <c r="B100" s="238">
        <f t="shared" ref="B100:Q100" si="5">IF(B$10=0,0,B$10/B$5)</f>
        <v>1.584222017023066E-2</v>
      </c>
      <c r="C100" s="238">
        <f t="shared" si="5"/>
        <v>1.5789678313935337E-2</v>
      </c>
      <c r="D100" s="238">
        <f t="shared" si="5"/>
        <v>1.5807520890101557E-2</v>
      </c>
      <c r="E100" s="238">
        <f t="shared" si="5"/>
        <v>1.5678461016918208E-2</v>
      </c>
      <c r="F100" s="238">
        <f t="shared" si="5"/>
        <v>1.5815121851063711E-2</v>
      </c>
      <c r="G100" s="238">
        <f t="shared" si="5"/>
        <v>1.5849931447749193E-2</v>
      </c>
      <c r="H100" s="238">
        <f t="shared" si="5"/>
        <v>1.5872104517408607E-2</v>
      </c>
      <c r="I100" s="238">
        <f t="shared" si="5"/>
        <v>1.5888826999889683E-2</v>
      </c>
      <c r="J100" s="238">
        <f t="shared" si="5"/>
        <v>1.5798163163977901E-2</v>
      </c>
      <c r="K100" s="238">
        <f t="shared" si="5"/>
        <v>1.5710764388905295E-2</v>
      </c>
      <c r="L100" s="238">
        <f t="shared" si="5"/>
        <v>1.567949187062994E-2</v>
      </c>
      <c r="M100" s="238">
        <f t="shared" si="5"/>
        <v>1.5700457506955881E-2</v>
      </c>
      <c r="N100" s="238">
        <f t="shared" si="5"/>
        <v>1.5741008596907836E-2</v>
      </c>
      <c r="O100" s="238">
        <f t="shared" si="5"/>
        <v>1.5720130309788059E-2</v>
      </c>
      <c r="P100" s="238">
        <f t="shared" si="5"/>
        <v>1.5832541869149827E-2</v>
      </c>
      <c r="Q100" s="238">
        <f t="shared" si="5"/>
        <v>1.5783681247769202E-2</v>
      </c>
    </row>
    <row r="101" spans="1:17" x14ac:dyDescent="0.25">
      <c r="A101" s="127" t="s">
        <v>241</v>
      </c>
      <c r="B101" s="236">
        <f t="shared" ref="B101:Q101" si="6">IF(B$15=0,0,B$15/B$5)</f>
        <v>2.8180348791196019E-2</v>
      </c>
      <c r="C101" s="236">
        <f t="shared" si="6"/>
        <v>2.637020016304592E-2</v>
      </c>
      <c r="D101" s="236">
        <f t="shared" si="6"/>
        <v>2.8300712055624649E-2</v>
      </c>
      <c r="E101" s="236">
        <f t="shared" si="6"/>
        <v>2.6244236468228148E-2</v>
      </c>
      <c r="F101" s="236">
        <f t="shared" si="6"/>
        <v>2.8135115174724081E-2</v>
      </c>
      <c r="G101" s="236">
        <f t="shared" si="6"/>
        <v>2.7283679608361304E-2</v>
      </c>
      <c r="H101" s="236">
        <f t="shared" si="6"/>
        <v>2.7526178503708559E-2</v>
      </c>
      <c r="I101" s="236">
        <f t="shared" si="6"/>
        <v>2.7294323762844123E-2</v>
      </c>
      <c r="J101" s="236">
        <f t="shared" si="6"/>
        <v>2.6470148413934819E-2</v>
      </c>
      <c r="K101" s="236">
        <f t="shared" si="6"/>
        <v>2.4558242532380856E-2</v>
      </c>
      <c r="L101" s="236">
        <f t="shared" si="6"/>
        <v>2.5084867640438723E-2</v>
      </c>
      <c r="M101" s="236">
        <f t="shared" si="6"/>
        <v>2.5763163722427766E-2</v>
      </c>
      <c r="N101" s="236">
        <f t="shared" si="6"/>
        <v>2.7244470465136537E-2</v>
      </c>
      <c r="O101" s="236">
        <f t="shared" si="6"/>
        <v>2.5179712706479708E-2</v>
      </c>
      <c r="P101" s="236">
        <f t="shared" si="6"/>
        <v>2.6598276343115807E-2</v>
      </c>
      <c r="Q101" s="236">
        <f t="shared" si="6"/>
        <v>2.6907534607039447E-2</v>
      </c>
    </row>
    <row r="102" spans="1:17" x14ac:dyDescent="0.25">
      <c r="A102" s="127" t="s">
        <v>240</v>
      </c>
      <c r="B102" s="237">
        <f t="shared" ref="B102:Q102" si="7">IF(B$16=0,0,B$16/B$5)</f>
        <v>0.82267013669138245</v>
      </c>
      <c r="C102" s="237">
        <f t="shared" si="7"/>
        <v>0.82848176773747229</v>
      </c>
      <c r="D102" s="237">
        <f t="shared" si="7"/>
        <v>0.82231910824914678</v>
      </c>
      <c r="E102" s="237">
        <f t="shared" si="7"/>
        <v>0.82898590159038177</v>
      </c>
      <c r="F102" s="237">
        <f t="shared" si="7"/>
        <v>0.82283926787203454</v>
      </c>
      <c r="G102" s="237">
        <f t="shared" si="7"/>
        <v>0.8255176890059146</v>
      </c>
      <c r="H102" s="237">
        <f t="shared" si="7"/>
        <v>0.82472509580415065</v>
      </c>
      <c r="I102" s="237">
        <f t="shared" si="7"/>
        <v>0.8254477424440797</v>
      </c>
      <c r="J102" s="237">
        <f t="shared" si="7"/>
        <v>0.82815569913072717</v>
      </c>
      <c r="K102" s="237">
        <f t="shared" si="7"/>
        <v>0.83432360691630592</v>
      </c>
      <c r="L102" s="237">
        <f t="shared" si="7"/>
        <v>0.83267599685262339</v>
      </c>
      <c r="M102" s="237">
        <f t="shared" si="7"/>
        <v>0.83049708740494055</v>
      </c>
      <c r="N102" s="237">
        <f t="shared" si="7"/>
        <v>0.82574349763577415</v>
      </c>
      <c r="O102" s="237">
        <f t="shared" si="7"/>
        <v>0.83233636635810759</v>
      </c>
      <c r="P102" s="237">
        <f t="shared" si="7"/>
        <v>0.82771591012889179</v>
      </c>
      <c r="Q102" s="237">
        <f t="shared" si="7"/>
        <v>0.82677663043692529</v>
      </c>
    </row>
    <row r="103" spans="1:17" x14ac:dyDescent="0.25">
      <c r="A103" s="142" t="s">
        <v>249</v>
      </c>
      <c r="B103" s="235">
        <f t="shared" ref="B103:Q103" si="8">IF(B$17=0,0,B$17/B$5)</f>
        <v>0.61051509143061711</v>
      </c>
      <c r="C103" s="235">
        <f t="shared" si="8"/>
        <v>0.62995438077786592</v>
      </c>
      <c r="D103" s="235">
        <f t="shared" si="8"/>
        <v>0.60925791118728778</v>
      </c>
      <c r="E103" s="235">
        <f t="shared" si="8"/>
        <v>0.63140682913082968</v>
      </c>
      <c r="F103" s="235">
        <f t="shared" si="8"/>
        <v>0.61102476275223827</v>
      </c>
      <c r="G103" s="235">
        <f t="shared" si="8"/>
        <v>0.62011319507713503</v>
      </c>
      <c r="H103" s="235">
        <f t="shared" si="8"/>
        <v>0.617494955056757</v>
      </c>
      <c r="I103" s="235">
        <f t="shared" si="8"/>
        <v>0.61996311426668615</v>
      </c>
      <c r="J103" s="235">
        <f t="shared" si="8"/>
        <v>0.62887585428466286</v>
      </c>
      <c r="K103" s="235">
        <f t="shared" si="8"/>
        <v>0.64943749728767541</v>
      </c>
      <c r="L103" s="235">
        <f t="shared" si="8"/>
        <v>0.64382520337769578</v>
      </c>
      <c r="M103" s="235">
        <f t="shared" si="8"/>
        <v>0.63653975898110771</v>
      </c>
      <c r="N103" s="235">
        <f t="shared" si="8"/>
        <v>0.62063418875303922</v>
      </c>
      <c r="O103" s="235">
        <f t="shared" si="8"/>
        <v>0.64277153419516442</v>
      </c>
      <c r="P103" s="235">
        <f t="shared" si="8"/>
        <v>0.6274714573989445</v>
      </c>
      <c r="Q103" s="235">
        <f t="shared" si="8"/>
        <v>0.62420393466548363</v>
      </c>
    </row>
    <row r="104" spans="1:17" x14ac:dyDescent="0.25">
      <c r="A104" s="142" t="s">
        <v>248</v>
      </c>
      <c r="B104" s="235">
        <f t="shared" ref="B104:Q104" si="9">IF(B$28=0,0,B$28/B$5)</f>
        <v>0.21215504526076528</v>
      </c>
      <c r="C104" s="235">
        <f t="shared" si="9"/>
        <v>0.19852738695960639</v>
      </c>
      <c r="D104" s="235">
        <f t="shared" si="9"/>
        <v>0.21306119706185897</v>
      </c>
      <c r="E104" s="235">
        <f t="shared" si="9"/>
        <v>0.19757907245955211</v>
      </c>
      <c r="F104" s="235">
        <f t="shared" si="9"/>
        <v>0.21181450511979624</v>
      </c>
      <c r="G104" s="235">
        <f t="shared" si="9"/>
        <v>0.20540449392877957</v>
      </c>
      <c r="H104" s="235">
        <f t="shared" si="9"/>
        <v>0.20723014074739363</v>
      </c>
      <c r="I104" s="235">
        <f t="shared" si="9"/>
        <v>0.2054846281773936</v>
      </c>
      <c r="J104" s="235">
        <f t="shared" si="9"/>
        <v>0.19927984484606429</v>
      </c>
      <c r="K104" s="235">
        <f t="shared" si="9"/>
        <v>0.1848861096286305</v>
      </c>
      <c r="L104" s="235">
        <f t="shared" si="9"/>
        <v>0.18885079347492759</v>
      </c>
      <c r="M104" s="235">
        <f t="shared" si="9"/>
        <v>0.1939573284238329</v>
      </c>
      <c r="N104" s="235">
        <f t="shared" si="9"/>
        <v>0.20510930888273485</v>
      </c>
      <c r="O104" s="235">
        <f t="shared" si="9"/>
        <v>0.18956483216294312</v>
      </c>
      <c r="P104" s="235">
        <f t="shared" si="9"/>
        <v>0.20024445272994726</v>
      </c>
      <c r="Q104" s="235">
        <f t="shared" si="9"/>
        <v>0.2025726957714416</v>
      </c>
    </row>
    <row r="105" spans="1:17" x14ac:dyDescent="0.25">
      <c r="A105" s="72" t="s">
        <v>239</v>
      </c>
      <c r="B105" s="277">
        <f t="shared" ref="B105:Q105" si="10">IF(B$29=0,0,B$29/B$5)</f>
        <v>6.2929394633532171E-2</v>
      </c>
      <c r="C105" s="277">
        <f t="shared" si="10"/>
        <v>5.8887160869491889E-2</v>
      </c>
      <c r="D105" s="277">
        <f t="shared" si="10"/>
        <v>6.3198177231743868E-2</v>
      </c>
      <c r="E105" s="277">
        <f t="shared" si="10"/>
        <v>5.8605871978448701E-2</v>
      </c>
      <c r="F105" s="277">
        <f t="shared" si="10"/>
        <v>6.2828383672924287E-2</v>
      </c>
      <c r="G105" s="277">
        <f t="shared" si="10"/>
        <v>6.0927047207656432E-2</v>
      </c>
      <c r="H105" s="277">
        <f t="shared" si="10"/>
        <v>6.1468570266741837E-2</v>
      </c>
      <c r="I105" s="277">
        <f t="shared" si="10"/>
        <v>6.095081661530119E-2</v>
      </c>
      <c r="J105" s="277">
        <f t="shared" si="10"/>
        <v>5.9110354804021326E-2</v>
      </c>
      <c r="K105" s="277">
        <f t="shared" si="10"/>
        <v>5.4840887431067131E-2</v>
      </c>
      <c r="L105" s="277">
        <f t="shared" si="10"/>
        <v>5.6016891301510836E-2</v>
      </c>
      <c r="M105" s="277">
        <f t="shared" si="10"/>
        <v>5.7531590858217616E-2</v>
      </c>
      <c r="N105" s="277">
        <f t="shared" si="10"/>
        <v>6.0839489467845724E-2</v>
      </c>
      <c r="O105" s="277">
        <f t="shared" si="10"/>
        <v>5.6228689339716843E-2</v>
      </c>
      <c r="P105" s="277">
        <f t="shared" si="10"/>
        <v>5.939647663589611E-2</v>
      </c>
      <c r="Q105" s="277">
        <f t="shared" si="10"/>
        <v>6.0087079703953668E-2</v>
      </c>
    </row>
    <row r="106" spans="1:17" x14ac:dyDescent="0.25">
      <c r="A106" s="40"/>
      <c r="B106" s="32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78" t="s">
        <v>34</v>
      </c>
      <c r="B107" s="77">
        <f t="shared" ref="B107:Q107" si="11">SUM(B$108:B$112,B$114:B$115,B$117:B$118,B$120:B$121)</f>
        <v>1</v>
      </c>
      <c r="C107" s="77">
        <f t="shared" si="11"/>
        <v>1.0000000000000004</v>
      </c>
      <c r="D107" s="77">
        <f t="shared" si="11"/>
        <v>0.99999999999999989</v>
      </c>
      <c r="E107" s="77">
        <f t="shared" si="11"/>
        <v>1</v>
      </c>
      <c r="F107" s="77">
        <f t="shared" si="11"/>
        <v>1.0000000000000002</v>
      </c>
      <c r="G107" s="77">
        <f t="shared" si="11"/>
        <v>0.99999999999999978</v>
      </c>
      <c r="H107" s="77">
        <f t="shared" si="11"/>
        <v>1.0000000000000007</v>
      </c>
      <c r="I107" s="77">
        <f t="shared" si="11"/>
        <v>0.99999999999999978</v>
      </c>
      <c r="J107" s="77">
        <f t="shared" si="11"/>
        <v>1</v>
      </c>
      <c r="K107" s="77">
        <f t="shared" si="11"/>
        <v>0.99999999999999989</v>
      </c>
      <c r="L107" s="77">
        <f t="shared" si="11"/>
        <v>0.99999999999999989</v>
      </c>
      <c r="M107" s="77">
        <f t="shared" si="11"/>
        <v>0.99999999999999989</v>
      </c>
      <c r="N107" s="77">
        <f t="shared" si="11"/>
        <v>1</v>
      </c>
      <c r="O107" s="77">
        <f t="shared" si="11"/>
        <v>1.0000000000000002</v>
      </c>
      <c r="P107" s="77">
        <f t="shared" si="11"/>
        <v>0.99999999999999978</v>
      </c>
      <c r="Q107" s="77">
        <f t="shared" si="11"/>
        <v>0.99999999999999978</v>
      </c>
    </row>
    <row r="108" spans="1:17" x14ac:dyDescent="0.25">
      <c r="A108" s="132" t="s">
        <v>83</v>
      </c>
      <c r="B108" s="203">
        <f t="shared" ref="B108:Q108" si="12">IF(B$32=0,0,B$32/B$31)</f>
        <v>3.4850335296263569E-3</v>
      </c>
      <c r="C108" s="203">
        <f t="shared" si="12"/>
        <v>3.4777542505371167E-3</v>
      </c>
      <c r="D108" s="203">
        <f t="shared" si="12"/>
        <v>3.4745774456654663E-3</v>
      </c>
      <c r="E108" s="203">
        <f t="shared" si="12"/>
        <v>3.4466421939317341E-3</v>
      </c>
      <c r="F108" s="203">
        <f t="shared" si="12"/>
        <v>3.4769384767144641E-3</v>
      </c>
      <c r="G108" s="203">
        <f t="shared" si="12"/>
        <v>3.5016378669998458E-3</v>
      </c>
      <c r="H108" s="203">
        <f t="shared" si="12"/>
        <v>3.5107998699818979E-3</v>
      </c>
      <c r="I108" s="203">
        <f t="shared" si="12"/>
        <v>3.5086324499788621E-3</v>
      </c>
      <c r="J108" s="203">
        <f t="shared" si="12"/>
        <v>3.4900081689630364E-3</v>
      </c>
      <c r="K108" s="203">
        <f t="shared" si="12"/>
        <v>3.4733002170824899E-3</v>
      </c>
      <c r="L108" s="203">
        <f t="shared" si="12"/>
        <v>3.4614320803915545E-3</v>
      </c>
      <c r="M108" s="203">
        <f t="shared" si="12"/>
        <v>3.4594657739345897E-3</v>
      </c>
      <c r="N108" s="203">
        <f t="shared" si="12"/>
        <v>3.4613827864746873E-3</v>
      </c>
      <c r="O108" s="203">
        <f t="shared" si="12"/>
        <v>3.4710339222322976E-3</v>
      </c>
      <c r="P108" s="203">
        <f t="shared" si="12"/>
        <v>3.499431341713247E-3</v>
      </c>
      <c r="Q108" s="203">
        <f t="shared" si="12"/>
        <v>3.4962595556609797E-3</v>
      </c>
    </row>
    <row r="109" spans="1:17" x14ac:dyDescent="0.25">
      <c r="A109" s="76" t="s">
        <v>82</v>
      </c>
      <c r="B109" s="202">
        <f t="shared" ref="B109:Q109" si="13">IF(B$33=0,0,B$33/B$31)</f>
        <v>1.2905916634757509E-3</v>
      </c>
      <c r="C109" s="202">
        <f t="shared" si="13"/>
        <v>1.2878959715035435E-3</v>
      </c>
      <c r="D109" s="202">
        <f t="shared" si="13"/>
        <v>1.2867195243190369E-3</v>
      </c>
      <c r="E109" s="202">
        <f t="shared" si="13"/>
        <v>1.2763744293011086E-3</v>
      </c>
      <c r="F109" s="202">
        <f t="shared" si="13"/>
        <v>1.2875938708534795E-3</v>
      </c>
      <c r="G109" s="202">
        <f t="shared" si="13"/>
        <v>1.2967406486173833E-3</v>
      </c>
      <c r="H109" s="202">
        <f t="shared" si="13"/>
        <v>1.3001335584900884E-3</v>
      </c>
      <c r="I109" s="202">
        <f t="shared" si="13"/>
        <v>1.2993309107785559E-3</v>
      </c>
      <c r="J109" s="202">
        <f t="shared" si="13"/>
        <v>1.2924338919657035E-3</v>
      </c>
      <c r="K109" s="202">
        <f t="shared" si="13"/>
        <v>1.2862465358821882E-3</v>
      </c>
      <c r="L109" s="202">
        <f t="shared" si="13"/>
        <v>1.2818514796670607E-3</v>
      </c>
      <c r="M109" s="202">
        <f t="shared" si="13"/>
        <v>1.281123309134518E-3</v>
      </c>
      <c r="N109" s="202">
        <f t="shared" si="13"/>
        <v>1.2818332249450823E-3</v>
      </c>
      <c r="O109" s="202">
        <f t="shared" si="13"/>
        <v>1.2854072724387319E-3</v>
      </c>
      <c r="P109" s="202">
        <f t="shared" si="13"/>
        <v>1.2959235192796237E-3</v>
      </c>
      <c r="Q109" s="202">
        <f t="shared" si="13"/>
        <v>1.2947489306845399E-3</v>
      </c>
    </row>
    <row r="110" spans="1:17" x14ac:dyDescent="0.25">
      <c r="A110" s="76" t="s">
        <v>81</v>
      </c>
      <c r="B110" s="202">
        <f t="shared" ref="B110:Q110" si="14">IF(B$34=0,0,B$34/B$31)</f>
        <v>2.5230430532933692E-2</v>
      </c>
      <c r="C110" s="202">
        <f t="shared" si="14"/>
        <v>2.5177731084325913E-2</v>
      </c>
      <c r="D110" s="202">
        <f t="shared" si="14"/>
        <v>2.5154732122063574E-2</v>
      </c>
      <c r="E110" s="202">
        <f t="shared" si="14"/>
        <v>2.4952490616409105E-2</v>
      </c>
      <c r="F110" s="202">
        <f t="shared" si="14"/>
        <v>2.517182516560575E-2</v>
      </c>
      <c r="G110" s="202">
        <f t="shared" si="14"/>
        <v>2.5350640159924592E-2</v>
      </c>
      <c r="H110" s="202">
        <f t="shared" si="14"/>
        <v>2.5416969874636403E-2</v>
      </c>
      <c r="I110" s="202">
        <f t="shared" si="14"/>
        <v>2.540127850772203E-2</v>
      </c>
      <c r="J110" s="202">
        <f t="shared" si="14"/>
        <v>2.5266445191370543E-2</v>
      </c>
      <c r="K110" s="202">
        <f t="shared" si="14"/>
        <v>2.5145485431389437E-2</v>
      </c>
      <c r="L110" s="202">
        <f t="shared" si="14"/>
        <v>2.5059564249917152E-2</v>
      </c>
      <c r="M110" s="202">
        <f t="shared" si="14"/>
        <v>2.5045328875121706E-2</v>
      </c>
      <c r="N110" s="202">
        <f t="shared" si="14"/>
        <v>2.5059207379105251E-2</v>
      </c>
      <c r="O110" s="202">
        <f t="shared" si="14"/>
        <v>2.5129078244973915E-2</v>
      </c>
      <c r="P110" s="202">
        <f t="shared" si="14"/>
        <v>2.5334665684359461E-2</v>
      </c>
      <c r="Q110" s="202">
        <f t="shared" si="14"/>
        <v>2.5311703056603727E-2</v>
      </c>
    </row>
    <row r="111" spans="1:17" x14ac:dyDescent="0.25">
      <c r="A111" s="76" t="s">
        <v>80</v>
      </c>
      <c r="B111" s="202">
        <f t="shared" ref="B111:Q111" si="15">IF(B$35=0,0,B$35/B$31)</f>
        <v>1.4054047709988632E-2</v>
      </c>
      <c r="C111" s="202">
        <f t="shared" si="15"/>
        <v>1.4024692659385865E-2</v>
      </c>
      <c r="D111" s="202">
        <f t="shared" si="15"/>
        <v>1.4011881601227613E-2</v>
      </c>
      <c r="E111" s="202">
        <f t="shared" si="15"/>
        <v>1.389922748834208E-2</v>
      </c>
      <c r="F111" s="202">
        <f t="shared" si="15"/>
        <v>1.4021402899294136E-2</v>
      </c>
      <c r="G111" s="202">
        <f t="shared" si="15"/>
        <v>1.4121007797361095E-2</v>
      </c>
      <c r="H111" s="202">
        <f t="shared" si="15"/>
        <v>1.4157955283212866E-2</v>
      </c>
      <c r="I111" s="202">
        <f t="shared" si="15"/>
        <v>1.4149214757800045E-2</v>
      </c>
      <c r="J111" s="202">
        <f t="shared" si="15"/>
        <v>1.4074108870945429E-2</v>
      </c>
      <c r="K111" s="202">
        <f t="shared" si="15"/>
        <v>1.4006730938747866E-2</v>
      </c>
      <c r="L111" s="202">
        <f t="shared" si="15"/>
        <v>1.3958870463987683E-2</v>
      </c>
      <c r="M111" s="202">
        <f t="shared" si="15"/>
        <v>1.395094096645955E-2</v>
      </c>
      <c r="N111" s="202">
        <f t="shared" si="15"/>
        <v>1.3958671677073993E-2</v>
      </c>
      <c r="O111" s="202">
        <f t="shared" si="15"/>
        <v>1.3997591682072505E-2</v>
      </c>
      <c r="P111" s="202">
        <f t="shared" si="15"/>
        <v>1.4112109572598683E-2</v>
      </c>
      <c r="Q111" s="202">
        <f t="shared" si="15"/>
        <v>1.4099318753765666E-2</v>
      </c>
    </row>
    <row r="112" spans="1:17" x14ac:dyDescent="0.25">
      <c r="A112" s="129" t="s">
        <v>79</v>
      </c>
      <c r="B112" s="201">
        <f t="shared" ref="B112:Q112" si="16">IF(B$36=0,0,B$36/B$31)</f>
        <v>1.3265818187248486E-2</v>
      </c>
      <c r="C112" s="201">
        <f t="shared" si="16"/>
        <v>1.3176737263477036E-2</v>
      </c>
      <c r="D112" s="201">
        <f t="shared" si="16"/>
        <v>1.319768898026729E-2</v>
      </c>
      <c r="E112" s="201">
        <f t="shared" si="16"/>
        <v>1.2964238291961253E-2</v>
      </c>
      <c r="F112" s="201">
        <f t="shared" si="16"/>
        <v>1.3211574999372248E-2</v>
      </c>
      <c r="G112" s="201">
        <f t="shared" si="16"/>
        <v>1.3327225384153745E-2</v>
      </c>
      <c r="H112" s="201">
        <f t="shared" si="16"/>
        <v>1.3383373663836252E-2</v>
      </c>
      <c r="I112" s="201">
        <f t="shared" si="16"/>
        <v>1.3387256164890719E-2</v>
      </c>
      <c r="J112" s="201">
        <f t="shared" si="16"/>
        <v>1.3231315005350554E-2</v>
      </c>
      <c r="K112" s="201">
        <f t="shared" si="16"/>
        <v>1.3076406317197099E-2</v>
      </c>
      <c r="L112" s="201">
        <f t="shared" si="16"/>
        <v>1.301016293994595E-2</v>
      </c>
      <c r="M112" s="201">
        <f t="shared" si="16"/>
        <v>1.302663163430671E-2</v>
      </c>
      <c r="N112" s="201">
        <f t="shared" si="16"/>
        <v>1.3081645520581725E-2</v>
      </c>
      <c r="O112" s="201">
        <f t="shared" si="16"/>
        <v>1.3081484858216388E-2</v>
      </c>
      <c r="P112" s="201">
        <f t="shared" si="16"/>
        <v>1.3297578900324536E-2</v>
      </c>
      <c r="Q112" s="201">
        <f t="shared" si="16"/>
        <v>1.3246729735727417E-2</v>
      </c>
    </row>
    <row r="113" spans="1:17" x14ac:dyDescent="0.25">
      <c r="A113" s="127" t="s">
        <v>238</v>
      </c>
      <c r="B113" s="200">
        <f t="shared" ref="B113:Q113" si="17">IF(B$41=0,0,B$41/B$31)</f>
        <v>5.7204969937733226E-2</v>
      </c>
      <c r="C113" s="200">
        <f t="shared" si="17"/>
        <v>5.171132722002212E-2</v>
      </c>
      <c r="D113" s="200">
        <f t="shared" si="17"/>
        <v>5.7474779290307094E-2</v>
      </c>
      <c r="E113" s="200">
        <f t="shared" si="17"/>
        <v>5.1114620083815052E-2</v>
      </c>
      <c r="F113" s="200">
        <f t="shared" si="17"/>
        <v>5.6998480082227743E-2</v>
      </c>
      <c r="G113" s="200">
        <f t="shared" si="17"/>
        <v>5.4637681098601475E-2</v>
      </c>
      <c r="H113" s="200">
        <f t="shared" si="17"/>
        <v>5.5444349338301745E-2</v>
      </c>
      <c r="I113" s="200">
        <f t="shared" si="17"/>
        <v>5.4726449455554396E-2</v>
      </c>
      <c r="J113" s="200">
        <f t="shared" si="17"/>
        <v>5.2097555888258325E-2</v>
      </c>
      <c r="K113" s="200">
        <f t="shared" si="17"/>
        <v>4.6263277813916266E-2</v>
      </c>
      <c r="L113" s="200">
        <f t="shared" si="17"/>
        <v>4.7763817782196828E-2</v>
      </c>
      <c r="M113" s="200">
        <f t="shared" si="17"/>
        <v>4.9771359347218005E-2</v>
      </c>
      <c r="N113" s="200">
        <f t="shared" si="17"/>
        <v>5.4202166650585575E-2</v>
      </c>
      <c r="O113" s="200">
        <f t="shared" si="17"/>
        <v>4.8105182946855639E-2</v>
      </c>
      <c r="P113" s="200">
        <f t="shared" si="17"/>
        <v>5.2552201155863558E-2</v>
      </c>
      <c r="Q113" s="200">
        <f t="shared" si="17"/>
        <v>5.345831358665723E-2</v>
      </c>
    </row>
    <row r="114" spans="1:17" x14ac:dyDescent="0.25">
      <c r="A114" s="142" t="s">
        <v>247</v>
      </c>
      <c r="B114" s="199">
        <f t="shared" ref="B114:Q114" si="18">IF(B$42=0,0,B$42/B$31)</f>
        <v>2.2551731938682935E-2</v>
      </c>
      <c r="C114" s="199">
        <f t="shared" si="18"/>
        <v>2.3148848224987462E-2</v>
      </c>
      <c r="D114" s="199">
        <f t="shared" si="18"/>
        <v>2.2528778097515401E-2</v>
      </c>
      <c r="E114" s="199">
        <f t="shared" si="18"/>
        <v>2.3231559148928858E-2</v>
      </c>
      <c r="F114" s="199">
        <f t="shared" si="18"/>
        <v>2.2578737754258064E-2</v>
      </c>
      <c r="G114" s="199">
        <f t="shared" si="18"/>
        <v>2.2819934234154789E-2</v>
      </c>
      <c r="H114" s="199">
        <f t="shared" si="18"/>
        <v>2.2727827464326035E-2</v>
      </c>
      <c r="I114" s="199">
        <f t="shared" si="18"/>
        <v>2.2805853104760264E-2</v>
      </c>
      <c r="J114" s="199">
        <f t="shared" si="18"/>
        <v>2.3100875027467327E-2</v>
      </c>
      <c r="K114" s="199">
        <f t="shared" si="18"/>
        <v>2.3740309387293601E-2</v>
      </c>
      <c r="L114" s="199">
        <f t="shared" si="18"/>
        <v>2.3585306791140702E-2</v>
      </c>
      <c r="M114" s="199">
        <f t="shared" si="18"/>
        <v>2.3369373992576253E-2</v>
      </c>
      <c r="N114" s="199">
        <f t="shared" si="18"/>
        <v>2.2889814915301166E-2</v>
      </c>
      <c r="O114" s="199">
        <f t="shared" si="18"/>
        <v>2.3542676102297024E-2</v>
      </c>
      <c r="P114" s="199">
        <f t="shared" si="18"/>
        <v>2.3046268276052852E-2</v>
      </c>
      <c r="Q114" s="199">
        <f t="shared" si="18"/>
        <v>2.2951460868781848E-2</v>
      </c>
    </row>
    <row r="115" spans="1:17" x14ac:dyDescent="0.25">
      <c r="A115" s="142" t="s">
        <v>246</v>
      </c>
      <c r="B115" s="199">
        <f t="shared" ref="B115:Q115" si="19">IF(B$53=0,0,B$53/B$31)</f>
        <v>3.4653237999050297E-2</v>
      </c>
      <c r="C115" s="199">
        <f t="shared" si="19"/>
        <v>2.8562478995034658E-2</v>
      </c>
      <c r="D115" s="199">
        <f t="shared" si="19"/>
        <v>3.494600119279169E-2</v>
      </c>
      <c r="E115" s="199">
        <f t="shared" si="19"/>
        <v>2.788306093488619E-2</v>
      </c>
      <c r="F115" s="199">
        <f t="shared" si="19"/>
        <v>3.4419742327969682E-2</v>
      </c>
      <c r="G115" s="199">
        <f t="shared" si="19"/>
        <v>3.1817746864446689E-2</v>
      </c>
      <c r="H115" s="199">
        <f t="shared" si="19"/>
        <v>3.2716521873975717E-2</v>
      </c>
      <c r="I115" s="199">
        <f t="shared" si="19"/>
        <v>3.1920596350794132E-2</v>
      </c>
      <c r="J115" s="199">
        <f t="shared" si="19"/>
        <v>2.8996680860791005E-2</v>
      </c>
      <c r="K115" s="199">
        <f t="shared" si="19"/>
        <v>2.2522968426622665E-2</v>
      </c>
      <c r="L115" s="199">
        <f t="shared" si="19"/>
        <v>2.4178510991056133E-2</v>
      </c>
      <c r="M115" s="199">
        <f t="shared" si="19"/>
        <v>2.6401985354641763E-2</v>
      </c>
      <c r="N115" s="199">
        <f t="shared" si="19"/>
        <v>3.1312351735284405E-2</v>
      </c>
      <c r="O115" s="199">
        <f t="shared" si="19"/>
        <v>2.4562506844558608E-2</v>
      </c>
      <c r="P115" s="199">
        <f t="shared" si="19"/>
        <v>2.9505932879810706E-2</v>
      </c>
      <c r="Q115" s="199">
        <f t="shared" si="19"/>
        <v>3.0506852717875385E-2</v>
      </c>
    </row>
    <row r="116" spans="1:17" x14ac:dyDescent="0.25">
      <c r="A116" s="127" t="s">
        <v>237</v>
      </c>
      <c r="B116" s="200">
        <f t="shared" ref="B116:Q116" si="20">IF(B$54=0,0,B$54/B$31)</f>
        <v>0.78805474055951819</v>
      </c>
      <c r="C116" s="200">
        <f t="shared" si="20"/>
        <v>0.79441876692312019</v>
      </c>
      <c r="D116" s="200">
        <f t="shared" si="20"/>
        <v>0.78793141367892583</v>
      </c>
      <c r="E116" s="200">
        <f t="shared" si="20"/>
        <v>0.79564018112321944</v>
      </c>
      <c r="F116" s="200">
        <f t="shared" si="20"/>
        <v>0.78842941550307122</v>
      </c>
      <c r="G116" s="200">
        <f t="shared" si="20"/>
        <v>0.790706817011815</v>
      </c>
      <c r="H116" s="200">
        <f t="shared" si="20"/>
        <v>0.78964084707258797</v>
      </c>
      <c r="I116" s="200">
        <f t="shared" si="20"/>
        <v>0.79047235358407331</v>
      </c>
      <c r="J116" s="200">
        <f t="shared" si="20"/>
        <v>0.79379337705204955</v>
      </c>
      <c r="K116" s="200">
        <f t="shared" si="20"/>
        <v>0.80070920486780406</v>
      </c>
      <c r="L116" s="200">
        <f t="shared" si="20"/>
        <v>0.7992112955693963</v>
      </c>
      <c r="M116" s="200">
        <f t="shared" si="20"/>
        <v>0.79695313928290301</v>
      </c>
      <c r="N116" s="200">
        <f t="shared" si="20"/>
        <v>0.79188077623817776</v>
      </c>
      <c r="O116" s="200">
        <f t="shared" si="20"/>
        <v>0.7986517209998254</v>
      </c>
      <c r="P116" s="200">
        <f t="shared" si="20"/>
        <v>0.79311257051336359</v>
      </c>
      <c r="Q116" s="200">
        <f t="shared" si="20"/>
        <v>0.79217217702516662</v>
      </c>
    </row>
    <row r="117" spans="1:17" x14ac:dyDescent="0.25">
      <c r="A117" s="142" t="s">
        <v>245</v>
      </c>
      <c r="B117" s="199">
        <f t="shared" ref="B117:Q117" si="21">IF(B$55=0,0,B$55/B$31)</f>
        <v>0.71634913216992901</v>
      </c>
      <c r="C117" s="199">
        <f t="shared" si="21"/>
        <v>0.73531635538195483</v>
      </c>
      <c r="D117" s="199">
        <f t="shared" si="21"/>
        <v>0.71562001015637156</v>
      </c>
      <c r="E117" s="199">
        <f t="shared" si="21"/>
        <v>0.73794364355421083</v>
      </c>
      <c r="F117" s="199">
        <f t="shared" si="21"/>
        <v>0.71720696395878569</v>
      </c>
      <c r="G117" s="199">
        <f t="shared" si="21"/>
        <v>0.72486849920256391</v>
      </c>
      <c r="H117" s="199">
        <f t="shared" si="21"/>
        <v>0.72194275474918024</v>
      </c>
      <c r="I117" s="199">
        <f t="shared" si="21"/>
        <v>0.72442121626885547</v>
      </c>
      <c r="J117" s="199">
        <f t="shared" si="21"/>
        <v>0.73379250087249159</v>
      </c>
      <c r="K117" s="199">
        <f t="shared" si="21"/>
        <v>0.75410394524344382</v>
      </c>
      <c r="L117" s="199">
        <f t="shared" si="21"/>
        <v>0.74918033336564593</v>
      </c>
      <c r="M117" s="199">
        <f t="shared" si="21"/>
        <v>0.74232129152889248</v>
      </c>
      <c r="N117" s="199">
        <f t="shared" si="21"/>
        <v>0.72708823848603732</v>
      </c>
      <c r="O117" s="199">
        <f t="shared" si="21"/>
        <v>0.74782618207296414</v>
      </c>
      <c r="P117" s="199">
        <f t="shared" si="21"/>
        <v>0.73205793347462011</v>
      </c>
      <c r="Q117" s="199">
        <f t="shared" si="21"/>
        <v>0.72904640406718801</v>
      </c>
    </row>
    <row r="118" spans="1:17" x14ac:dyDescent="0.25">
      <c r="A118" s="142" t="s">
        <v>244</v>
      </c>
      <c r="B118" s="199">
        <f t="shared" ref="B118:Q118" si="22">IF(B$66=0,0,B$66/B$31)</f>
        <v>7.1705608389589143E-2</v>
      </c>
      <c r="C118" s="199">
        <f t="shared" si="22"/>
        <v>5.9102411541165342E-2</v>
      </c>
      <c r="D118" s="199">
        <f t="shared" si="22"/>
        <v>7.2311403522554218E-2</v>
      </c>
      <c r="E118" s="199">
        <f t="shared" si="22"/>
        <v>5.7696537569008548E-2</v>
      </c>
      <c r="F118" s="199">
        <f t="shared" si="22"/>
        <v>7.1222451544285664E-2</v>
      </c>
      <c r="G118" s="199">
        <f t="shared" si="22"/>
        <v>6.583831780925116E-2</v>
      </c>
      <c r="H118" s="199">
        <f t="shared" si="22"/>
        <v>6.7698092323407746E-2</v>
      </c>
      <c r="I118" s="199">
        <f t="shared" si="22"/>
        <v>6.6051137315217723E-2</v>
      </c>
      <c r="J118" s="199">
        <f t="shared" si="22"/>
        <v>6.0000876179558064E-2</v>
      </c>
      <c r="K118" s="199">
        <f t="shared" si="22"/>
        <v>4.6605259624360205E-2</v>
      </c>
      <c r="L118" s="199">
        <f t="shared" si="22"/>
        <v>5.0030962203750258E-2</v>
      </c>
      <c r="M118" s="199">
        <f t="shared" si="22"/>
        <v>5.4631847754010546E-2</v>
      </c>
      <c r="N118" s="199">
        <f t="shared" si="22"/>
        <v>6.4792537752140417E-2</v>
      </c>
      <c r="O118" s="199">
        <f t="shared" si="22"/>
        <v>5.0825538926861341E-2</v>
      </c>
      <c r="P118" s="199">
        <f t="shared" si="22"/>
        <v>6.1054637038743427E-2</v>
      </c>
      <c r="Q118" s="199">
        <f t="shared" si="22"/>
        <v>6.3125772957978568E-2</v>
      </c>
    </row>
    <row r="119" spans="1:17" x14ac:dyDescent="0.25">
      <c r="A119" s="127" t="s">
        <v>236</v>
      </c>
      <c r="B119" s="200">
        <f t="shared" ref="B119:Q119" si="23">IF(B$67=0,0,B$67/B$31)</f>
        <v>9.7414367879475633E-2</v>
      </c>
      <c r="C119" s="200">
        <f t="shared" si="23"/>
        <v>9.6725094627628558E-2</v>
      </c>
      <c r="D119" s="200">
        <f t="shared" si="23"/>
        <v>9.7468207357224071E-2</v>
      </c>
      <c r="E119" s="200">
        <f t="shared" si="23"/>
        <v>9.6706225773020432E-2</v>
      </c>
      <c r="F119" s="200">
        <f t="shared" si="23"/>
        <v>9.7402769002861017E-2</v>
      </c>
      <c r="G119" s="200">
        <f t="shared" si="23"/>
        <v>9.7058250032526536E-2</v>
      </c>
      <c r="H119" s="200">
        <f t="shared" si="23"/>
        <v>9.7145571338953296E-2</v>
      </c>
      <c r="I119" s="200">
        <f t="shared" si="23"/>
        <v>9.7055484169201983E-2</v>
      </c>
      <c r="J119" s="200">
        <f t="shared" si="23"/>
        <v>9.6754755931096767E-2</v>
      </c>
      <c r="K119" s="200">
        <f t="shared" si="23"/>
        <v>9.6039347877980574E-2</v>
      </c>
      <c r="L119" s="200">
        <f t="shared" si="23"/>
        <v>9.6253005434497385E-2</v>
      </c>
      <c r="M119" s="200">
        <f t="shared" si="23"/>
        <v>9.6512010810921714E-2</v>
      </c>
      <c r="N119" s="200">
        <f t="shared" si="23"/>
        <v>9.7074316523055967E-2</v>
      </c>
      <c r="O119" s="200">
        <f t="shared" si="23"/>
        <v>9.6278500073385273E-2</v>
      </c>
      <c r="P119" s="200">
        <f t="shared" si="23"/>
        <v>9.6795519312497094E-2</v>
      </c>
      <c r="Q119" s="200">
        <f t="shared" si="23"/>
        <v>9.6920749355733624E-2</v>
      </c>
    </row>
    <row r="120" spans="1:17" x14ac:dyDescent="0.25">
      <c r="A120" s="142" t="s">
        <v>243</v>
      </c>
      <c r="B120" s="199">
        <f t="shared" ref="B120:Q120" si="24">IF(B$68=0,0,B$68/B$31)</f>
        <v>8.1252563602607644E-2</v>
      </c>
      <c r="C120" s="199">
        <f t="shared" si="24"/>
        <v>8.3403938457675422E-2</v>
      </c>
      <c r="D120" s="199">
        <f t="shared" si="24"/>
        <v>8.1169862263106948E-2</v>
      </c>
      <c r="E120" s="199">
        <f t="shared" si="24"/>
        <v>8.3701941051287809E-2</v>
      </c>
      <c r="F120" s="199">
        <f t="shared" si="24"/>
        <v>8.1349863967547426E-2</v>
      </c>
      <c r="G120" s="199">
        <f t="shared" si="24"/>
        <v>8.2218880696587116E-2</v>
      </c>
      <c r="H120" s="199">
        <f t="shared" si="24"/>
        <v>8.1887025422939422E-2</v>
      </c>
      <c r="I120" s="199">
        <f t="shared" si="24"/>
        <v>8.2168147215680346E-2</v>
      </c>
      <c r="J120" s="199">
        <f t="shared" si="24"/>
        <v>8.3231093848963156E-2</v>
      </c>
      <c r="K120" s="199">
        <f t="shared" si="24"/>
        <v>8.5534938233631355E-2</v>
      </c>
      <c r="L120" s="199">
        <f t="shared" si="24"/>
        <v>8.4976472997492225E-2</v>
      </c>
      <c r="M120" s="199">
        <f t="shared" si="24"/>
        <v>8.4198479826193828E-2</v>
      </c>
      <c r="N120" s="199">
        <f t="shared" si="24"/>
        <v>8.2470656680129206E-2</v>
      </c>
      <c r="O120" s="199">
        <f t="shared" si="24"/>
        <v>8.4822877133276006E-2</v>
      </c>
      <c r="P120" s="199">
        <f t="shared" si="24"/>
        <v>8.3034348935778671E-2</v>
      </c>
      <c r="Q120" s="199">
        <f t="shared" si="24"/>
        <v>8.2692763424287552E-2</v>
      </c>
    </row>
    <row r="121" spans="1:17" x14ac:dyDescent="0.25">
      <c r="A121" s="140" t="s">
        <v>242</v>
      </c>
      <c r="B121" s="198">
        <f t="shared" ref="B121:Q121" si="25">IF(B$79=0,0,B$79/B$31)</f>
        <v>1.6161804276867996E-2</v>
      </c>
      <c r="C121" s="198">
        <f t="shared" si="25"/>
        <v>1.3321156169953132E-2</v>
      </c>
      <c r="D121" s="198">
        <f t="shared" si="25"/>
        <v>1.6298345094117126E-2</v>
      </c>
      <c r="E121" s="198">
        <f t="shared" si="25"/>
        <v>1.3004284721732637E-2</v>
      </c>
      <c r="F121" s="198">
        <f t="shared" si="25"/>
        <v>1.6052905035313592E-2</v>
      </c>
      <c r="G121" s="198">
        <f t="shared" si="25"/>
        <v>1.4839369335939427E-2</v>
      </c>
      <c r="H121" s="198">
        <f t="shared" si="25"/>
        <v>1.5258545916013879E-2</v>
      </c>
      <c r="I121" s="198">
        <f t="shared" si="25"/>
        <v>1.4887336953521631E-2</v>
      </c>
      <c r="J121" s="198">
        <f t="shared" si="25"/>
        <v>1.3523662082133615E-2</v>
      </c>
      <c r="K121" s="198">
        <f t="shared" si="25"/>
        <v>1.0504409644349219E-2</v>
      </c>
      <c r="L121" s="198">
        <f t="shared" si="25"/>
        <v>1.1276532437005169E-2</v>
      </c>
      <c r="M121" s="198">
        <f t="shared" si="25"/>
        <v>1.2313530984727877E-2</v>
      </c>
      <c r="N121" s="198">
        <f t="shared" si="25"/>
        <v>1.4603659842926758E-2</v>
      </c>
      <c r="O121" s="198">
        <f t="shared" si="25"/>
        <v>1.1455622940109269E-2</v>
      </c>
      <c r="P121" s="198">
        <f t="shared" si="25"/>
        <v>1.376117037671843E-2</v>
      </c>
      <c r="Q121" s="198">
        <f t="shared" si="25"/>
        <v>1.4227985931446082E-2</v>
      </c>
    </row>
    <row r="123" spans="1:17" x14ac:dyDescent="0.25">
      <c r="A123" s="78" t="s">
        <v>55</v>
      </c>
      <c r="B123" s="77">
        <f t="shared" ref="B123:Q123" si="26">SUM(B$124:B$129)</f>
        <v>1</v>
      </c>
      <c r="C123" s="77">
        <f t="shared" si="26"/>
        <v>1</v>
      </c>
      <c r="D123" s="77">
        <f t="shared" si="26"/>
        <v>1</v>
      </c>
      <c r="E123" s="77">
        <f t="shared" si="26"/>
        <v>0.99999999999999989</v>
      </c>
      <c r="F123" s="77">
        <f t="shared" si="26"/>
        <v>1</v>
      </c>
      <c r="G123" s="77">
        <f t="shared" si="26"/>
        <v>1</v>
      </c>
      <c r="H123" s="77">
        <f t="shared" si="26"/>
        <v>0.99999999999999989</v>
      </c>
      <c r="I123" s="77">
        <f t="shared" si="26"/>
        <v>1</v>
      </c>
      <c r="J123" s="77">
        <f t="shared" si="26"/>
        <v>1</v>
      </c>
      <c r="K123" s="77">
        <f t="shared" si="26"/>
        <v>1</v>
      </c>
      <c r="L123" s="77">
        <f t="shared" si="26"/>
        <v>1</v>
      </c>
      <c r="M123" s="77">
        <f t="shared" si="26"/>
        <v>1</v>
      </c>
      <c r="N123" s="77">
        <f t="shared" si="26"/>
        <v>1</v>
      </c>
      <c r="O123" s="77">
        <f t="shared" si="26"/>
        <v>1.0000000000000002</v>
      </c>
      <c r="P123" s="77">
        <f t="shared" si="26"/>
        <v>1</v>
      </c>
      <c r="Q123" s="77">
        <f t="shared" si="26"/>
        <v>1</v>
      </c>
    </row>
    <row r="124" spans="1:17" x14ac:dyDescent="0.25">
      <c r="A124" s="132" t="s">
        <v>83</v>
      </c>
      <c r="B124" s="203">
        <f t="shared" ref="B124:Q124" si="27">IF(B$82=0,0,B$82/B$81)</f>
        <v>2.725647660133277E-2</v>
      </c>
      <c r="C124" s="203">
        <f t="shared" si="27"/>
        <v>2.728630466365561E-2</v>
      </c>
      <c r="D124" s="203">
        <f t="shared" si="27"/>
        <v>2.7270249019307455E-2</v>
      </c>
      <c r="E124" s="203">
        <f t="shared" si="27"/>
        <v>2.7332836669442591E-2</v>
      </c>
      <c r="F124" s="203">
        <f t="shared" si="27"/>
        <v>2.7267858638858038E-2</v>
      </c>
      <c r="G124" s="203">
        <f t="shared" si="27"/>
        <v>2.7257343289295962E-2</v>
      </c>
      <c r="H124" s="203">
        <f t="shared" si="27"/>
        <v>2.7247113649944973E-2</v>
      </c>
      <c r="I124" s="203">
        <f t="shared" si="27"/>
        <v>2.7241274644295894E-2</v>
      </c>
      <c r="J124" s="203">
        <f t="shared" si="27"/>
        <v>2.7282354105372188E-2</v>
      </c>
      <c r="K124" s="203">
        <f t="shared" si="27"/>
        <v>2.7327022579481906E-2</v>
      </c>
      <c r="L124" s="203">
        <f t="shared" si="27"/>
        <v>2.7337598518273103E-2</v>
      </c>
      <c r="M124" s="203">
        <f t="shared" si="27"/>
        <v>2.7325889511506007E-2</v>
      </c>
      <c r="N124" s="203">
        <f t="shared" si="27"/>
        <v>2.7302476900153871E-2</v>
      </c>
      <c r="O124" s="203">
        <f t="shared" si="27"/>
        <v>2.7320369234685612E-2</v>
      </c>
      <c r="P124" s="203">
        <f t="shared" si="27"/>
        <v>2.7267599752082969E-2</v>
      </c>
      <c r="Q124" s="203">
        <f t="shared" si="27"/>
        <v>2.7286363519452777E-2</v>
      </c>
    </row>
    <row r="125" spans="1:17" x14ac:dyDescent="0.25">
      <c r="A125" s="76" t="s">
        <v>82</v>
      </c>
      <c r="B125" s="202">
        <f t="shared" ref="B125:Q125" si="28">IF(B$83=0,0,B$83/B$81)</f>
        <v>3.1497882758985611E-3</v>
      </c>
      <c r="C125" s="202">
        <f t="shared" si="28"/>
        <v>3.153235239435758E-3</v>
      </c>
      <c r="D125" s="202">
        <f t="shared" si="28"/>
        <v>3.1513798315974859E-3</v>
      </c>
      <c r="E125" s="202">
        <f t="shared" si="28"/>
        <v>3.158612528966816E-3</v>
      </c>
      <c r="F125" s="202">
        <f t="shared" si="28"/>
        <v>3.151103596615809E-3</v>
      </c>
      <c r="G125" s="202">
        <f t="shared" si="28"/>
        <v>3.1498884313084204E-3</v>
      </c>
      <c r="H125" s="202">
        <f t="shared" si="28"/>
        <v>3.1487062829858138E-3</v>
      </c>
      <c r="I125" s="202">
        <f t="shared" si="28"/>
        <v>3.1480315211005784E-3</v>
      </c>
      <c r="J125" s="202">
        <f t="shared" si="28"/>
        <v>3.1527787085955323E-3</v>
      </c>
      <c r="K125" s="202">
        <f t="shared" si="28"/>
        <v>3.1579406463658087E-3</v>
      </c>
      <c r="L125" s="202">
        <f t="shared" si="28"/>
        <v>3.1591628134308471E-3</v>
      </c>
      <c r="M125" s="202">
        <f t="shared" si="28"/>
        <v>3.1578097077900537E-3</v>
      </c>
      <c r="N125" s="202">
        <f t="shared" si="28"/>
        <v>3.1551041207905388E-3</v>
      </c>
      <c r="O125" s="202">
        <f t="shared" si="28"/>
        <v>3.1571717785571999E-3</v>
      </c>
      <c r="P125" s="202">
        <f t="shared" si="28"/>
        <v>3.1510736793766577E-3</v>
      </c>
      <c r="Q125" s="202">
        <f t="shared" si="28"/>
        <v>3.1532420408761125E-3</v>
      </c>
    </row>
    <row r="126" spans="1:17" x14ac:dyDescent="0.25">
      <c r="A126" s="76" t="s">
        <v>81</v>
      </c>
      <c r="B126" s="202">
        <f t="shared" ref="B126:Q126" si="29">IF(B$84=0,0,B$84/B$81)</f>
        <v>0.1373195574350386</v>
      </c>
      <c r="C126" s="202">
        <f t="shared" si="29"/>
        <v>0.13746983277609706</v>
      </c>
      <c r="D126" s="202">
        <f t="shared" si="29"/>
        <v>0.13738894359850928</v>
      </c>
      <c r="E126" s="202">
        <f t="shared" si="29"/>
        <v>0.13770426345966236</v>
      </c>
      <c r="F126" s="202">
        <f t="shared" si="29"/>
        <v>0.13737690073654227</v>
      </c>
      <c r="G126" s="202">
        <f t="shared" si="29"/>
        <v>0.13732392385441405</v>
      </c>
      <c r="H126" s="202">
        <f t="shared" si="29"/>
        <v>0.13727238639530134</v>
      </c>
      <c r="I126" s="202">
        <f t="shared" si="29"/>
        <v>0.13724296917886067</v>
      </c>
      <c r="J126" s="202">
        <f t="shared" si="29"/>
        <v>0.13744992965644456</v>
      </c>
      <c r="K126" s="202">
        <f t="shared" si="29"/>
        <v>0.13767497176976545</v>
      </c>
      <c r="L126" s="202">
        <f t="shared" si="29"/>
        <v>0.13772825390360499</v>
      </c>
      <c r="M126" s="202">
        <f t="shared" si="29"/>
        <v>0.13766926331392687</v>
      </c>
      <c r="N126" s="202">
        <f t="shared" si="29"/>
        <v>0.13755130935104681</v>
      </c>
      <c r="O126" s="202">
        <f t="shared" si="29"/>
        <v>0.13764145187002738</v>
      </c>
      <c r="P126" s="202">
        <f t="shared" si="29"/>
        <v>0.13737559645140307</v>
      </c>
      <c r="Q126" s="202">
        <f t="shared" si="29"/>
        <v>0.13747012929468735</v>
      </c>
    </row>
    <row r="127" spans="1:17" x14ac:dyDescent="0.25">
      <c r="A127" s="76" t="s">
        <v>80</v>
      </c>
      <c r="B127" s="202">
        <f t="shared" ref="B127:Q127" si="30">IF(B$85=0,0,B$85/B$81)</f>
        <v>4.2603488440876795E-2</v>
      </c>
      <c r="C127" s="202">
        <f t="shared" si="30"/>
        <v>4.2650111470220319E-2</v>
      </c>
      <c r="D127" s="202">
        <f t="shared" si="30"/>
        <v>4.2625015546473383E-2</v>
      </c>
      <c r="E127" s="202">
        <f t="shared" si="30"/>
        <v>4.2722843753254261E-2</v>
      </c>
      <c r="F127" s="202">
        <f t="shared" si="30"/>
        <v>4.2621279240151189E-2</v>
      </c>
      <c r="G127" s="202">
        <f t="shared" si="30"/>
        <v>4.2604843125532546E-2</v>
      </c>
      <c r="H127" s="202">
        <f t="shared" si="30"/>
        <v>4.2588853592908114E-2</v>
      </c>
      <c r="I127" s="202">
        <f t="shared" si="30"/>
        <v>4.2579726880996094E-2</v>
      </c>
      <c r="J127" s="202">
        <f t="shared" si="30"/>
        <v>4.26439365134706E-2</v>
      </c>
      <c r="K127" s="202">
        <f t="shared" si="30"/>
        <v>4.2713755986039999E-2</v>
      </c>
      <c r="L127" s="202">
        <f t="shared" si="30"/>
        <v>4.2730286805214915E-2</v>
      </c>
      <c r="M127" s="202">
        <f t="shared" si="30"/>
        <v>4.271198493363583E-2</v>
      </c>
      <c r="N127" s="202">
        <f t="shared" si="30"/>
        <v>4.2675389634408374E-2</v>
      </c>
      <c r="O127" s="202">
        <f t="shared" si="30"/>
        <v>4.2703356413774367E-2</v>
      </c>
      <c r="P127" s="202">
        <f t="shared" si="30"/>
        <v>4.262087458477732E-2</v>
      </c>
      <c r="Q127" s="202">
        <f t="shared" si="30"/>
        <v>4.2650203465319718E-2</v>
      </c>
    </row>
    <row r="128" spans="1:17" x14ac:dyDescent="0.25">
      <c r="A128" s="129" t="s">
        <v>79</v>
      </c>
      <c r="B128" s="201">
        <f t="shared" ref="B128:Q128" si="31">IF(B$86=0,0,B$86/B$81)</f>
        <v>0.23579473963713418</v>
      </c>
      <c r="C128" s="201">
        <f t="shared" si="31"/>
        <v>0.23495843337250025</v>
      </c>
      <c r="D128" s="201">
        <f t="shared" si="31"/>
        <v>0.23540859455983318</v>
      </c>
      <c r="E128" s="201">
        <f t="shared" si="31"/>
        <v>0.23365378919131105</v>
      </c>
      <c r="F128" s="201">
        <f t="shared" si="31"/>
        <v>0.23547561500933742</v>
      </c>
      <c r="G128" s="201">
        <f t="shared" si="31"/>
        <v>0.23577043981620538</v>
      </c>
      <c r="H128" s="201">
        <f t="shared" si="31"/>
        <v>0.23605725400418662</v>
      </c>
      <c r="I128" s="201">
        <f t="shared" si="31"/>
        <v>0.23622096551017407</v>
      </c>
      <c r="J128" s="201">
        <f t="shared" si="31"/>
        <v>0.23506919741092391</v>
      </c>
      <c r="K128" s="201">
        <f t="shared" si="31"/>
        <v>0.23381680212204173</v>
      </c>
      <c r="L128" s="201">
        <f t="shared" si="31"/>
        <v>0.23352027854066637</v>
      </c>
      <c r="M128" s="201">
        <f t="shared" si="31"/>
        <v>0.23384857059014552</v>
      </c>
      <c r="N128" s="201">
        <f t="shared" si="31"/>
        <v>0.23450500322506906</v>
      </c>
      <c r="O128" s="201">
        <f t="shared" si="31"/>
        <v>0.23400334571557779</v>
      </c>
      <c r="P128" s="201">
        <f t="shared" si="31"/>
        <v>0.2354828735643677</v>
      </c>
      <c r="Q128" s="201">
        <f t="shared" si="31"/>
        <v>0.23495678319920552</v>
      </c>
    </row>
    <row r="129" spans="1:17" x14ac:dyDescent="0.25">
      <c r="A129" s="72" t="s">
        <v>235</v>
      </c>
      <c r="B129" s="276">
        <f t="shared" ref="B129:Q129" si="32">IF(B$91=0,0,B$91/B$81)</f>
        <v>0.55387594960971909</v>
      </c>
      <c r="C129" s="276">
        <f t="shared" si="32"/>
        <v>0.55448208247809105</v>
      </c>
      <c r="D129" s="276">
        <f t="shared" si="32"/>
        <v>0.55415581744427922</v>
      </c>
      <c r="E129" s="276">
        <f t="shared" si="32"/>
        <v>0.55542765439736286</v>
      </c>
      <c r="F129" s="276">
        <f t="shared" si="32"/>
        <v>0.55410724277849532</v>
      </c>
      <c r="G129" s="276">
        <f t="shared" si="32"/>
        <v>0.55389356148324365</v>
      </c>
      <c r="H129" s="276">
        <f t="shared" si="32"/>
        <v>0.55368568607467306</v>
      </c>
      <c r="I129" s="276">
        <f t="shared" si="32"/>
        <v>0.55356703226457271</v>
      </c>
      <c r="J129" s="276">
        <f t="shared" si="32"/>
        <v>0.55440180360519331</v>
      </c>
      <c r="K129" s="276">
        <f t="shared" si="32"/>
        <v>0.55530950689630509</v>
      </c>
      <c r="L129" s="276">
        <f t="shared" si="32"/>
        <v>0.55552441941880981</v>
      </c>
      <c r="M129" s="276">
        <f t="shared" si="32"/>
        <v>0.55528648194299568</v>
      </c>
      <c r="N129" s="276">
        <f t="shared" si="32"/>
        <v>0.55481071676853144</v>
      </c>
      <c r="O129" s="276">
        <f t="shared" si="32"/>
        <v>0.55517430498737785</v>
      </c>
      <c r="P129" s="276">
        <f t="shared" si="32"/>
        <v>0.55410198196799232</v>
      </c>
      <c r="Q129" s="276">
        <f t="shared" si="32"/>
        <v>0.55448327848045853</v>
      </c>
    </row>
    <row r="130" spans="1:17" x14ac:dyDescent="0.25">
      <c r="A130" s="40"/>
      <c r="B130" s="32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</row>
    <row r="131" spans="1:17" ht="12.75" x14ac:dyDescent="0.25">
      <c r="A131" s="80" t="s">
        <v>128</v>
      </c>
      <c r="B131" s="233"/>
      <c r="C131" s="233"/>
      <c r="D131" s="233"/>
      <c r="E131" s="233"/>
      <c r="F131" s="233"/>
      <c r="G131" s="233"/>
      <c r="H131" s="233"/>
      <c r="I131" s="233"/>
      <c r="J131" s="233"/>
      <c r="K131" s="233"/>
      <c r="L131" s="233"/>
      <c r="M131" s="233"/>
      <c r="N131" s="233"/>
      <c r="O131" s="233"/>
      <c r="P131" s="233"/>
      <c r="Q131" s="233"/>
    </row>
    <row r="132" spans="1:17" x14ac:dyDescent="0.25">
      <c r="A132" s="40"/>
      <c r="B132" s="32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</row>
    <row r="133" spans="1:17" x14ac:dyDescent="0.25">
      <c r="A133" s="78" t="s">
        <v>35</v>
      </c>
      <c r="B133" s="253">
        <f>IF(B$5=0,0,B$5/PPA_fec!B$5)</f>
        <v>0.50558033040932626</v>
      </c>
      <c r="C133" s="253">
        <f>IF(C$5=0,0,C$5/PPA_fec!C$5)</f>
        <v>0.5049110185083866</v>
      </c>
      <c r="D133" s="253">
        <f>IF(D$5=0,0,D$5/PPA_fec!D$5)</f>
        <v>0.50560488681743465</v>
      </c>
      <c r="E133" s="253">
        <f>IF(E$5=0,0,E$5/PPA_fec!E$5)</f>
        <v>0.5048083248122327</v>
      </c>
      <c r="F133" s="253">
        <f>IF(F$5=0,0,F$5/PPA_fec!F$5)</f>
        <v>0.51056778882350962</v>
      </c>
      <c r="G133" s="253">
        <f>IF(G$5=0,0,G$5/PPA_fec!G$5)</f>
        <v>0.51618781772503719</v>
      </c>
      <c r="H133" s="253">
        <f>IF(H$5=0,0,H$5/PPA_fec!H$5)</f>
        <v>0.5162875377839512</v>
      </c>
      <c r="I133" s="253">
        <f>IF(I$5=0,0,I$5/PPA_fec!I$5)</f>
        <v>0.51621246627299422</v>
      </c>
      <c r="J133" s="253">
        <f>IF(J$5=0,0,J$5/PPA_fec!J$5)</f>
        <v>0.52547479701942346</v>
      </c>
      <c r="K133" s="253">
        <f>IF(K$5=0,0,K$5/PPA_fec!K$5)</f>
        <v>0.52472370947651892</v>
      </c>
      <c r="L133" s="253">
        <f>IF(L$5=0,0,L$5/PPA_fec!L$5)</f>
        <v>0.53665389034700783</v>
      </c>
      <c r="M133" s="253">
        <f>IF(M$5=0,0,M$5/PPA_fec!M$5)</f>
        <v>0.53692067963909573</v>
      </c>
      <c r="N133" s="253">
        <f>IF(N$5=0,0,N$5/PPA_fec!N$5)</f>
        <v>0.53750132100344616</v>
      </c>
      <c r="O133" s="253">
        <f>IF(O$5=0,0,O$5/PPA_fec!O$5)</f>
        <v>0.55224409124053708</v>
      </c>
      <c r="P133" s="253">
        <f>IF(P$5=0,0,P$5/PPA_fec!P$5)</f>
        <v>0.55285785987723679</v>
      </c>
      <c r="Q133" s="253">
        <f>IF(Q$5=0,0,Q$5/PPA_fec!Q$5)</f>
        <v>0.55294984724994012</v>
      </c>
    </row>
    <row r="134" spans="1:17" x14ac:dyDescent="0.25">
      <c r="A134" s="132" t="s">
        <v>83</v>
      </c>
      <c r="B134" s="252">
        <f>IF(B$6=0,0,B$6/PPA_fec!B$6)</f>
        <v>0.39300049266076309</v>
      </c>
      <c r="C134" s="252">
        <f>IF(C$6=0,0,C$6/PPA_fec!C$6)</f>
        <v>0.39300049266076303</v>
      </c>
      <c r="D134" s="252">
        <f>IF(D$6=0,0,D$6/PPA_fec!D$6)</f>
        <v>0.39300049266076309</v>
      </c>
      <c r="E134" s="252">
        <f>IF(E$6=0,0,E$6/PPA_fec!E$6)</f>
        <v>0.39300049266076309</v>
      </c>
      <c r="F134" s="252">
        <f>IF(F$6=0,0,F$6/PPA_fec!F$6)</f>
        <v>0.39690112220573764</v>
      </c>
      <c r="G134" s="252">
        <f>IF(G$6=0,0,G$6/PPA_fec!G$6)</f>
        <v>0.40149541259191235</v>
      </c>
      <c r="H134" s="252">
        <f>IF(H$6=0,0,H$6/PPA_fec!H$6)</f>
        <v>0.40149541259191229</v>
      </c>
      <c r="I134" s="252">
        <f>IF(I$6=0,0,I$6/PPA_fec!I$6)</f>
        <v>0.40149541259191235</v>
      </c>
      <c r="J134" s="252">
        <f>IF(J$6=0,0,J$6/PPA_fec!J$6)</f>
        <v>0.40897417144469012</v>
      </c>
      <c r="K134" s="252">
        <f>IF(K$6=0,0,K$6/PPA_fec!K$6)</f>
        <v>0.40897417144469012</v>
      </c>
      <c r="L134" s="252">
        <f>IF(L$6=0,0,L$6/PPA_fec!L$6)</f>
        <v>0.4181319036953664</v>
      </c>
      <c r="M134" s="252">
        <f>IF(M$6=0,0,M$6/PPA_fec!M$6)</f>
        <v>0.4181319036953664</v>
      </c>
      <c r="N134" s="252">
        <f>IF(N$6=0,0,N$6/PPA_fec!N$6)</f>
        <v>0.4181319036953664</v>
      </c>
      <c r="O134" s="252">
        <f>IF(O$6=0,0,O$6/PPA_fec!O$6)</f>
        <v>0.43023228340213771</v>
      </c>
      <c r="P134" s="252">
        <f>IF(P$6=0,0,P$6/PPA_fec!P$6)</f>
        <v>0.43023228340213765</v>
      </c>
      <c r="Q134" s="252">
        <f>IF(Q$6=0,0,Q$6/PPA_fec!Q$6)</f>
        <v>0.43023228340213765</v>
      </c>
    </row>
    <row r="135" spans="1:17" x14ac:dyDescent="0.25">
      <c r="A135" s="76" t="s">
        <v>82</v>
      </c>
      <c r="B135" s="251">
        <f>IF(B$7=0,0,B$7/PPA_fec!B$7)</f>
        <v>0.10252674316053717</v>
      </c>
      <c r="C135" s="251">
        <f>IF(C$7=0,0,C$7/PPA_fec!C$7)</f>
        <v>0.10252674316053717</v>
      </c>
      <c r="D135" s="251">
        <f>IF(D$7=0,0,D$7/PPA_fec!D$7)</f>
        <v>0.10252674316053716</v>
      </c>
      <c r="E135" s="251">
        <f>IF(E$7=0,0,E$7/PPA_fec!E$7)</f>
        <v>0.10252674316053716</v>
      </c>
      <c r="F135" s="251">
        <f>IF(F$7=0,0,F$7/PPA_fec!F$7)</f>
        <v>0.10354434708468088</v>
      </c>
      <c r="G135" s="251">
        <f>IF(G$7=0,0,G$7/PPA_fec!G$7)</f>
        <v>0.10474291461633754</v>
      </c>
      <c r="H135" s="251">
        <f>IF(H$7=0,0,H$7/PPA_fec!H$7)</f>
        <v>0.10474291461633753</v>
      </c>
      <c r="I135" s="251">
        <f>IF(I$7=0,0,I$7/PPA_fec!I$7)</f>
        <v>0.10474291461633753</v>
      </c>
      <c r="J135" s="251">
        <f>IF(J$7=0,0,J$7/PPA_fec!J$7)</f>
        <v>0.10669398796707814</v>
      </c>
      <c r="K135" s="251">
        <f>IF(K$7=0,0,K$7/PPA_fec!K$7)</f>
        <v>0.10669398796707813</v>
      </c>
      <c r="L135" s="251">
        <f>IF(L$7=0,0,L$7/PPA_fec!L$7)</f>
        <v>0.10908307520725245</v>
      </c>
      <c r="M135" s="251">
        <f>IF(M$7=0,0,M$7/PPA_fec!M$7)</f>
        <v>0.10908307520725245</v>
      </c>
      <c r="N135" s="251">
        <f>IF(N$7=0,0,N$7/PPA_fec!N$7)</f>
        <v>0.10908307520725245</v>
      </c>
      <c r="O135" s="251">
        <f>IF(O$7=0,0,O$7/PPA_fec!O$7)</f>
        <v>0.1122398461159648</v>
      </c>
      <c r="P135" s="251">
        <f>IF(P$7=0,0,P$7/PPA_fec!P$7)</f>
        <v>0.1122398461159648</v>
      </c>
      <c r="Q135" s="251">
        <f>IF(Q$7=0,0,Q$7/PPA_fec!Q$7)</f>
        <v>0.11223984611596481</v>
      </c>
    </row>
    <row r="136" spans="1:17" x14ac:dyDescent="0.25">
      <c r="A136" s="76" t="s">
        <v>81</v>
      </c>
      <c r="B136" s="251">
        <f>IF(B$8=0,0,B$8/PPA_fec!B$8)</f>
        <v>0.56559632081651845</v>
      </c>
      <c r="C136" s="251">
        <f>IF(C$8=0,0,C$8/PPA_fec!C$8)</f>
        <v>0.56559632081651845</v>
      </c>
      <c r="D136" s="251">
        <f>IF(D$8=0,0,D$8/PPA_fec!D$8)</f>
        <v>0.56559632081651845</v>
      </c>
      <c r="E136" s="251">
        <f>IF(E$8=0,0,E$8/PPA_fec!E$8)</f>
        <v>0.56559632081651845</v>
      </c>
      <c r="F136" s="251">
        <f>IF(F$8=0,0,F$8/PPA_fec!F$8)</f>
        <v>0.57121000772202102</v>
      </c>
      <c r="G136" s="251">
        <f>IF(G$8=0,0,G$8/PPA_fec!G$8)</f>
        <v>0.57782199368058862</v>
      </c>
      <c r="H136" s="251">
        <f>IF(H$8=0,0,H$8/PPA_fec!H$8)</f>
        <v>0.57782199368058862</v>
      </c>
      <c r="I136" s="251">
        <f>IF(I$8=0,0,I$8/PPA_fec!I$8)</f>
        <v>0.57782199368058862</v>
      </c>
      <c r="J136" s="251">
        <f>IF(J$8=0,0,J$8/PPA_fec!J$8)</f>
        <v>0.58858523334669355</v>
      </c>
      <c r="K136" s="251">
        <f>IF(K$8=0,0,K$8/PPA_fec!K$8)</f>
        <v>0.58858523334669355</v>
      </c>
      <c r="L136" s="251">
        <f>IF(L$8=0,0,L$8/PPA_fec!L$8)</f>
        <v>0.60176480885546069</v>
      </c>
      <c r="M136" s="251">
        <f>IF(M$8=0,0,M$8/PPA_fec!M$8)</f>
        <v>0.6017648088554608</v>
      </c>
      <c r="N136" s="251">
        <f>IF(N$8=0,0,N$8/PPA_fec!N$8)</f>
        <v>0.60176480885546069</v>
      </c>
      <c r="O136" s="251">
        <f>IF(O$8=0,0,O$8/PPA_fec!O$8)</f>
        <v>0.61917936779480631</v>
      </c>
      <c r="P136" s="251">
        <f>IF(P$8=0,0,P$8/PPA_fec!P$8)</f>
        <v>0.61917936779480631</v>
      </c>
      <c r="Q136" s="251">
        <f>IF(Q$8=0,0,Q$8/PPA_fec!Q$8)</f>
        <v>0.61917936779480631</v>
      </c>
    </row>
    <row r="137" spans="1:17" x14ac:dyDescent="0.25">
      <c r="A137" s="76" t="s">
        <v>80</v>
      </c>
      <c r="B137" s="251">
        <f>IF(B$9=0,0,B$9/PPA_fec!B$9)</f>
        <v>0.3958667486263463</v>
      </c>
      <c r="C137" s="251">
        <f>IF(C$9=0,0,C$9/PPA_fec!C$9)</f>
        <v>0.3958667486263463</v>
      </c>
      <c r="D137" s="251">
        <f>IF(D$9=0,0,D$9/PPA_fec!D$9)</f>
        <v>0.39586674862634624</v>
      </c>
      <c r="E137" s="251">
        <f>IF(E$9=0,0,E$9/PPA_fec!E$9)</f>
        <v>0.39586674862634624</v>
      </c>
      <c r="F137" s="251">
        <f>IF(F$9=0,0,F$9/PPA_fec!F$9)</f>
        <v>0.39979582648859174</v>
      </c>
      <c r="G137" s="251">
        <f>IF(G$9=0,0,G$9/PPA_fec!G$9)</f>
        <v>0.40442362424300871</v>
      </c>
      <c r="H137" s="251">
        <f>IF(H$9=0,0,H$9/PPA_fec!H$9)</f>
        <v>0.40442362424300871</v>
      </c>
      <c r="I137" s="251">
        <f>IF(I$9=0,0,I$9/PPA_fec!I$9)</f>
        <v>0.40442362424300871</v>
      </c>
      <c r="J137" s="251">
        <f>IF(J$9=0,0,J$9/PPA_fec!J$9)</f>
        <v>0.4119569276512699</v>
      </c>
      <c r="K137" s="251">
        <f>IF(K$9=0,0,K$9/PPA_fec!K$9)</f>
        <v>0.41195692765126984</v>
      </c>
      <c r="L137" s="251">
        <f>IF(L$9=0,0,L$9/PPA_fec!L$9)</f>
        <v>0.42118144965204796</v>
      </c>
      <c r="M137" s="251">
        <f>IF(M$9=0,0,M$9/PPA_fec!M$9)</f>
        <v>0.4211814496520479</v>
      </c>
      <c r="N137" s="251">
        <f>IF(N$9=0,0,N$9/PPA_fec!N$9)</f>
        <v>0.42118144965204801</v>
      </c>
      <c r="O137" s="251">
        <f>IF(O$9=0,0,O$9/PPA_fec!O$9)</f>
        <v>0.4333700806108356</v>
      </c>
      <c r="P137" s="251">
        <f>IF(P$9=0,0,P$9/PPA_fec!P$9)</f>
        <v>0.43337008061083554</v>
      </c>
      <c r="Q137" s="251">
        <f>IF(Q$9=0,0,Q$9/PPA_fec!Q$9)</f>
        <v>0.4333700806108356</v>
      </c>
    </row>
    <row r="138" spans="1:17" x14ac:dyDescent="0.25">
      <c r="A138" s="129" t="s">
        <v>79</v>
      </c>
      <c r="B138" s="250">
        <f>IF(B$10=0,0,B$10/PPA_fec!B$10)</f>
        <v>0.6232306637212961</v>
      </c>
      <c r="C138" s="250">
        <f>IF(C$10=0,0,C$10/PPA_fec!C$10)</f>
        <v>0.62034134787945328</v>
      </c>
      <c r="D138" s="250">
        <f>IF(D$10=0,0,D$10/PPA_fec!D$10)</f>
        <v>0.62189580349908113</v>
      </c>
      <c r="E138" s="250">
        <f>IF(E$10=0,0,E$10/PPA_fec!E$10)</f>
        <v>0.61584658527663427</v>
      </c>
      <c r="F138" s="250">
        <f>IF(F$10=0,0,F$10/PPA_fec!F$10)</f>
        <v>0.62830216105998882</v>
      </c>
      <c r="G138" s="250">
        <f>IF(G$10=0,0,G$10/PPA_fec!G$10)</f>
        <v>0.63661627620033978</v>
      </c>
      <c r="H138" s="250">
        <f>IF(H$10=0,0,H$10/PPA_fec!H$10)</f>
        <v>0.63763001998339619</v>
      </c>
      <c r="I138" s="250">
        <f>IF(I$10=0,0,I$10/PPA_fec!I$10)</f>
        <v>0.6382089990683979</v>
      </c>
      <c r="J138" s="250">
        <f>IF(J$10=0,0,J$10/PPA_fec!J$10)</f>
        <v>0.64595324600809134</v>
      </c>
      <c r="K138" s="250">
        <f>IF(K$10=0,0,K$10/PPA_fec!K$10)</f>
        <v>0.64146151063872503</v>
      </c>
      <c r="L138" s="250">
        <f>IF(L$10=0,0,L$10/PPA_fec!L$10)</f>
        <v>0.65473998671413591</v>
      </c>
      <c r="M138" s="250">
        <f>IF(M$10=0,0,M$10/PPA_fec!M$10)</f>
        <v>0.65594139331638535</v>
      </c>
      <c r="N138" s="250">
        <f>IF(N$10=0,0,N$10/PPA_fec!N$10)</f>
        <v>0.65834674246867808</v>
      </c>
      <c r="O138" s="250">
        <f>IF(O$10=0,0,O$10/PPA_fec!O$10)</f>
        <v>0.67550694510410514</v>
      </c>
      <c r="P138" s="250">
        <f>IF(P$10=0,0,P$10/PPA_fec!P$10)</f>
        <v>0.68109349493645888</v>
      </c>
      <c r="Q138" s="250">
        <f>IF(Q$10=0,0,Q$10/PPA_fec!Q$10)</f>
        <v>0.67910455446533602</v>
      </c>
    </row>
    <row r="139" spans="1:17" x14ac:dyDescent="0.25">
      <c r="A139" s="127" t="s">
        <v>241</v>
      </c>
      <c r="B139" s="248">
        <f>IF(B$15=0,0,B$15/PPA_fec!B$15)</f>
        <v>0.48868562821560207</v>
      </c>
      <c r="C139" s="248">
        <f>IF(C$15=0,0,C$15/PPA_fec!C$15)</f>
        <v>0.48868562821560207</v>
      </c>
      <c r="D139" s="248">
        <f>IF(D$15=0,0,D$15/PPA_fec!D$15)</f>
        <v>0.48868562821560207</v>
      </c>
      <c r="E139" s="248">
        <f>IF(E$15=0,0,E$15/PPA_fec!E$15)</f>
        <v>0.48868562821560207</v>
      </c>
      <c r="F139" s="248">
        <f>IF(F$15=0,0,F$15/PPA_fec!F$15)</f>
        <v>0.49353595699436942</v>
      </c>
      <c r="G139" s="248">
        <f>IF(G$15=0,0,G$15/PPA_fec!G$15)</f>
        <v>0.49924883452378938</v>
      </c>
      <c r="H139" s="248">
        <f>IF(H$15=0,0,H$15/PPA_fec!H$15)</f>
        <v>0.49924883452378943</v>
      </c>
      <c r="I139" s="248">
        <f>IF(I$15=0,0,I$15/PPA_fec!I$15)</f>
        <v>0.49924883452378938</v>
      </c>
      <c r="J139" s="248">
        <f>IF(J$15=0,0,J$15/PPA_fec!J$15)</f>
        <v>0.50854847164001438</v>
      </c>
      <c r="K139" s="248">
        <f>IF(K$15=0,0,K$15/PPA_fec!K$15)</f>
        <v>0.50854847164001438</v>
      </c>
      <c r="L139" s="248">
        <f>IF(L$15=0,0,L$15/PPA_fec!L$15)</f>
        <v>0.51993586738512609</v>
      </c>
      <c r="M139" s="248">
        <f>IF(M$15=0,0,M$15/PPA_fec!M$15)</f>
        <v>0.51993586738512609</v>
      </c>
      <c r="N139" s="248">
        <f>IF(N$15=0,0,N$15/PPA_fec!N$15)</f>
        <v>0.51993586738512609</v>
      </c>
      <c r="O139" s="248">
        <f>IF(O$15=0,0,O$15/PPA_fec!O$15)</f>
        <v>0.53498236673838562</v>
      </c>
      <c r="P139" s="248">
        <f>IF(P$15=0,0,P$15/PPA_fec!P$15)</f>
        <v>0.53498236673838562</v>
      </c>
      <c r="Q139" s="248">
        <f>IF(Q$15=0,0,Q$15/PPA_fec!Q$15)</f>
        <v>0.53498236673838562</v>
      </c>
    </row>
    <row r="140" spans="1:17" x14ac:dyDescent="0.25">
      <c r="A140" s="127" t="s">
        <v>240</v>
      </c>
      <c r="B140" s="249">
        <f>IF(B$16=0,0,B$16/PPA_fec!B$16)</f>
        <v>0.50965296425292761</v>
      </c>
      <c r="C140" s="249">
        <f>IF(C$16=0,0,C$16/PPA_fec!C$16)</f>
        <v>0.50873961146388635</v>
      </c>
      <c r="D140" s="249">
        <f>IF(D$16=0,0,D$16/PPA_fec!D$16)</f>
        <v>0.50971371210176097</v>
      </c>
      <c r="E140" s="249">
        <f>IF(E$16=0,0,E$16/PPA_fec!E$16)</f>
        <v>0.50867521959943263</v>
      </c>
      <c r="F140" s="249">
        <f>IF(F$16=0,0,F$16/PPA_fec!F$16)</f>
        <v>0.51468777111667863</v>
      </c>
      <c r="G140" s="249">
        <f>IF(G$16=0,0,G$16/PPA_fec!G$16)</f>
        <v>0.52020559726753801</v>
      </c>
      <c r="H140" s="249">
        <f>IF(H$16=0,0,H$16/PPA_fec!H$16)</f>
        <v>0.52033098053046967</v>
      </c>
      <c r="I140" s="249">
        <f>IF(I$16=0,0,I$16/PPA_fec!I$16)</f>
        <v>0.52021163632343081</v>
      </c>
      <c r="J140" s="249">
        <f>IF(J$16=0,0,J$16/PPA_fec!J$16)</f>
        <v>0.52946968084095014</v>
      </c>
      <c r="K140" s="249">
        <f>IF(K$16=0,0,K$16/PPA_fec!K$16)</f>
        <v>0.52848239259605601</v>
      </c>
      <c r="L140" s="249">
        <f>IF(L$16=0,0,L$16/PPA_fec!L$16)</f>
        <v>0.54059157335781671</v>
      </c>
      <c r="M140" s="249">
        <f>IF(M$16=0,0,M$16/PPA_fec!M$16)</f>
        <v>0.54094919727072288</v>
      </c>
      <c r="N140" s="249">
        <f>IF(N$16=0,0,N$16/PPA_fec!N$16)</f>
        <v>0.54173835405650839</v>
      </c>
      <c r="O140" s="249">
        <f>IF(O$16=0,0,O$16/PPA_fec!O$16)</f>
        <v>0.55628766088150494</v>
      </c>
      <c r="P140" s="249">
        <f>IF(P$16=0,0,P$16/PPA_fec!P$16)</f>
        <v>0.55706176075635405</v>
      </c>
      <c r="Q140" s="249">
        <f>IF(Q$16=0,0,Q$16/PPA_fec!Q$16)</f>
        <v>0.55723085483630697</v>
      </c>
    </row>
    <row r="141" spans="1:17" x14ac:dyDescent="0.25">
      <c r="A141" s="72" t="s">
        <v>239</v>
      </c>
      <c r="B141" s="265">
        <f>IF(B$29=0,0,B$29/PPA_fec!B$29)</f>
        <v>0.49107663428549653</v>
      </c>
      <c r="C141" s="265">
        <f>IF(C$29=0,0,C$29/PPA_fec!C$29)</f>
        <v>0.49107663428549653</v>
      </c>
      <c r="D141" s="265">
        <f>IF(D$29=0,0,D$29/PPA_fec!D$29)</f>
        <v>0.49107663428549658</v>
      </c>
      <c r="E141" s="265">
        <f>IF(E$29=0,0,E$29/PPA_fec!E$29)</f>
        <v>0.49107663428549647</v>
      </c>
      <c r="F141" s="265">
        <f>IF(F$29=0,0,F$29/PPA_fec!F$29)</f>
        <v>0.49595069440580825</v>
      </c>
      <c r="G141" s="265">
        <f>IF(G$29=0,0,G$29/PPA_fec!G$29)</f>
        <v>0.50169152349357327</v>
      </c>
      <c r="H141" s="265">
        <f>IF(H$29=0,0,H$29/PPA_fec!H$29)</f>
        <v>0.50169152349357315</v>
      </c>
      <c r="I141" s="265">
        <f>IF(I$29=0,0,I$29/PPA_fec!I$29)</f>
        <v>0.50169152349357327</v>
      </c>
      <c r="J141" s="265">
        <f>IF(J$29=0,0,J$29/PPA_fec!J$29)</f>
        <v>0.51103666120876989</v>
      </c>
      <c r="K141" s="265">
        <f>IF(K$29=0,0,K$29/PPA_fec!K$29)</f>
        <v>0.51103666120876989</v>
      </c>
      <c r="L141" s="265">
        <f>IF(L$29=0,0,L$29/PPA_fec!L$29)</f>
        <v>0.52247977238886645</v>
      </c>
      <c r="M141" s="265">
        <f>IF(M$29=0,0,M$29/PPA_fec!M$29)</f>
        <v>0.52247977238886656</v>
      </c>
      <c r="N141" s="265">
        <f>IF(N$29=0,0,N$29/PPA_fec!N$29)</f>
        <v>0.52247977238886645</v>
      </c>
      <c r="O141" s="265">
        <f>IF(O$29=0,0,O$29/PPA_fec!O$29)</f>
        <v>0.53759989017738807</v>
      </c>
      <c r="P141" s="265">
        <f>IF(P$29=0,0,P$29/PPA_fec!P$29)</f>
        <v>0.53759989017738807</v>
      </c>
      <c r="Q141" s="265">
        <f>IF(Q$29=0,0,Q$29/PPA_fec!Q$29)</f>
        <v>0.53759989017738807</v>
      </c>
    </row>
    <row r="142" spans="1:17" x14ac:dyDescent="0.25">
      <c r="A142" s="40"/>
      <c r="B142" s="32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34</v>
      </c>
      <c r="B143" s="253">
        <f>IF(B$31=0,0,B$31/PPA_fec!B$31)</f>
        <v>0.65230977718254612</v>
      </c>
      <c r="C143" s="253">
        <f>IF(C$31=0,0,C$31/PPA_fec!C$31)</f>
        <v>0.65534965978151927</v>
      </c>
      <c r="D143" s="253">
        <f>IF(D$31=0,0,D$31/PPA_fec!D$31)</f>
        <v>0.6559488457327276</v>
      </c>
      <c r="E143" s="253">
        <f>IF(E$31=0,0,E$31/PPA_fec!E$31)</f>
        <v>0.6612653523786034</v>
      </c>
      <c r="F143" s="253">
        <f>IF(F$31=0,0,F$31/PPA_fec!F$31)</f>
        <v>0.66784253409043082</v>
      </c>
      <c r="G143" s="253">
        <f>IF(G$31=0,0,G$31/PPA_fec!G$31)</f>
        <v>0.66313179470925931</v>
      </c>
      <c r="H143" s="253">
        <f>IF(H$31=0,0,H$31/PPA_fec!H$31)</f>
        <v>0.66906654975688207</v>
      </c>
      <c r="I143" s="253">
        <f>IF(I$31=0,0,I$31/PPA_fec!I$31)</f>
        <v>0.67811307859398351</v>
      </c>
      <c r="J143" s="253">
        <f>IF(J$31=0,0,J$31/PPA_fec!J$31)</f>
        <v>0.68173180036333469</v>
      </c>
      <c r="K143" s="253">
        <f>IF(K$31=0,0,K$31/PPA_fec!K$31)</f>
        <v>0.68501120076180577</v>
      </c>
      <c r="L143" s="253">
        <f>IF(L$31=0,0,L$31/PPA_fec!L$31)</f>
        <v>0.68735988372788737</v>
      </c>
      <c r="M143" s="253">
        <f>IF(M$31=0,0,M$31/PPA_fec!M$31)</f>
        <v>0.68775056837862614</v>
      </c>
      <c r="N143" s="253">
        <f>IF(N$31=0,0,N$31/PPA_fec!N$31)</f>
        <v>0.68736967249239433</v>
      </c>
      <c r="O143" s="253">
        <f>IF(O$31=0,0,O$31/PPA_fec!O$31)</f>
        <v>0.70580580335546661</v>
      </c>
      <c r="P143" s="253">
        <f>IF(P$31=0,0,P$31/PPA_fec!P$31)</f>
        <v>0.70007828322067789</v>
      </c>
      <c r="Q143" s="253">
        <f>IF(Q$31=0,0,Q$31/PPA_fec!Q$31)</f>
        <v>0.70071339011101685</v>
      </c>
    </row>
    <row r="144" spans="1:17" x14ac:dyDescent="0.25">
      <c r="A144" s="132" t="s">
        <v>83</v>
      </c>
      <c r="B144" s="252">
        <f>IF(B$32=0,0,B$32/PPA_fec!B$32)</f>
        <v>0.42050975709571753</v>
      </c>
      <c r="C144" s="252">
        <f>IF(C$32=0,0,C$32/PPA_fec!C$32)</f>
        <v>0.42158698658933808</v>
      </c>
      <c r="D144" s="252">
        <f>IF(D$32=0,0,D$32/PPA_fec!D$32)</f>
        <v>0.42158698658933808</v>
      </c>
      <c r="E144" s="252">
        <f>IF(E$32=0,0,E$32/PPA_fec!E$32)</f>
        <v>0.42158698658933802</v>
      </c>
      <c r="F144" s="252">
        <f>IF(F$32=0,0,F$32/PPA_fec!F$32)</f>
        <v>0.42952288667242194</v>
      </c>
      <c r="G144" s="252">
        <f>IF(G$32=0,0,G$32/PPA_fec!G$32)</f>
        <v>0.42952288667242206</v>
      </c>
      <c r="H144" s="252">
        <f>IF(H$32=0,0,H$32/PPA_fec!H$32)</f>
        <v>0.43450083927286093</v>
      </c>
      <c r="I144" s="252">
        <f>IF(I$32=0,0,I$32/PPA_fec!I$32)</f>
        <v>0.44010390762439633</v>
      </c>
      <c r="J144" s="252">
        <f>IF(J$32=0,0,J$32/PPA_fec!J$32)</f>
        <v>0.44010390762439638</v>
      </c>
      <c r="K144" s="252">
        <f>IF(K$32=0,0,K$32/PPA_fec!K$32)</f>
        <v>0.44010390762439638</v>
      </c>
      <c r="L144" s="252">
        <f>IF(L$32=0,0,L$32/PPA_fec!L$32)</f>
        <v>0.44010390762439633</v>
      </c>
      <c r="M144" s="252">
        <f>IF(M$32=0,0,M$32/PPA_fec!M$32)</f>
        <v>0.44010390762439633</v>
      </c>
      <c r="N144" s="252">
        <f>IF(N$32=0,0,N$32/PPA_fec!N$32)</f>
        <v>0.44010390762439638</v>
      </c>
      <c r="O144" s="252">
        <f>IF(O$32=0,0,O$32/PPA_fec!O$32)</f>
        <v>0.45316807963960809</v>
      </c>
      <c r="P144" s="252">
        <f>IF(P$32=0,0,P$32/PPA_fec!P$32)</f>
        <v>0.4531680796396082</v>
      </c>
      <c r="Q144" s="252">
        <f>IF(Q$32=0,0,Q$32/PPA_fec!Q$32)</f>
        <v>0.45316807963960815</v>
      </c>
    </row>
    <row r="145" spans="1:17" x14ac:dyDescent="0.25">
      <c r="A145" s="76" t="s">
        <v>82</v>
      </c>
      <c r="B145" s="251">
        <f>IF(B$33=0,0,B$33/PPA_fec!B$33)</f>
        <v>0.10973687251118328</v>
      </c>
      <c r="C145" s="251">
        <f>IF(C$33=0,0,C$33/PPA_fec!C$33)</f>
        <v>0.11001798797547872</v>
      </c>
      <c r="D145" s="251">
        <f>IF(D$33=0,0,D$33/PPA_fec!D$33)</f>
        <v>0.11001798797547872</v>
      </c>
      <c r="E145" s="251">
        <f>IF(E$33=0,0,E$33/PPA_fec!E$33)</f>
        <v>0.11001798797547872</v>
      </c>
      <c r="F145" s="251">
        <f>IF(F$33=0,0,F$33/PPA_fec!F$33)</f>
        <v>0.11208895265818559</v>
      </c>
      <c r="G145" s="251">
        <f>IF(G$33=0,0,G$33/PPA_fec!G$33)</f>
        <v>0.11208895265818558</v>
      </c>
      <c r="H145" s="251">
        <f>IF(H$33=0,0,H$33/PPA_fec!H$33)</f>
        <v>0.11338800681962499</v>
      </c>
      <c r="I145" s="251">
        <f>IF(I$33=0,0,I$33/PPA_fec!I$33)</f>
        <v>0.1148501921482378</v>
      </c>
      <c r="J145" s="251">
        <f>IF(J$33=0,0,J$33/PPA_fec!J$33)</f>
        <v>0.11485019214823781</v>
      </c>
      <c r="K145" s="251">
        <f>IF(K$33=0,0,K$33/PPA_fec!K$33)</f>
        <v>0.1148501921482378</v>
      </c>
      <c r="L145" s="251">
        <f>IF(L$33=0,0,L$33/PPA_fec!L$33)</f>
        <v>0.1148501921482378</v>
      </c>
      <c r="M145" s="251">
        <f>IF(M$33=0,0,M$33/PPA_fec!M$33)</f>
        <v>0.1148501921482378</v>
      </c>
      <c r="N145" s="251">
        <f>IF(N$33=0,0,N$33/PPA_fec!N$33)</f>
        <v>0.11485019214823781</v>
      </c>
      <c r="O145" s="251">
        <f>IF(O$33=0,0,O$33/PPA_fec!O$33)</f>
        <v>0.11825943855621388</v>
      </c>
      <c r="P145" s="251">
        <f>IF(P$33=0,0,P$33/PPA_fec!P$33)</f>
        <v>0.11825943855621388</v>
      </c>
      <c r="Q145" s="251">
        <f>IF(Q$33=0,0,Q$33/PPA_fec!Q$33)</f>
        <v>0.11825943855621388</v>
      </c>
    </row>
    <row r="146" spans="1:17" x14ac:dyDescent="0.25">
      <c r="A146" s="76" t="s">
        <v>81</v>
      </c>
      <c r="B146" s="251">
        <f>IF(B$34=0,0,B$34/PPA_fec!B$34)</f>
        <v>0.60288425944320634</v>
      </c>
      <c r="C146" s="251">
        <f>IF(C$34=0,0,C$34/PPA_fec!C$34)</f>
        <v>0.60442868188419141</v>
      </c>
      <c r="D146" s="251">
        <f>IF(D$34=0,0,D$34/PPA_fec!D$34)</f>
        <v>0.6044286818841913</v>
      </c>
      <c r="E146" s="251">
        <f>IF(E$34=0,0,E$34/PPA_fec!E$34)</f>
        <v>0.6044286818841913</v>
      </c>
      <c r="F146" s="251">
        <f>IF(F$34=0,0,F$34/PPA_fec!F$34)</f>
        <v>0.61580637090061119</v>
      </c>
      <c r="G146" s="251">
        <f>IF(G$34=0,0,G$34/PPA_fec!G$34)</f>
        <v>0.61580637090061119</v>
      </c>
      <c r="H146" s="251">
        <f>IF(H$34=0,0,H$34/PPA_fec!H$34)</f>
        <v>0.62294325468610645</v>
      </c>
      <c r="I146" s="251">
        <f>IF(I$34=0,0,I$34/PPA_fec!I$34)</f>
        <v>0.63097636606277352</v>
      </c>
      <c r="J146" s="251">
        <f>IF(J$34=0,0,J$34/PPA_fec!J$34)</f>
        <v>0.63097636606277341</v>
      </c>
      <c r="K146" s="251">
        <f>IF(K$34=0,0,K$34/PPA_fec!K$34)</f>
        <v>0.63097636606277363</v>
      </c>
      <c r="L146" s="251">
        <f>IF(L$34=0,0,L$34/PPA_fec!L$34)</f>
        <v>0.63097636606277352</v>
      </c>
      <c r="M146" s="251">
        <f>IF(M$34=0,0,M$34/PPA_fec!M$34)</f>
        <v>0.63097636606277341</v>
      </c>
      <c r="N146" s="251">
        <f>IF(N$34=0,0,N$34/PPA_fec!N$34)</f>
        <v>0.63097636606277352</v>
      </c>
      <c r="O146" s="251">
        <f>IF(O$34=0,0,O$34/PPA_fec!O$34)</f>
        <v>0.64970645148344741</v>
      </c>
      <c r="P146" s="251">
        <f>IF(P$34=0,0,P$34/PPA_fec!P$34)</f>
        <v>0.64970645148344741</v>
      </c>
      <c r="Q146" s="251">
        <f>IF(Q$34=0,0,Q$34/PPA_fec!Q$34)</f>
        <v>0.64970645148344741</v>
      </c>
    </row>
    <row r="147" spans="1:17" x14ac:dyDescent="0.25">
      <c r="A147" s="76" t="s">
        <v>80</v>
      </c>
      <c r="B147" s="251">
        <f>IF(B$35=0,0,B$35/PPA_fec!B$35)</f>
        <v>0.42394600643717206</v>
      </c>
      <c r="C147" s="251">
        <f>IF(C$35=0,0,C$35/PPA_fec!C$35)</f>
        <v>0.4250320386495775</v>
      </c>
      <c r="D147" s="251">
        <f>IF(D$35=0,0,D$35/PPA_fec!D$35)</f>
        <v>0.4250320386495775</v>
      </c>
      <c r="E147" s="251">
        <f>IF(E$35=0,0,E$35/PPA_fec!E$35)</f>
        <v>0.42503203864957756</v>
      </c>
      <c r="F147" s="251">
        <f>IF(F$35=0,0,F$35/PPA_fec!F$35)</f>
        <v>0.43303278795666689</v>
      </c>
      <c r="G147" s="251">
        <f>IF(G$35=0,0,G$35/PPA_fec!G$35)</f>
        <v>0.43303278795666689</v>
      </c>
      <c r="H147" s="251">
        <f>IF(H$35=0,0,H$35/PPA_fec!H$35)</f>
        <v>0.43805141853438545</v>
      </c>
      <c r="I147" s="251">
        <f>IF(I$35=0,0,I$35/PPA_fec!I$35)</f>
        <v>0.44370027307662929</v>
      </c>
      <c r="J147" s="251">
        <f>IF(J$35=0,0,J$35/PPA_fec!J$35)</f>
        <v>0.44370027307662924</v>
      </c>
      <c r="K147" s="251">
        <f>IF(K$35=0,0,K$35/PPA_fec!K$35)</f>
        <v>0.44370027307662918</v>
      </c>
      <c r="L147" s="251">
        <f>IF(L$35=0,0,L$35/PPA_fec!L$35)</f>
        <v>0.44370027307662924</v>
      </c>
      <c r="M147" s="251">
        <f>IF(M$35=0,0,M$35/PPA_fec!M$35)</f>
        <v>0.44370027307662929</v>
      </c>
      <c r="N147" s="251">
        <f>IF(N$35=0,0,N$35/PPA_fec!N$35)</f>
        <v>0.44370027307662924</v>
      </c>
      <c r="O147" s="251">
        <f>IF(O$35=0,0,O$35/PPA_fec!O$35)</f>
        <v>0.45687120064679881</v>
      </c>
      <c r="P147" s="251">
        <f>IF(P$35=0,0,P$35/PPA_fec!P$35)</f>
        <v>0.45687120064679881</v>
      </c>
      <c r="Q147" s="251">
        <f>IF(Q$35=0,0,Q$35/PPA_fec!Q$35)</f>
        <v>0.45687120064679881</v>
      </c>
    </row>
    <row r="148" spans="1:17" x14ac:dyDescent="0.25">
      <c r="A148" s="129" t="s">
        <v>79</v>
      </c>
      <c r="B148" s="250">
        <f>IF(B$36=0,0,B$36/PPA_fec!B$36)</f>
        <v>0.66694790932110637</v>
      </c>
      <c r="C148" s="250">
        <f>IF(C$36=0,0,C$36/PPA_fec!C$36)</f>
        <v>0.66555653397241055</v>
      </c>
      <c r="D148" s="250">
        <f>IF(D$36=0,0,D$36/PPA_fec!D$36)</f>
        <v>0.66722429011658857</v>
      </c>
      <c r="E148" s="250">
        <f>IF(E$36=0,0,E$36/PPA_fec!E$36)</f>
        <v>0.66073415895390353</v>
      </c>
      <c r="F148" s="250">
        <f>IF(F$36=0,0,F$36/PPA_fec!F$36)</f>
        <v>0.68003717796844865</v>
      </c>
      <c r="G148" s="250">
        <f>IF(G$36=0,0,G$36/PPA_fec!G$36)</f>
        <v>0.68115128497951505</v>
      </c>
      <c r="H148" s="250">
        <f>IF(H$36=0,0,H$36/PPA_fec!H$36)</f>
        <v>0.69014271493126755</v>
      </c>
      <c r="I148" s="250">
        <f>IF(I$36=0,0,I$36/PPA_fec!I$36)</f>
        <v>0.69967713377100926</v>
      </c>
      <c r="J148" s="250">
        <f>IF(J$36=0,0,J$36/PPA_fec!J$36)</f>
        <v>0.69521726441907394</v>
      </c>
      <c r="K148" s="250">
        <f>IF(K$36=0,0,K$36/PPA_fec!K$36)</f>
        <v>0.69038296411129874</v>
      </c>
      <c r="L148" s="250">
        <f>IF(L$36=0,0,L$36/PPA_fec!L$36)</f>
        <v>0.68924068320548704</v>
      </c>
      <c r="M148" s="250">
        <f>IF(M$36=0,0,M$36/PPA_fec!M$36)</f>
        <v>0.69050539641094966</v>
      </c>
      <c r="N148" s="250">
        <f>IF(N$36=0,0,N$36/PPA_fec!N$36)</f>
        <v>0.69303749239823498</v>
      </c>
      <c r="O148" s="250">
        <f>IF(O$36=0,0,O$36/PPA_fec!O$36)</f>
        <v>0.71161690157871282</v>
      </c>
      <c r="P148" s="250">
        <f>IF(P$36=0,0,P$36/PPA_fec!P$36)</f>
        <v>0.71750208649209923</v>
      </c>
      <c r="Q148" s="250">
        <f>IF(Q$36=0,0,Q$36/PPA_fec!Q$36)</f>
        <v>0.71540682505068398</v>
      </c>
    </row>
    <row r="149" spans="1:17" x14ac:dyDescent="0.25">
      <c r="A149" s="127" t="s">
        <v>238</v>
      </c>
      <c r="B149" s="248">
        <f>IF(B$41=0,0,B$41/PPA_fec!B$41)</f>
        <v>0.58705587249823621</v>
      </c>
      <c r="C149" s="248">
        <f>IF(C$41=0,0,C$41/PPA_fec!C$41)</f>
        <v>0.59280239147047209</v>
      </c>
      <c r="D149" s="248">
        <f>IF(D$41=0,0,D$41/PPA_fec!D$41)</f>
        <v>0.58920331823268035</v>
      </c>
      <c r="E149" s="248">
        <f>IF(E$41=0,0,E$41/PPA_fec!E$41)</f>
        <v>0.59599031543396996</v>
      </c>
      <c r="F149" s="248">
        <f>IF(F$41=0,0,F$41/PPA_fec!F$41)</f>
        <v>0.60040156833272262</v>
      </c>
      <c r="G149" s="248">
        <f>IF(G$41=0,0,G$41/PPA_fec!G$41)</f>
        <v>0.5999031495415873</v>
      </c>
      <c r="H149" s="248">
        <f>IF(H$41=0,0,H$41/PPA_fec!H$41)</f>
        <v>0.60559948130903207</v>
      </c>
      <c r="I149" s="248">
        <f>IF(I$41=0,0,I$41/PPA_fec!I$41)</f>
        <v>0.61403183907872338</v>
      </c>
      <c r="J149" s="248">
        <f>IF(J$41=0,0,J$41/PPA_fec!J$41)</f>
        <v>0.61745701228115246</v>
      </c>
      <c r="K149" s="248">
        <f>IF(K$41=0,0,K$41/PPA_fec!K$41)</f>
        <v>0.62408681910533526</v>
      </c>
      <c r="L149" s="248">
        <f>IF(L$41=0,0,L$41/PPA_fec!L$41)</f>
        <v>0.62381238292732777</v>
      </c>
      <c r="M149" s="248">
        <f>IF(M$41=0,0,M$41/PPA_fec!M$41)</f>
        <v>0.62214600574478063</v>
      </c>
      <c r="N149" s="248">
        <f>IF(N$41=0,0,N$41/PPA_fec!N$41)</f>
        <v>0.61839984192475683</v>
      </c>
      <c r="O149" s="248">
        <f>IF(O$41=0,0,O$41/PPA_fec!O$41)</f>
        <v>0.64102060930611338</v>
      </c>
      <c r="P149" s="248">
        <f>IF(P$41=0,0,P$41/PPA_fec!P$41)</f>
        <v>0.63458561426185511</v>
      </c>
      <c r="Q149" s="248">
        <f>IF(Q$41=0,0,Q$41/PPA_fec!Q$41)</f>
        <v>0.63422834762240388</v>
      </c>
    </row>
    <row r="150" spans="1:17" x14ac:dyDescent="0.25">
      <c r="A150" s="127" t="s">
        <v>237</v>
      </c>
      <c r="B150" s="249">
        <f>IF(B$54=0,0,B$54/PPA_fec!B$54)</f>
        <v>0.67272593054950824</v>
      </c>
      <c r="C150" s="249">
        <f>IF(C$54=0,0,C$54/PPA_fec!C$54)</f>
        <v>0.67513287722702076</v>
      </c>
      <c r="D150" s="249">
        <f>IF(D$54=0,0,D$54/PPA_fec!D$54)</f>
        <v>0.67678218682162616</v>
      </c>
      <c r="E150" s="249">
        <f>IF(E$54=0,0,E$54/PPA_fec!E$54)</f>
        <v>0.68183455654836789</v>
      </c>
      <c r="F150" s="249">
        <f>IF(F$54=0,0,F$54/PPA_fec!F$54)</f>
        <v>0.68891178080841542</v>
      </c>
      <c r="G150" s="249">
        <f>IF(G$54=0,0,G$54/PPA_fec!G$54)</f>
        <v>0.68308890918155951</v>
      </c>
      <c r="H150" s="249">
        <f>IF(H$54=0,0,H$54/PPA_fec!H$54)</f>
        <v>0.68911687139452649</v>
      </c>
      <c r="I150" s="249">
        <f>IF(I$54=0,0,I$54/PPA_fec!I$54)</f>
        <v>0.69835515266923009</v>
      </c>
      <c r="J150" s="249">
        <f>IF(J$54=0,0,J$54/PPA_fec!J$54)</f>
        <v>0.70211062044818484</v>
      </c>
      <c r="K150" s="249">
        <f>IF(K$54=0,0,K$54/PPA_fec!K$54)</f>
        <v>0.70488586842265288</v>
      </c>
      <c r="L150" s="249">
        <f>IF(L$54=0,0,L$54/PPA_fec!L$54)</f>
        <v>0.70782159121569121</v>
      </c>
      <c r="M150" s="249">
        <f>IF(M$54=0,0,M$54/PPA_fec!M$54)</f>
        <v>0.70861175031735046</v>
      </c>
      <c r="N150" s="249">
        <f>IF(N$54=0,0,N$54/PPA_fec!N$54)</f>
        <v>0.70895675536685521</v>
      </c>
      <c r="O150" s="249">
        <f>IF(O$54=0,0,O$54/PPA_fec!O$54)</f>
        <v>0.72665360915262689</v>
      </c>
      <c r="P150" s="249">
        <f>IF(P$54=0,0,P$54/PPA_fec!P$54)</f>
        <v>0.72085315245651038</v>
      </c>
      <c r="Q150" s="249">
        <f>IF(Q$54=0,0,Q$54/PPA_fec!Q$54)</f>
        <v>0.72176597684944233</v>
      </c>
    </row>
    <row r="151" spans="1:17" x14ac:dyDescent="0.25">
      <c r="A151" s="72" t="s">
        <v>236</v>
      </c>
      <c r="B151" s="265">
        <f>IF(B$67=0,0,B$67/PPA_fec!B$67)</f>
        <v>0.65292785658137165</v>
      </c>
      <c r="C151" s="265">
        <f>IF(C$67=0,0,C$67/PPA_fec!C$67)</f>
        <v>0.65540684279831818</v>
      </c>
      <c r="D151" s="265">
        <f>IF(D$67=0,0,D$67/PPA_fec!D$67)</f>
        <v>0.65666368782784701</v>
      </c>
      <c r="E151" s="265">
        <f>IF(E$67=0,0,E$67/PPA_fec!E$67)</f>
        <v>0.66148836086060414</v>
      </c>
      <c r="F151" s="265">
        <f>IF(F$67=0,0,F$67/PPA_fec!F$67)</f>
        <v>0.66850149841815421</v>
      </c>
      <c r="G151" s="265">
        <f>IF(G$67=0,0,G$67/PPA_fec!G$67)</f>
        <v>0.66337731736197203</v>
      </c>
      <c r="H151" s="265">
        <f>IF(H$67=0,0,H$67/PPA_fec!H$67)</f>
        <v>0.66935571592356602</v>
      </c>
      <c r="I151" s="265">
        <f>IF(I$67=0,0,I$67/PPA_fec!I$67)</f>
        <v>0.67831742180514443</v>
      </c>
      <c r="J151" s="265">
        <f>IF(J$67=0,0,J$67/PPA_fec!J$67)</f>
        <v>0.68176463085631267</v>
      </c>
      <c r="K151" s="265">
        <f>IF(K$67=0,0,K$67/PPA_fec!K$67)</f>
        <v>0.68449383458673863</v>
      </c>
      <c r="L151" s="265">
        <f>IF(L$67=0,0,L$67/PPA_fec!L$67)</f>
        <v>0.68711675393785199</v>
      </c>
      <c r="M151" s="265">
        <f>IF(M$67=0,0,M$67/PPA_fec!M$67)</f>
        <v>0.68774113374045431</v>
      </c>
      <c r="N151" s="265">
        <f>IF(N$67=0,0,N$67/PPA_fec!N$67)</f>
        <v>0.68783804805867921</v>
      </c>
      <c r="O151" s="265">
        <f>IF(O$67=0,0,O$67/PPA_fec!O$67)</f>
        <v>0.70550895001961278</v>
      </c>
      <c r="P151" s="265">
        <f>IF(P$67=0,0,P$67/PPA_fec!P$67)</f>
        <v>0.70009515852061821</v>
      </c>
      <c r="Q151" s="265">
        <f>IF(Q$67=0,0,Q$67/PPA_fec!Q$67)</f>
        <v>0.70089215011712058</v>
      </c>
    </row>
    <row r="152" spans="1:17" x14ac:dyDescent="0.25">
      <c r="A152" s="40"/>
      <c r="B152" s="32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</row>
    <row r="153" spans="1:17" x14ac:dyDescent="0.25">
      <c r="A153" s="78" t="s">
        <v>55</v>
      </c>
      <c r="B153" s="253">
        <f>IF(B$81=0,0,B$81/PPA_fec!B$81)</f>
        <v>0.53910027623848833</v>
      </c>
      <c r="C153" s="253">
        <f>IF(C$81=0,0,C$81/PPA_fec!C$81)</f>
        <v>0.53851095801324245</v>
      </c>
      <c r="D153" s="253">
        <f>IF(D$81=0,0,D$81/PPA_fec!D$81)</f>
        <v>0.53882801197242425</v>
      </c>
      <c r="E153" s="253">
        <f>IF(E$81=0,0,E$81/PPA_fec!E$81)</f>
        <v>0.53759418543973803</v>
      </c>
      <c r="F153" s="253">
        <f>IF(F$81=0,0,F$81/PPA_fec!F$81)</f>
        <v>0.53887524721603031</v>
      </c>
      <c r="G153" s="253">
        <f>IF(G$81=0,0,G$81/PPA_fec!G$81)</f>
        <v>0.53908313473957525</v>
      </c>
      <c r="H153" s="253">
        <f>IF(H$81=0,0,H$81/PPA_fec!H$81)</f>
        <v>0.55287553601726935</v>
      </c>
      <c r="I153" s="253">
        <f>IF(I$81=0,0,I$81/PPA_fec!I$81)</f>
        <v>0.56576552675227265</v>
      </c>
      <c r="J153" s="253">
        <f>IF(J$81=0,0,J$81/PPA_fec!J$81)</f>
        <v>0.578531108328735</v>
      </c>
      <c r="K153" s="253">
        <f>IF(K$81=0,0,K$81/PPA_fec!K$81)</f>
        <v>0.57758544724330618</v>
      </c>
      <c r="L153" s="253">
        <f>IF(L$81=0,0,L$81/PPA_fec!L$81)</f>
        <v>0.59422513787492903</v>
      </c>
      <c r="M153" s="253">
        <f>IF(M$81=0,0,M$81/PPA_fec!M$81)</f>
        <v>0.59447976036974748</v>
      </c>
      <c r="N153" s="253">
        <f>IF(N$81=0,0,N$81/PPA_fec!N$81)</f>
        <v>0.61508347039557909</v>
      </c>
      <c r="O153" s="253">
        <f>IF(O$81=0,0,O$81/PPA_fec!O$81)</f>
        <v>0.61468064717153215</v>
      </c>
      <c r="P153" s="253">
        <f>IF(P$81=0,0,P$81/PPA_fec!P$81)</f>
        <v>0.61587020474212928</v>
      </c>
      <c r="Q153" s="253">
        <f>IF(Q$81=0,0,Q$81/PPA_fec!Q$81)</f>
        <v>0.61544669483603498</v>
      </c>
    </row>
    <row r="154" spans="1:17" x14ac:dyDescent="0.25">
      <c r="A154" s="132" t="s">
        <v>83</v>
      </c>
      <c r="B154" s="282">
        <f>IF(B$82=0,0,B$82/PPA_fec!B$82)</f>
        <v>0.38893430935210355</v>
      </c>
      <c r="C154" s="282">
        <f>IF(C$82=0,0,C$82/PPA_fec!C$82)</f>
        <v>0.38893430935210349</v>
      </c>
      <c r="D154" s="282">
        <f>IF(D$82=0,0,D$82/PPA_fec!D$82)</f>
        <v>0.38893430935210349</v>
      </c>
      <c r="E154" s="282">
        <f>IF(E$82=0,0,E$82/PPA_fec!E$82)</f>
        <v>0.38893430935210355</v>
      </c>
      <c r="F154" s="282">
        <f>IF(F$82=0,0,F$82/PPA_fec!F$82)</f>
        <v>0.3889343093521036</v>
      </c>
      <c r="G154" s="282">
        <f>IF(G$82=0,0,G$82/PPA_fec!G$82)</f>
        <v>0.38893430935210355</v>
      </c>
      <c r="H154" s="282">
        <f>IF(H$82=0,0,H$82/PPA_fec!H$82)</f>
        <v>0.39873546328154735</v>
      </c>
      <c r="I154" s="282">
        <f>IF(I$82=0,0,I$82/PPA_fec!I$82)</f>
        <v>0.4079443220795137</v>
      </c>
      <c r="J154" s="282">
        <f>IF(J$82=0,0,J$82/PPA_fec!J$82)</f>
        <v>0.41777797886225559</v>
      </c>
      <c r="K154" s="282">
        <f>IF(K$82=0,0,K$82/PPA_fec!K$82)</f>
        <v>0.41777797886225554</v>
      </c>
      <c r="L154" s="282">
        <f>IF(L$82=0,0,L$82/PPA_fec!L$82)</f>
        <v>0.42998011134818503</v>
      </c>
      <c r="M154" s="282">
        <f>IF(M$82=0,0,M$82/PPA_fec!M$82)</f>
        <v>0.42998011134818498</v>
      </c>
      <c r="N154" s="282">
        <f>IF(N$82=0,0,N$82/PPA_fec!N$82)</f>
        <v>0.44450135683964348</v>
      </c>
      <c r="O154" s="282">
        <f>IF(O$82=0,0,O$82/PPA_fec!O$82)</f>
        <v>0.44450135683964342</v>
      </c>
      <c r="P154" s="282">
        <f>IF(P$82=0,0,P$82/PPA_fec!P$82)</f>
        <v>0.44450135683964337</v>
      </c>
      <c r="Q154" s="282">
        <f>IF(Q$82=0,0,Q$82/PPA_fec!Q$82)</f>
        <v>0.44450135683964342</v>
      </c>
    </row>
    <row r="155" spans="1:17" x14ac:dyDescent="0.25">
      <c r="A155" s="76" t="s">
        <v>82</v>
      </c>
      <c r="B155" s="281">
        <f>IF(B$83=0,0,B$83/PPA_fec!B$83)</f>
        <v>0.10193217694506133</v>
      </c>
      <c r="C155" s="281">
        <f>IF(C$83=0,0,C$83/PPA_fec!C$83)</f>
        <v>0.10193217694506132</v>
      </c>
      <c r="D155" s="281">
        <f>IF(D$83=0,0,D$83/PPA_fec!D$83)</f>
        <v>0.10193217694506133</v>
      </c>
      <c r="E155" s="281">
        <f>IF(E$83=0,0,E$83/PPA_fec!E$83)</f>
        <v>0.10193217694506135</v>
      </c>
      <c r="F155" s="281">
        <f>IF(F$83=0,0,F$83/PPA_fec!F$83)</f>
        <v>0.10193217694506133</v>
      </c>
      <c r="G155" s="281">
        <f>IF(G$83=0,0,G$83/PPA_fec!G$83)</f>
        <v>0.10193217694506133</v>
      </c>
      <c r="H155" s="281">
        <f>IF(H$83=0,0,H$83/PPA_fec!H$83)</f>
        <v>0.10450087025027807</v>
      </c>
      <c r="I155" s="281">
        <f>IF(I$83=0,0,I$83/PPA_fec!I$83)</f>
        <v>0.10691433443146606</v>
      </c>
      <c r="J155" s="281">
        <f>IF(J$83=0,0,J$83/PPA_fec!J$83)</f>
        <v>0.10949154610730204</v>
      </c>
      <c r="K155" s="281">
        <f>IF(K$83=0,0,K$83/PPA_fec!K$83)</f>
        <v>0.10949154610730204</v>
      </c>
      <c r="L155" s="281">
        <f>IF(L$83=0,0,L$83/PPA_fec!L$83)</f>
        <v>0.11268948955881905</v>
      </c>
      <c r="M155" s="281">
        <f>IF(M$83=0,0,M$83/PPA_fec!M$83)</f>
        <v>0.11268948955881904</v>
      </c>
      <c r="N155" s="281">
        <f>IF(N$83=0,0,N$83/PPA_fec!N$83)</f>
        <v>0.11649522777554704</v>
      </c>
      <c r="O155" s="281">
        <f>IF(O$83=0,0,O$83/PPA_fec!O$83)</f>
        <v>0.11649522777554704</v>
      </c>
      <c r="P155" s="281">
        <f>IF(P$83=0,0,P$83/PPA_fec!P$83)</f>
        <v>0.11649522777554704</v>
      </c>
      <c r="Q155" s="281">
        <f>IF(Q$83=0,0,Q$83/PPA_fec!Q$83)</f>
        <v>0.11649522777554705</v>
      </c>
    </row>
    <row r="156" spans="1:17" x14ac:dyDescent="0.25">
      <c r="A156" s="76" t="s">
        <v>81</v>
      </c>
      <c r="B156" s="281">
        <f>IF(B$84=0,0,B$84/PPA_fec!B$84)</f>
        <v>0.57291303025378926</v>
      </c>
      <c r="C156" s="281">
        <f>IF(C$84=0,0,C$84/PPA_fec!C$84)</f>
        <v>0.57291303025378926</v>
      </c>
      <c r="D156" s="281">
        <f>IF(D$84=0,0,D$84/PPA_fec!D$84)</f>
        <v>0.57291303025378937</v>
      </c>
      <c r="E156" s="281">
        <f>IF(E$84=0,0,E$84/PPA_fec!E$84)</f>
        <v>0.57291303025378926</v>
      </c>
      <c r="F156" s="281">
        <f>IF(F$84=0,0,F$84/PPA_fec!F$84)</f>
        <v>0.57291303025378926</v>
      </c>
      <c r="G156" s="281">
        <f>IF(G$84=0,0,G$84/PPA_fec!G$84)</f>
        <v>0.57291303025378926</v>
      </c>
      <c r="H156" s="281">
        <f>IF(H$84=0,0,H$84/PPA_fec!H$84)</f>
        <v>0.58735045236513606</v>
      </c>
      <c r="I156" s="281">
        <f>IF(I$84=0,0,I$84/PPA_fec!I$84)</f>
        <v>0.60091540426642476</v>
      </c>
      <c r="J156" s="281">
        <f>IF(J$84=0,0,J$84/PPA_fec!J$84)</f>
        <v>0.61540070414974257</v>
      </c>
      <c r="K156" s="281">
        <f>IF(K$84=0,0,K$84/PPA_fec!K$84)</f>
        <v>0.61540070414974257</v>
      </c>
      <c r="L156" s="281">
        <f>IF(L$84=0,0,L$84/PPA_fec!L$84)</f>
        <v>0.63337484664624144</v>
      </c>
      <c r="M156" s="281">
        <f>IF(M$84=0,0,M$84/PPA_fec!M$84)</f>
        <v>0.63337484664624133</v>
      </c>
      <c r="N156" s="281">
        <f>IF(N$84=0,0,N$84/PPA_fec!N$84)</f>
        <v>0.65476511887866362</v>
      </c>
      <c r="O156" s="281">
        <f>IF(O$84=0,0,O$84/PPA_fec!O$84)</f>
        <v>0.65476511887866362</v>
      </c>
      <c r="P156" s="281">
        <f>IF(P$84=0,0,P$84/PPA_fec!P$84)</f>
        <v>0.65476511887866362</v>
      </c>
      <c r="Q156" s="281">
        <f>IF(Q$84=0,0,Q$84/PPA_fec!Q$84)</f>
        <v>0.65476511887866362</v>
      </c>
    </row>
    <row r="157" spans="1:17" x14ac:dyDescent="0.25">
      <c r="A157" s="76" t="s">
        <v>80</v>
      </c>
      <c r="B157" s="281">
        <f>IF(B$85=0,0,B$85/PPA_fec!B$85)</f>
        <v>0.40254617300134737</v>
      </c>
      <c r="C157" s="281">
        <f>IF(C$85=0,0,C$85/PPA_fec!C$85)</f>
        <v>0.40254617300134737</v>
      </c>
      <c r="D157" s="281">
        <f>IF(D$85=0,0,D$85/PPA_fec!D$85)</f>
        <v>0.40254617300134743</v>
      </c>
      <c r="E157" s="281">
        <f>IF(E$85=0,0,E$85/PPA_fec!E$85)</f>
        <v>0.40254617300134737</v>
      </c>
      <c r="F157" s="281">
        <f>IF(F$85=0,0,F$85/PPA_fec!F$85)</f>
        <v>0.40254617300134737</v>
      </c>
      <c r="G157" s="281">
        <f>IF(G$85=0,0,G$85/PPA_fec!G$85)</f>
        <v>0.40254617300134737</v>
      </c>
      <c r="H157" s="281">
        <f>IF(H$85=0,0,H$85/PPA_fec!H$85)</f>
        <v>0.41269034622141398</v>
      </c>
      <c r="I157" s="281">
        <f>IF(I$85=0,0,I$85/PPA_fec!I$85)</f>
        <v>0.42222149525531205</v>
      </c>
      <c r="J157" s="281">
        <f>IF(J$85=0,0,J$85/PPA_fec!J$85)</f>
        <v>0.43239930885858013</v>
      </c>
      <c r="K157" s="281">
        <f>IF(K$85=0,0,K$85/PPA_fec!K$85)</f>
        <v>0.43239930885858013</v>
      </c>
      <c r="L157" s="281">
        <f>IF(L$85=0,0,L$85/PPA_fec!L$85)</f>
        <v>0.44502848971652176</v>
      </c>
      <c r="M157" s="281">
        <f>IF(M$85=0,0,M$85/PPA_fec!M$85)</f>
        <v>0.44502848971652176</v>
      </c>
      <c r="N157" s="281">
        <f>IF(N$85=0,0,N$85/PPA_fec!N$85)</f>
        <v>0.46005794754331303</v>
      </c>
      <c r="O157" s="281">
        <f>IF(O$85=0,0,O$85/PPA_fec!O$85)</f>
        <v>0.46005794754331303</v>
      </c>
      <c r="P157" s="281">
        <f>IF(P$85=0,0,P$85/PPA_fec!P$85)</f>
        <v>0.46005794754331303</v>
      </c>
      <c r="Q157" s="281">
        <f>IF(Q$85=0,0,Q$85/PPA_fec!Q$85)</f>
        <v>0.46005794754331303</v>
      </c>
    </row>
    <row r="158" spans="1:17" x14ac:dyDescent="0.25">
      <c r="A158" s="129" t="s">
        <v>79</v>
      </c>
      <c r="B158" s="280">
        <f>IF(B$86=0,0,B$86/PPA_fec!B$86)</f>
        <v>0.64314695590820392</v>
      </c>
      <c r="C158" s="280">
        <f>IF(C$86=0,0,C$86/PPA_fec!C$86)</f>
        <v>0.64016530754507117</v>
      </c>
      <c r="D158" s="280">
        <f>IF(D$86=0,0,D$86/PPA_fec!D$86)</f>
        <v>0.64176943817928733</v>
      </c>
      <c r="E158" s="280">
        <f>IF(E$86=0,0,E$86/PPA_fec!E$86)</f>
        <v>0.6355269079062088</v>
      </c>
      <c r="F158" s="280">
        <f>IF(F$86=0,0,F$86/PPA_fec!F$86)</f>
        <v>0.64200842431741612</v>
      </c>
      <c r="G158" s="280">
        <f>IF(G$86=0,0,G$86/PPA_fec!G$86)</f>
        <v>0.64306022870380652</v>
      </c>
      <c r="H158" s="280">
        <f>IF(H$86=0,0,H$86/PPA_fec!H$86)</f>
        <v>0.66031517194520695</v>
      </c>
      <c r="I158" s="280">
        <f>IF(I$86=0,0,I$86/PPA_fec!I$86)</f>
        <v>0.67617868055862584</v>
      </c>
      <c r="J158" s="280">
        <f>IF(J$86=0,0,J$86/PPA_fec!J$86)</f>
        <v>0.6880642487967874</v>
      </c>
      <c r="K158" s="280">
        <f>IF(K$86=0,0,K$86/PPA_fec!K$86)</f>
        <v>0.68327968808466699</v>
      </c>
      <c r="L158" s="280">
        <f>IF(L$86=0,0,L$86/PPA_fec!L$86)</f>
        <v>0.70207283917847052</v>
      </c>
      <c r="M158" s="280">
        <f>IF(M$86=0,0,M$86/PPA_fec!M$86)</f>
        <v>0.70336109858123286</v>
      </c>
      <c r="N158" s="280">
        <f>IF(N$86=0,0,N$86/PPA_fec!N$86)</f>
        <v>0.72978128339810167</v>
      </c>
      <c r="O158" s="280">
        <f>IF(O$86=0,0,O$86/PPA_fec!O$86)</f>
        <v>0.72774320421582284</v>
      </c>
      <c r="P158" s="280">
        <f>IF(P$86=0,0,P$86/PPA_fec!P$86)</f>
        <v>0.73376175621587902</v>
      </c>
      <c r="Q158" s="280">
        <f>IF(Q$86=0,0,Q$86/PPA_fec!Q$86)</f>
        <v>0.73161901301843302</v>
      </c>
    </row>
    <row r="159" spans="1:17" x14ac:dyDescent="0.25">
      <c r="A159" s="72" t="s">
        <v>235</v>
      </c>
      <c r="B159" s="279">
        <f>IF(B$91=0,0,B$91/PPA_fec!B$91)</f>
        <v>0.53164591211919665</v>
      </c>
      <c r="C159" s="279">
        <f>IF(C$91=0,0,C$91/PPA_fec!C$91)</f>
        <v>0.53164591211919665</v>
      </c>
      <c r="D159" s="279">
        <f>IF(D$91=0,0,D$91/PPA_fec!D$91)</f>
        <v>0.53164591211919665</v>
      </c>
      <c r="E159" s="279">
        <f>IF(E$91=0,0,E$91/PPA_fec!E$91)</f>
        <v>0.53164591211919665</v>
      </c>
      <c r="F159" s="279">
        <f>IF(F$91=0,0,F$91/PPA_fec!F$91)</f>
        <v>0.53164591211919665</v>
      </c>
      <c r="G159" s="279">
        <f>IF(G$91=0,0,G$91/PPA_fec!G$91)</f>
        <v>0.53164591211919665</v>
      </c>
      <c r="H159" s="279">
        <f>IF(H$91=0,0,H$91/PPA_fec!H$91)</f>
        <v>0.54504340186320999</v>
      </c>
      <c r="I159" s="279">
        <f>IF(I$91=0,0,I$91/PPA_fec!I$91)</f>
        <v>0.55763126571964738</v>
      </c>
      <c r="J159" s="279">
        <f>IF(J$91=0,0,J$91/PPA_fec!J$91)</f>
        <v>0.57107318458362444</v>
      </c>
      <c r="K159" s="279">
        <f>IF(K$91=0,0,K$91/PPA_fec!K$91)</f>
        <v>0.57107318458362444</v>
      </c>
      <c r="L159" s="279">
        <f>IF(L$91=0,0,L$91/PPA_fec!L$91)</f>
        <v>0.58775264355469803</v>
      </c>
      <c r="M159" s="279">
        <f>IF(M$91=0,0,M$91/PPA_fec!M$91)</f>
        <v>0.58775264355469792</v>
      </c>
      <c r="N159" s="279">
        <f>IF(N$91=0,0,N$91/PPA_fec!N$91)</f>
        <v>0.6076021672885995</v>
      </c>
      <c r="O159" s="279">
        <f>IF(O$91=0,0,O$91/PPA_fec!O$91)</f>
        <v>0.6076021672885995</v>
      </c>
      <c r="P159" s="279">
        <f>IF(P$91=0,0,P$91/PPA_fec!P$91)</f>
        <v>0.6076021672885995</v>
      </c>
      <c r="Q159" s="279">
        <f>IF(Q$91=0,0,Q$91/PPA_fec!Q$91)</f>
        <v>0.60760216728859939</v>
      </c>
    </row>
  </sheetData>
  <pageMargins left="0.39370078740157483" right="0.39370078740157483" top="0.39370078740157483" bottom="0.39370078740157483" header="0.31496062992125984" footer="0.31496062992125984"/>
  <pageSetup paperSize="9" scale="45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4" tint="0.39997558519241921"/>
    <pageSetUpPr fitToPage="1"/>
  </sheetPr>
  <dimension ref="A1:Q15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374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135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32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35</v>
      </c>
      <c r="B5" s="96">
        <v>7.4687035999289346</v>
      </c>
      <c r="C5" s="96">
        <v>18.668772178341854</v>
      </c>
      <c r="D5" s="96">
        <v>16.478979572197634</v>
      </c>
      <c r="E5" s="96">
        <v>24.531717628166835</v>
      </c>
      <c r="F5" s="96">
        <v>24.511151049872936</v>
      </c>
      <c r="G5" s="96">
        <v>11.709073991658611</v>
      </c>
      <c r="H5" s="96">
        <v>11.100812968851576</v>
      </c>
      <c r="I5" s="96">
        <v>18.849893984309897</v>
      </c>
      <c r="J5" s="96">
        <v>12.237148932013415</v>
      </c>
      <c r="K5" s="96">
        <v>24.194641907555472</v>
      </c>
      <c r="L5" s="96">
        <v>17.138454636320425</v>
      </c>
      <c r="M5" s="96">
        <v>19.082430825867739</v>
      </c>
      <c r="N5" s="96">
        <v>15.919069487475472</v>
      </c>
      <c r="O5" s="96">
        <v>20.029660440172115</v>
      </c>
      <c r="P5" s="96">
        <v>19.137077958036102</v>
      </c>
      <c r="Q5" s="96">
        <v>19.10522758808353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7.4687035999289346</v>
      </c>
      <c r="C10" s="158">
        <v>8.5561676410135892</v>
      </c>
      <c r="D10" s="158">
        <v>7.7954150324692293</v>
      </c>
      <c r="E10" s="158">
        <v>8.9955622040447256</v>
      </c>
      <c r="F10" s="158">
        <v>8.2197822382435284</v>
      </c>
      <c r="G10" s="158">
        <v>8.2737073597465525</v>
      </c>
      <c r="H10" s="158">
        <v>7.9985599595426251</v>
      </c>
      <c r="I10" s="158">
        <v>8.3663487203364308</v>
      </c>
      <c r="J10" s="158">
        <v>8.7262966951581706</v>
      </c>
      <c r="K10" s="158">
        <v>9.2484138600846144</v>
      </c>
      <c r="L10" s="158">
        <v>9.6850934886085795</v>
      </c>
      <c r="M10" s="158">
        <v>9.3354051131989166</v>
      </c>
      <c r="N10" s="158">
        <v>8.5569398707935296</v>
      </c>
      <c r="O10" s="158">
        <v>9.3158591740289669</v>
      </c>
      <c r="P10" s="158">
        <v>8.518354825904094</v>
      </c>
      <c r="Q10" s="158">
        <v>8.0067516450527805</v>
      </c>
    </row>
    <row r="11" spans="1:17" x14ac:dyDescent="0.25">
      <c r="A11" s="92" t="s">
        <v>125</v>
      </c>
      <c r="B11" s="91">
        <v>4.3311833416772347E-2</v>
      </c>
      <c r="C11" s="91">
        <v>6.9048313014957716E-2</v>
      </c>
      <c r="D11" s="91">
        <v>4.1775137256546677E-2</v>
      </c>
      <c r="E11" s="91">
        <v>4.2146717590996335E-2</v>
      </c>
      <c r="F11" s="91">
        <v>6.6776043153342582E-2</v>
      </c>
      <c r="G11" s="91">
        <v>6.8210733798352116E-2</v>
      </c>
      <c r="H11" s="91">
        <v>6.8191299788761747E-2</v>
      </c>
      <c r="I11" s="91">
        <v>2.3024137582710894E-2</v>
      </c>
      <c r="J11" s="91">
        <v>2.2382006795903093E-2</v>
      </c>
      <c r="K11" s="91">
        <v>2.30418084247777E-2</v>
      </c>
      <c r="L11" s="91">
        <v>2.2190134757626587E-2</v>
      </c>
      <c r="M11" s="91">
        <v>2.1860066654187448E-2</v>
      </c>
      <c r="N11" s="91">
        <v>2.1626104292685171E-2</v>
      </c>
      <c r="O11" s="91">
        <v>2.331173559173487E-2</v>
      </c>
      <c r="P11" s="91">
        <v>2.2756207336027436E-2</v>
      </c>
      <c r="Q11" s="91">
        <v>2.0751463222237723E-2</v>
      </c>
    </row>
    <row r="12" spans="1:17" x14ac:dyDescent="0.25">
      <c r="A12" s="92" t="s">
        <v>26</v>
      </c>
      <c r="B12" s="91">
        <v>7.4253917665121625</v>
      </c>
      <c r="C12" s="91">
        <v>8.4871193279986308</v>
      </c>
      <c r="D12" s="91">
        <v>7.7536398952126824</v>
      </c>
      <c r="E12" s="91">
        <v>8.9534154864537285</v>
      </c>
      <c r="F12" s="91">
        <v>8.1530061950901853</v>
      </c>
      <c r="G12" s="91">
        <v>8.2054966259482001</v>
      </c>
      <c r="H12" s="91">
        <v>7.9303686597538636</v>
      </c>
      <c r="I12" s="91">
        <v>8.3433245827537199</v>
      </c>
      <c r="J12" s="91">
        <v>8.7039146883622678</v>
      </c>
      <c r="K12" s="91">
        <v>9.2253720516598374</v>
      </c>
      <c r="L12" s="91">
        <v>9.6629033538509521</v>
      </c>
      <c r="M12" s="91">
        <v>9.3135450465447285</v>
      </c>
      <c r="N12" s="91">
        <v>8.5353137665008436</v>
      </c>
      <c r="O12" s="91">
        <v>9.2925474384372322</v>
      </c>
      <c r="P12" s="91">
        <v>8.4955986185680672</v>
      </c>
      <c r="Q12" s="91">
        <v>7.9860001818305433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241</v>
      </c>
      <c r="B15" s="155">
        <v>0</v>
      </c>
      <c r="C15" s="155">
        <v>0</v>
      </c>
      <c r="D15" s="155">
        <v>0</v>
      </c>
      <c r="E15" s="155">
        <v>0</v>
      </c>
      <c r="F15" s="155">
        <v>0</v>
      </c>
      <c r="G15" s="155">
        <v>0</v>
      </c>
      <c r="H15" s="155">
        <v>0</v>
      </c>
      <c r="I15" s="155">
        <v>0</v>
      </c>
      <c r="J15" s="155">
        <v>0</v>
      </c>
      <c r="K15" s="155">
        <v>0</v>
      </c>
      <c r="L15" s="155">
        <v>0</v>
      </c>
      <c r="M15" s="155">
        <v>0</v>
      </c>
      <c r="N15" s="155">
        <v>0</v>
      </c>
      <c r="O15" s="155">
        <v>0</v>
      </c>
      <c r="P15" s="155">
        <v>0</v>
      </c>
      <c r="Q15" s="155">
        <v>0</v>
      </c>
    </row>
    <row r="16" spans="1:17" x14ac:dyDescent="0.25">
      <c r="A16" s="156" t="s">
        <v>240</v>
      </c>
      <c r="B16" s="206">
        <v>0</v>
      </c>
      <c r="C16" s="206">
        <v>10.112604537328266</v>
      </c>
      <c r="D16" s="206">
        <v>8.6835645397284047</v>
      </c>
      <c r="E16" s="206">
        <v>15.536155424122109</v>
      </c>
      <c r="F16" s="206">
        <v>16.291368811629408</v>
      </c>
      <c r="G16" s="206">
        <v>3.4353666319120593</v>
      </c>
      <c r="H16" s="206">
        <v>3.1022530093089506</v>
      </c>
      <c r="I16" s="206">
        <v>10.483545263973467</v>
      </c>
      <c r="J16" s="206">
        <v>3.5108522368552437</v>
      </c>
      <c r="K16" s="206">
        <v>14.946228047470857</v>
      </c>
      <c r="L16" s="206">
        <v>7.4533611477118455</v>
      </c>
      <c r="M16" s="206">
        <v>9.7470257126688225</v>
      </c>
      <c r="N16" s="206">
        <v>7.3621296166819414</v>
      </c>
      <c r="O16" s="206">
        <v>10.71380126614315</v>
      </c>
      <c r="P16" s="206">
        <v>10.618723132132008</v>
      </c>
      <c r="Q16" s="206">
        <v>11.098475943030749</v>
      </c>
    </row>
    <row r="17" spans="1:17" x14ac:dyDescent="0.25">
      <c r="A17" s="152" t="s">
        <v>249</v>
      </c>
      <c r="B17" s="264">
        <v>0</v>
      </c>
      <c r="C17" s="264">
        <v>10.112604537328266</v>
      </c>
      <c r="D17" s="264">
        <v>8.6835645397284047</v>
      </c>
      <c r="E17" s="264">
        <v>15.536155424122109</v>
      </c>
      <c r="F17" s="264">
        <v>16.291368811629408</v>
      </c>
      <c r="G17" s="264">
        <v>3.4353666319120593</v>
      </c>
      <c r="H17" s="264">
        <v>3.1022530093089506</v>
      </c>
      <c r="I17" s="264">
        <v>10.483545263973467</v>
      </c>
      <c r="J17" s="264">
        <v>3.5108522368552437</v>
      </c>
      <c r="K17" s="264">
        <v>14.946228047470857</v>
      </c>
      <c r="L17" s="264">
        <v>7.4533611477118455</v>
      </c>
      <c r="M17" s="264">
        <v>9.7470257126688225</v>
      </c>
      <c r="N17" s="264">
        <v>7.3621296166819414</v>
      </c>
      <c r="O17" s="264">
        <v>10.71380126614315</v>
      </c>
      <c r="P17" s="264">
        <v>10.618723132132008</v>
      </c>
      <c r="Q17" s="264">
        <v>11.098475943030749</v>
      </c>
    </row>
    <row r="18" spans="1:17" x14ac:dyDescent="0.25">
      <c r="A18" s="150" t="s">
        <v>33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150" t="s">
        <v>31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150" t="s">
        <v>30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150" t="s">
        <v>125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150" t="s">
        <v>29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150" t="s">
        <v>28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150" t="s">
        <v>26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150" t="s">
        <v>25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0" t="s">
        <v>86</v>
      </c>
      <c r="B26" s="87">
        <v>0</v>
      </c>
      <c r="C26" s="87">
        <v>10.112604537328266</v>
      </c>
      <c r="D26" s="87">
        <v>8.6835645397284047</v>
      </c>
      <c r="E26" s="87">
        <v>15.536155424122109</v>
      </c>
      <c r="F26" s="87">
        <v>16.291368811629408</v>
      </c>
      <c r="G26" s="87">
        <v>3.4353666319120593</v>
      </c>
      <c r="H26" s="87">
        <v>3.1022530093089506</v>
      </c>
      <c r="I26" s="87">
        <v>10.483545263973467</v>
      </c>
      <c r="J26" s="87">
        <v>3.5108522368552437</v>
      </c>
      <c r="K26" s="87">
        <v>14.946228047470857</v>
      </c>
      <c r="L26" s="87">
        <v>7.4533611477118455</v>
      </c>
      <c r="M26" s="87">
        <v>9.7470257126688225</v>
      </c>
      <c r="N26" s="87">
        <v>7.3621296166819414</v>
      </c>
      <c r="O26" s="87">
        <v>10.71380126614315</v>
      </c>
      <c r="P26" s="87">
        <v>10.618723132132008</v>
      </c>
      <c r="Q26" s="87">
        <v>11.098475943030749</v>
      </c>
    </row>
    <row r="27" spans="1:17" x14ac:dyDescent="0.25">
      <c r="A27" s="150" t="s">
        <v>22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2" t="s">
        <v>248</v>
      </c>
      <c r="B28" s="151">
        <v>0</v>
      </c>
      <c r="C28" s="151">
        <v>0</v>
      </c>
      <c r="D28" s="151">
        <v>0</v>
      </c>
      <c r="E28" s="151">
        <v>0</v>
      </c>
      <c r="F28" s="151">
        <v>0</v>
      </c>
      <c r="G28" s="151">
        <v>0</v>
      </c>
      <c r="H28" s="151">
        <v>0</v>
      </c>
      <c r="I28" s="151">
        <v>0</v>
      </c>
      <c r="J28" s="151">
        <v>0</v>
      </c>
      <c r="K28" s="151">
        <v>0</v>
      </c>
      <c r="L28" s="151">
        <v>0</v>
      </c>
      <c r="M28" s="151">
        <v>0</v>
      </c>
      <c r="N28" s="151">
        <v>0</v>
      </c>
      <c r="O28" s="151">
        <v>0</v>
      </c>
      <c r="P28" s="151">
        <v>0</v>
      </c>
      <c r="Q28" s="151">
        <v>0</v>
      </c>
    </row>
    <row r="29" spans="1:17" x14ac:dyDescent="0.25">
      <c r="A29" s="243" t="s">
        <v>239</v>
      </c>
      <c r="B29" s="278">
        <v>0</v>
      </c>
      <c r="C29" s="278">
        <v>0</v>
      </c>
      <c r="D29" s="278">
        <v>0</v>
      </c>
      <c r="E29" s="278">
        <v>0</v>
      </c>
      <c r="F29" s="278">
        <v>0</v>
      </c>
      <c r="G29" s="278">
        <v>0</v>
      </c>
      <c r="H29" s="278">
        <v>0</v>
      </c>
      <c r="I29" s="278">
        <v>0</v>
      </c>
      <c r="J29" s="278">
        <v>0</v>
      </c>
      <c r="K29" s="278">
        <v>0</v>
      </c>
      <c r="L29" s="278">
        <v>0</v>
      </c>
      <c r="M29" s="278">
        <v>0</v>
      </c>
      <c r="N29" s="278">
        <v>0</v>
      </c>
      <c r="O29" s="278">
        <v>0</v>
      </c>
      <c r="P29" s="278">
        <v>0</v>
      </c>
      <c r="Q29" s="278">
        <v>0</v>
      </c>
    </row>
    <row r="30" spans="1:17" x14ac:dyDescent="0.25">
      <c r="A30" s="40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</row>
    <row r="31" spans="1:17" ht="12.75" x14ac:dyDescent="0.25">
      <c r="A31" s="97" t="s">
        <v>34</v>
      </c>
      <c r="B31" s="96">
        <v>1510.9961253762901</v>
      </c>
      <c r="C31" s="96">
        <v>1570.8760793798779</v>
      </c>
      <c r="D31" s="96">
        <v>1597.5711640636487</v>
      </c>
      <c r="E31" s="96">
        <v>1750.0070102079683</v>
      </c>
      <c r="F31" s="96">
        <v>1573.7658682947892</v>
      </c>
      <c r="G31" s="96">
        <v>1560.5017450617511</v>
      </c>
      <c r="H31" s="96">
        <v>1569.3652390843026</v>
      </c>
      <c r="I31" s="96">
        <v>1483.9284544119009</v>
      </c>
      <c r="J31" s="96">
        <v>1589.2804768050264</v>
      </c>
      <c r="K31" s="96">
        <v>1571.559072851474</v>
      </c>
      <c r="L31" s="96">
        <v>1675.9146673766968</v>
      </c>
      <c r="M31" s="96">
        <v>1625.8162491908192</v>
      </c>
      <c r="N31" s="96">
        <v>1551.4793940039117</v>
      </c>
      <c r="O31" s="96">
        <v>1590.5308962159615</v>
      </c>
      <c r="P31" s="96">
        <v>1427.6018702465763</v>
      </c>
      <c r="Q31" s="96">
        <v>1482.8081754609391</v>
      </c>
    </row>
    <row r="32" spans="1:17" x14ac:dyDescent="0.25">
      <c r="A32" s="132" t="s">
        <v>83</v>
      </c>
      <c r="B32" s="160">
        <v>0</v>
      </c>
      <c r="C32" s="160">
        <v>0</v>
      </c>
      <c r="D32" s="160">
        <v>0</v>
      </c>
      <c r="E32" s="160">
        <v>0</v>
      </c>
      <c r="F32" s="160">
        <v>0</v>
      </c>
      <c r="G32" s="160">
        <v>0</v>
      </c>
      <c r="H32" s="160">
        <v>0</v>
      </c>
      <c r="I32" s="160">
        <v>0</v>
      </c>
      <c r="J32" s="160">
        <v>0</v>
      </c>
      <c r="K32" s="160">
        <v>0</v>
      </c>
      <c r="L32" s="160">
        <v>0</v>
      </c>
      <c r="M32" s="160">
        <v>0</v>
      </c>
      <c r="N32" s="160">
        <v>0</v>
      </c>
      <c r="O32" s="160">
        <v>0</v>
      </c>
      <c r="P32" s="160">
        <v>0</v>
      </c>
      <c r="Q32" s="160">
        <v>0</v>
      </c>
    </row>
    <row r="33" spans="1:17" x14ac:dyDescent="0.25">
      <c r="A33" s="76" t="s">
        <v>82</v>
      </c>
      <c r="B33" s="159">
        <v>0</v>
      </c>
      <c r="C33" s="159">
        <v>0</v>
      </c>
      <c r="D33" s="159">
        <v>0</v>
      </c>
      <c r="E33" s="159">
        <v>0</v>
      </c>
      <c r="F33" s="159">
        <v>0</v>
      </c>
      <c r="G33" s="159">
        <v>0</v>
      </c>
      <c r="H33" s="159">
        <v>0</v>
      </c>
      <c r="I33" s="159">
        <v>0</v>
      </c>
      <c r="J33" s="159">
        <v>0</v>
      </c>
      <c r="K33" s="159">
        <v>0</v>
      </c>
      <c r="L33" s="159">
        <v>0</v>
      </c>
      <c r="M33" s="159">
        <v>0</v>
      </c>
      <c r="N33" s="159">
        <v>0</v>
      </c>
      <c r="O33" s="159">
        <v>0</v>
      </c>
      <c r="P33" s="159">
        <v>0</v>
      </c>
      <c r="Q33" s="159">
        <v>0</v>
      </c>
    </row>
    <row r="34" spans="1:17" x14ac:dyDescent="0.25">
      <c r="A34" s="76" t="s">
        <v>81</v>
      </c>
      <c r="B34" s="159">
        <v>0</v>
      </c>
      <c r="C34" s="159">
        <v>0</v>
      </c>
      <c r="D34" s="159">
        <v>0</v>
      </c>
      <c r="E34" s="159">
        <v>0</v>
      </c>
      <c r="F34" s="159">
        <v>0</v>
      </c>
      <c r="G34" s="159">
        <v>0</v>
      </c>
      <c r="H34" s="159">
        <v>0</v>
      </c>
      <c r="I34" s="159">
        <v>0</v>
      </c>
      <c r="J34" s="159">
        <v>0</v>
      </c>
      <c r="K34" s="159">
        <v>0</v>
      </c>
      <c r="L34" s="159">
        <v>0</v>
      </c>
      <c r="M34" s="159">
        <v>0</v>
      </c>
      <c r="N34" s="159">
        <v>0</v>
      </c>
      <c r="O34" s="159">
        <v>0</v>
      </c>
      <c r="P34" s="159">
        <v>0</v>
      </c>
      <c r="Q34" s="159">
        <v>0</v>
      </c>
    </row>
    <row r="35" spans="1:17" x14ac:dyDescent="0.25">
      <c r="A35" s="76" t="s">
        <v>80</v>
      </c>
      <c r="B35" s="159">
        <v>0</v>
      </c>
      <c r="C35" s="159">
        <v>0</v>
      </c>
      <c r="D35" s="159">
        <v>0</v>
      </c>
      <c r="E35" s="159">
        <v>0</v>
      </c>
      <c r="F35" s="159">
        <v>0</v>
      </c>
      <c r="G35" s="159">
        <v>0</v>
      </c>
      <c r="H35" s="159">
        <v>0</v>
      </c>
      <c r="I35" s="159">
        <v>0</v>
      </c>
      <c r="J35" s="159">
        <v>0</v>
      </c>
      <c r="K35" s="159">
        <v>0</v>
      </c>
      <c r="L35" s="159">
        <v>0</v>
      </c>
      <c r="M35" s="159">
        <v>0</v>
      </c>
      <c r="N35" s="159">
        <v>0</v>
      </c>
      <c r="O35" s="159">
        <v>0</v>
      </c>
      <c r="P35" s="159">
        <v>0</v>
      </c>
      <c r="Q35" s="159">
        <v>0</v>
      </c>
    </row>
    <row r="36" spans="1:17" x14ac:dyDescent="0.25">
      <c r="A36" s="129" t="s">
        <v>79</v>
      </c>
      <c r="B36" s="158">
        <v>15.415104945175669</v>
      </c>
      <c r="C36" s="158">
        <v>17.029481677977859</v>
      </c>
      <c r="D36" s="158">
        <v>15.893172875769411</v>
      </c>
      <c r="E36" s="158">
        <v>18.228854433088348</v>
      </c>
      <c r="F36" s="158">
        <v>16.248634973270192</v>
      </c>
      <c r="G36" s="158">
        <v>17.152823644232008</v>
      </c>
      <c r="H36" s="158">
        <v>17.053731870014531</v>
      </c>
      <c r="I36" s="158">
        <v>16.839072137853801</v>
      </c>
      <c r="J36" s="158">
        <v>17.960812724529159</v>
      </c>
      <c r="K36" s="158">
        <v>18.623608812123539</v>
      </c>
      <c r="L36" s="158">
        <v>20.198791610015206</v>
      </c>
      <c r="M36" s="158">
        <v>18.851304281681006</v>
      </c>
      <c r="N36" s="158">
        <v>17.454757560978283</v>
      </c>
      <c r="O36" s="158">
        <v>18.726042630661333</v>
      </c>
      <c r="P36" s="158">
        <v>17.60874974681089</v>
      </c>
      <c r="Q36" s="158">
        <v>18.113692745568176</v>
      </c>
    </row>
    <row r="37" spans="1:17" x14ac:dyDescent="0.25">
      <c r="A37" s="92" t="s">
        <v>125</v>
      </c>
      <c r="B37" s="91">
        <v>8.9393888585144118E-2</v>
      </c>
      <c r="C37" s="91">
        <v>0.13742799705642594</v>
      </c>
      <c r="D37" s="91">
        <v>8.5170510558048668E-2</v>
      </c>
      <c r="E37" s="91">
        <v>8.5407266646803578E-2</v>
      </c>
      <c r="F37" s="91">
        <v>0.13200100911552348</v>
      </c>
      <c r="G37" s="91">
        <v>0.14141262636132568</v>
      </c>
      <c r="H37" s="91">
        <v>0.14539068886742701</v>
      </c>
      <c r="I37" s="91">
        <v>4.634101764425963E-2</v>
      </c>
      <c r="J37" s="91">
        <v>4.6067541192291291E-2</v>
      </c>
      <c r="K37" s="91">
        <v>4.6399483513492573E-2</v>
      </c>
      <c r="L37" s="91">
        <v>4.6278738382302176E-2</v>
      </c>
      <c r="M37" s="91">
        <v>4.4142783641309712E-2</v>
      </c>
      <c r="N37" s="91">
        <v>4.4113715080043664E-2</v>
      </c>
      <c r="O37" s="91">
        <v>4.6859505530367197E-2</v>
      </c>
      <c r="P37" s="91">
        <v>4.7040580999056947E-2</v>
      </c>
      <c r="Q37" s="91">
        <v>4.6946083192279948E-2</v>
      </c>
    </row>
    <row r="38" spans="1:17" x14ac:dyDescent="0.25">
      <c r="A38" s="92" t="s">
        <v>26</v>
      </c>
      <c r="B38" s="91">
        <v>15.325711056590524</v>
      </c>
      <c r="C38" s="91">
        <v>16.892053680921432</v>
      </c>
      <c r="D38" s="91">
        <v>15.808002365211362</v>
      </c>
      <c r="E38" s="91">
        <v>18.143447166441543</v>
      </c>
      <c r="F38" s="91">
        <v>16.116633964154669</v>
      </c>
      <c r="G38" s="91">
        <v>17.011411017870682</v>
      </c>
      <c r="H38" s="91">
        <v>16.908341181147104</v>
      </c>
      <c r="I38" s="91">
        <v>16.792731120209542</v>
      </c>
      <c r="J38" s="91">
        <v>17.914745183336869</v>
      </c>
      <c r="K38" s="91">
        <v>18.577209328610046</v>
      </c>
      <c r="L38" s="91">
        <v>20.152512871632904</v>
      </c>
      <c r="M38" s="91">
        <v>18.807161498039697</v>
      </c>
      <c r="N38" s="91">
        <v>17.410643845898239</v>
      </c>
      <c r="O38" s="91">
        <v>18.679183125130965</v>
      </c>
      <c r="P38" s="91">
        <v>17.561709165811834</v>
      </c>
      <c r="Q38" s="91">
        <v>18.066746662375895</v>
      </c>
    </row>
    <row r="39" spans="1:17" x14ac:dyDescent="0.25">
      <c r="A39" s="92" t="s">
        <v>126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21</v>
      </c>
      <c r="B40" s="157">
        <v>0</v>
      </c>
      <c r="C40" s="157">
        <v>0</v>
      </c>
      <c r="D40" s="157">
        <v>0</v>
      </c>
      <c r="E40" s="157">
        <v>0</v>
      </c>
      <c r="F40" s="157">
        <v>0</v>
      </c>
      <c r="G40" s="157">
        <v>0</v>
      </c>
      <c r="H40" s="157">
        <v>0</v>
      </c>
      <c r="I40" s="157">
        <v>0</v>
      </c>
      <c r="J40" s="157">
        <v>0</v>
      </c>
      <c r="K40" s="157">
        <v>0</v>
      </c>
      <c r="L40" s="157">
        <v>0</v>
      </c>
      <c r="M40" s="157">
        <v>0</v>
      </c>
      <c r="N40" s="157">
        <v>0</v>
      </c>
      <c r="O40" s="157">
        <v>0</v>
      </c>
      <c r="P40" s="157">
        <v>0</v>
      </c>
      <c r="Q40" s="157">
        <v>0</v>
      </c>
    </row>
    <row r="41" spans="1:17" x14ac:dyDescent="0.25">
      <c r="A41" s="156" t="s">
        <v>238</v>
      </c>
      <c r="B41" s="204">
        <v>43.350174505249676</v>
      </c>
      <c r="C41" s="204">
        <v>45.039031817446386</v>
      </c>
      <c r="D41" s="204">
        <v>45.84573887501098</v>
      </c>
      <c r="E41" s="204">
        <v>50.196468283329835</v>
      </c>
      <c r="F41" s="204">
        <v>45.145427052797665</v>
      </c>
      <c r="G41" s="204">
        <v>44.734751345435328</v>
      </c>
      <c r="H41" s="204">
        <v>44.994536440993848</v>
      </c>
      <c r="I41" s="204">
        <v>42.524329920986865</v>
      </c>
      <c r="J41" s="204">
        <v>45.545497509579626</v>
      </c>
      <c r="K41" s="204">
        <v>45.012622146068118</v>
      </c>
      <c r="L41" s="204">
        <v>47.991764514976275</v>
      </c>
      <c r="M41" s="204">
        <v>46.57869405533733</v>
      </c>
      <c r="N41" s="204">
        <v>44.464482215737178</v>
      </c>
      <c r="O41" s="204">
        <v>45.559560973486974</v>
      </c>
      <c r="P41" s="204">
        <v>40.869365811587393</v>
      </c>
      <c r="Q41" s="204">
        <v>42.454912542474503</v>
      </c>
    </row>
    <row r="42" spans="1:17" x14ac:dyDescent="0.25">
      <c r="A42" s="152" t="s">
        <v>247</v>
      </c>
      <c r="B42" s="151">
        <v>43.350174505249676</v>
      </c>
      <c r="C42" s="151">
        <v>45.039031817446386</v>
      </c>
      <c r="D42" s="151">
        <v>45.84573887501098</v>
      </c>
      <c r="E42" s="151">
        <v>50.196468283329835</v>
      </c>
      <c r="F42" s="151">
        <v>45.145427052797665</v>
      </c>
      <c r="G42" s="151">
        <v>44.734751345435328</v>
      </c>
      <c r="H42" s="151">
        <v>44.994536440993848</v>
      </c>
      <c r="I42" s="151">
        <v>42.524329920986865</v>
      </c>
      <c r="J42" s="151">
        <v>45.545497509579626</v>
      </c>
      <c r="K42" s="151">
        <v>45.012622146068118</v>
      </c>
      <c r="L42" s="151">
        <v>47.991764514976275</v>
      </c>
      <c r="M42" s="151">
        <v>46.57869405533733</v>
      </c>
      <c r="N42" s="151">
        <v>44.464482215737178</v>
      </c>
      <c r="O42" s="151">
        <v>45.559560973486974</v>
      </c>
      <c r="P42" s="151">
        <v>40.869365811587393</v>
      </c>
      <c r="Q42" s="151">
        <v>42.454912542474503</v>
      </c>
    </row>
    <row r="43" spans="1:17" x14ac:dyDescent="0.25">
      <c r="A43" s="150" t="s">
        <v>33</v>
      </c>
      <c r="B43" s="87">
        <v>8.6169579735830819</v>
      </c>
      <c r="C43" s="87">
        <v>7.54525447408278</v>
      </c>
      <c r="D43" s="87">
        <v>9.7232276156410435</v>
      </c>
      <c r="E43" s="87">
        <v>8.7475994315436498</v>
      </c>
      <c r="F43" s="87">
        <v>8.8944936784674784</v>
      </c>
      <c r="G43" s="87">
        <v>8.7353624545057613</v>
      </c>
      <c r="H43" s="87">
        <v>9.9121111220013898</v>
      </c>
      <c r="I43" s="87">
        <v>7.8416848836323458</v>
      </c>
      <c r="J43" s="87">
        <v>9.1619139559095633</v>
      </c>
      <c r="K43" s="87">
        <v>7.4131165649248683</v>
      </c>
      <c r="L43" s="87">
        <v>7.0326135102067395</v>
      </c>
      <c r="M43" s="87">
        <v>7.6425642129916183</v>
      </c>
      <c r="N43" s="87">
        <v>8.0125289427527058</v>
      </c>
      <c r="O43" s="87">
        <v>8.5610975174901736</v>
      </c>
      <c r="P43" s="87">
        <v>7.3218754655050056</v>
      </c>
      <c r="Q43" s="87">
        <v>7.6666879035206685</v>
      </c>
    </row>
    <row r="44" spans="1:17" x14ac:dyDescent="0.25">
      <c r="A44" s="150" t="s">
        <v>31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30</v>
      </c>
      <c r="B45" s="87">
        <v>0.16826664272449868</v>
      </c>
      <c r="C45" s="87">
        <v>8.3888204135999997E-2</v>
      </c>
      <c r="D45" s="87">
        <v>0.16824658469843479</v>
      </c>
      <c r="E45" s="87">
        <v>8.4246579653217385E-2</v>
      </c>
      <c r="F45" s="87">
        <v>8.4046716384000006E-2</v>
      </c>
      <c r="G45" s="87">
        <v>8.4134087437197289E-2</v>
      </c>
      <c r="H45" s="87">
        <v>8.4085770126260881E-2</v>
      </c>
      <c r="I45" s="87">
        <v>0</v>
      </c>
      <c r="J45" s="87">
        <v>0</v>
      </c>
      <c r="K45" s="87">
        <v>0</v>
      </c>
      <c r="L45" s="87">
        <v>8.4131678060606896E-2</v>
      </c>
      <c r="M45" s="87">
        <v>8.4135277821735202E-2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125</v>
      </c>
      <c r="B46" s="87">
        <v>0.17910983446392359</v>
      </c>
      <c r="C46" s="87">
        <v>0.26938135591792184</v>
      </c>
      <c r="D46" s="87">
        <v>0.17475325414888931</v>
      </c>
      <c r="E46" s="87">
        <v>0.17521905632417523</v>
      </c>
      <c r="F46" s="87">
        <v>0.27003069267013757</v>
      </c>
      <c r="G46" s="87">
        <v>0.26666152319271835</v>
      </c>
      <c r="H46" s="87">
        <v>0.27025614539848647</v>
      </c>
      <c r="I46" s="87">
        <v>8.7147949579168771E-2</v>
      </c>
      <c r="J46" s="87">
        <v>8.7599642889619606E-2</v>
      </c>
      <c r="K46" s="87">
        <v>8.7518039865980002E-2</v>
      </c>
      <c r="L46" s="87">
        <v>8.9600085202876309E-2</v>
      </c>
      <c r="M46" s="87">
        <v>8.7619250552629147E-2</v>
      </c>
      <c r="N46" s="87">
        <v>8.9775261360893185E-2</v>
      </c>
      <c r="O46" s="87">
        <v>8.9573507684950329E-2</v>
      </c>
      <c r="P46" s="87">
        <v>8.7475893301371205E-2</v>
      </c>
      <c r="Q46" s="87">
        <v>8.7556750313008053E-2</v>
      </c>
    </row>
    <row r="47" spans="1:17" x14ac:dyDescent="0.25">
      <c r="A47" s="150" t="s">
        <v>29</v>
      </c>
      <c r="B47" s="87">
        <v>3.6792043567440658</v>
      </c>
      <c r="C47" s="87">
        <v>3.853592582700522</v>
      </c>
      <c r="D47" s="87">
        <v>3.2316664300528699</v>
      </c>
      <c r="E47" s="87">
        <v>3.7750727821147829</v>
      </c>
      <c r="F47" s="87">
        <v>2.6882290811081737</v>
      </c>
      <c r="G47" s="87">
        <v>3.4998396183501805</v>
      </c>
      <c r="H47" s="87">
        <v>3.2321914984612174</v>
      </c>
      <c r="I47" s="87">
        <v>2.7811182851123477</v>
      </c>
      <c r="J47" s="87">
        <v>2.158490475754435</v>
      </c>
      <c r="K47" s="87">
        <v>2.1590756593293916</v>
      </c>
      <c r="L47" s="87">
        <v>1.6153517673846105</v>
      </c>
      <c r="M47" s="87">
        <v>1.2563696665685944</v>
      </c>
      <c r="N47" s="87">
        <v>0.80765869115353073</v>
      </c>
      <c r="O47" s="87">
        <v>0.98716375826502301</v>
      </c>
      <c r="P47" s="87">
        <v>0.53833380003590892</v>
      </c>
      <c r="Q47" s="87">
        <v>0.71768009385190701</v>
      </c>
    </row>
    <row r="48" spans="1:17" x14ac:dyDescent="0.25">
      <c r="A48" s="150" t="s">
        <v>28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26</v>
      </c>
      <c r="B49" s="87">
        <v>30.706635697734104</v>
      </c>
      <c r="C49" s="87">
        <v>33.111188566159541</v>
      </c>
      <c r="D49" s="87">
        <v>32.434933603353464</v>
      </c>
      <c r="E49" s="87">
        <v>37.222566835188566</v>
      </c>
      <c r="F49" s="87">
        <v>32.969337598343792</v>
      </c>
      <c r="G49" s="87">
        <v>32.078385717071981</v>
      </c>
      <c r="H49" s="87">
        <v>31.429681971353997</v>
      </c>
      <c r="I49" s="87">
        <v>31.58005929422745</v>
      </c>
      <c r="J49" s="87">
        <v>34.065748679060071</v>
      </c>
      <c r="K49" s="87">
        <v>35.040065610798628</v>
      </c>
      <c r="L49" s="87">
        <v>39.017201710081402</v>
      </c>
      <c r="M49" s="87">
        <v>37.330436813196144</v>
      </c>
      <c r="N49" s="87">
        <v>35.432180193638622</v>
      </c>
      <c r="O49" s="87">
        <v>35.70588153396595</v>
      </c>
      <c r="P49" s="87">
        <v>32.65746648003914</v>
      </c>
      <c r="Q49" s="87">
        <v>33.695369643662794</v>
      </c>
    </row>
    <row r="50" spans="1:17" x14ac:dyDescent="0.25">
      <c r="A50" s="150" t="s">
        <v>25</v>
      </c>
      <c r="B50" s="87">
        <v>0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86</v>
      </c>
      <c r="B51" s="87">
        <v>0</v>
      </c>
      <c r="C51" s="87">
        <v>0.17572663444961545</v>
      </c>
      <c r="D51" s="87">
        <v>0.11291138711627813</v>
      </c>
      <c r="E51" s="87">
        <v>0.19176359850544614</v>
      </c>
      <c r="F51" s="87">
        <v>0.23928928582407519</v>
      </c>
      <c r="G51" s="87">
        <v>7.036794487748918E-2</v>
      </c>
      <c r="H51" s="87">
        <v>6.620993365249421E-2</v>
      </c>
      <c r="I51" s="87">
        <v>0.23431950843555169</v>
      </c>
      <c r="J51" s="87">
        <v>7.1744755965934978E-2</v>
      </c>
      <c r="K51" s="87">
        <v>0.31284627114925045</v>
      </c>
      <c r="L51" s="87">
        <v>0.15286576404003888</v>
      </c>
      <c r="M51" s="87">
        <v>0.17756883420661115</v>
      </c>
      <c r="N51" s="87">
        <v>0.12233912683143058</v>
      </c>
      <c r="O51" s="87">
        <v>0.21584465608087236</v>
      </c>
      <c r="P51" s="87">
        <v>0.26421417270596975</v>
      </c>
      <c r="Q51" s="87">
        <v>0.28761815112612849</v>
      </c>
    </row>
    <row r="52" spans="1:17" x14ac:dyDescent="0.25">
      <c r="A52" s="150" t="s">
        <v>22</v>
      </c>
      <c r="B52" s="87">
        <v>0</v>
      </c>
      <c r="C52" s="87">
        <v>0</v>
      </c>
      <c r="D52" s="87">
        <v>0</v>
      </c>
      <c r="E52" s="87">
        <v>0</v>
      </c>
      <c r="F52" s="87">
        <v>0</v>
      </c>
      <c r="G52" s="87">
        <v>0</v>
      </c>
      <c r="H52" s="87">
        <v>0</v>
      </c>
      <c r="I52" s="87">
        <v>0</v>
      </c>
      <c r="J52" s="87">
        <v>0</v>
      </c>
      <c r="K52" s="87">
        <v>0</v>
      </c>
      <c r="L52" s="87">
        <v>0</v>
      </c>
      <c r="M52" s="87">
        <v>0</v>
      </c>
      <c r="N52" s="87">
        <v>0</v>
      </c>
      <c r="O52" s="87">
        <v>0</v>
      </c>
      <c r="P52" s="87">
        <v>0</v>
      </c>
      <c r="Q52" s="87">
        <v>0</v>
      </c>
    </row>
    <row r="53" spans="1:17" x14ac:dyDescent="0.25">
      <c r="A53" s="152" t="s">
        <v>246</v>
      </c>
      <c r="B53" s="151">
        <v>0</v>
      </c>
      <c r="C53" s="151">
        <v>0</v>
      </c>
      <c r="D53" s="151">
        <v>0</v>
      </c>
      <c r="E53" s="151">
        <v>0</v>
      </c>
      <c r="F53" s="151">
        <v>0</v>
      </c>
      <c r="G53" s="151">
        <v>0</v>
      </c>
      <c r="H53" s="151">
        <v>0</v>
      </c>
      <c r="I53" s="151">
        <v>0</v>
      </c>
      <c r="J53" s="151">
        <v>0</v>
      </c>
      <c r="K53" s="151">
        <v>0</v>
      </c>
      <c r="L53" s="151">
        <v>0</v>
      </c>
      <c r="M53" s="151">
        <v>0</v>
      </c>
      <c r="N53" s="151">
        <v>0</v>
      </c>
      <c r="O53" s="151">
        <v>0</v>
      </c>
      <c r="P53" s="151">
        <v>0</v>
      </c>
      <c r="Q53" s="151">
        <v>0</v>
      </c>
    </row>
    <row r="54" spans="1:17" x14ac:dyDescent="0.25">
      <c r="A54" s="156" t="s">
        <v>237</v>
      </c>
      <c r="B54" s="204">
        <v>1300.5052351574909</v>
      </c>
      <c r="C54" s="204">
        <v>1351.1709545233914</v>
      </c>
      <c r="D54" s="204">
        <v>1375.3721662503299</v>
      </c>
      <c r="E54" s="204">
        <v>1505.8940484998955</v>
      </c>
      <c r="F54" s="204">
        <v>1354.3628115839299</v>
      </c>
      <c r="G54" s="204">
        <v>1342.0425403630602</v>
      </c>
      <c r="H54" s="204">
        <v>1349.8360932298153</v>
      </c>
      <c r="I54" s="204">
        <v>1275.7298976296058</v>
      </c>
      <c r="J54" s="204">
        <v>1366.364925287389</v>
      </c>
      <c r="K54" s="204">
        <v>1350.378664382044</v>
      </c>
      <c r="L54" s="204">
        <v>1439.7529354492885</v>
      </c>
      <c r="M54" s="204">
        <v>1397.3608216601203</v>
      </c>
      <c r="N54" s="204">
        <v>1333.9344664721159</v>
      </c>
      <c r="O54" s="204">
        <v>1366.7868292046091</v>
      </c>
      <c r="P54" s="204">
        <v>1226.0809743476218</v>
      </c>
      <c r="Q54" s="204">
        <v>1273.6473762742353</v>
      </c>
    </row>
    <row r="55" spans="1:17" x14ac:dyDescent="0.25">
      <c r="A55" s="152" t="s">
        <v>245</v>
      </c>
      <c r="B55" s="151">
        <v>1300.5052351574909</v>
      </c>
      <c r="C55" s="151">
        <v>1351.1709545233914</v>
      </c>
      <c r="D55" s="151">
        <v>1375.3721662503299</v>
      </c>
      <c r="E55" s="151">
        <v>1505.8940484998955</v>
      </c>
      <c r="F55" s="151">
        <v>1354.3628115839299</v>
      </c>
      <c r="G55" s="151">
        <v>1342.0425403630602</v>
      </c>
      <c r="H55" s="151">
        <v>1349.8360932298153</v>
      </c>
      <c r="I55" s="151">
        <v>1275.7298976296058</v>
      </c>
      <c r="J55" s="151">
        <v>1366.364925287389</v>
      </c>
      <c r="K55" s="151">
        <v>1350.378664382044</v>
      </c>
      <c r="L55" s="151">
        <v>1439.7529354492885</v>
      </c>
      <c r="M55" s="151">
        <v>1397.3608216601203</v>
      </c>
      <c r="N55" s="151">
        <v>1333.9344664721159</v>
      </c>
      <c r="O55" s="151">
        <v>1366.7868292046091</v>
      </c>
      <c r="P55" s="151">
        <v>1226.0809743476218</v>
      </c>
      <c r="Q55" s="151">
        <v>1273.6473762742353</v>
      </c>
    </row>
    <row r="56" spans="1:17" x14ac:dyDescent="0.25">
      <c r="A56" s="150" t="s">
        <v>33</v>
      </c>
      <c r="B56" s="87">
        <v>258.50873920749251</v>
      </c>
      <c r="C56" s="87">
        <v>226.3576342224834</v>
      </c>
      <c r="D56" s="87">
        <v>291.69682846923143</v>
      </c>
      <c r="E56" s="87">
        <v>262.42798294630956</v>
      </c>
      <c r="F56" s="87">
        <v>266.8348103540244</v>
      </c>
      <c r="G56" s="87">
        <v>262.06087363517292</v>
      </c>
      <c r="H56" s="87">
        <v>297.36333366004169</v>
      </c>
      <c r="I56" s="87">
        <v>235.25054650897042</v>
      </c>
      <c r="J56" s="87">
        <v>274.85741867728694</v>
      </c>
      <c r="K56" s="87">
        <v>222.39349694774609</v>
      </c>
      <c r="L56" s="87">
        <v>210.97840530620221</v>
      </c>
      <c r="M56" s="87">
        <v>229.27692638974861</v>
      </c>
      <c r="N56" s="87">
        <v>240.37586828258128</v>
      </c>
      <c r="O56" s="87">
        <v>256.83292552470522</v>
      </c>
      <c r="P56" s="87">
        <v>219.6562639651502</v>
      </c>
      <c r="Q56" s="87">
        <v>230.00063710562009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5.0479992817349615</v>
      </c>
      <c r="C58" s="87">
        <v>2.5166461240800002</v>
      </c>
      <c r="D58" s="87">
        <v>5.0473975409530452</v>
      </c>
      <c r="E58" s="87">
        <v>2.5273973895965223</v>
      </c>
      <c r="F58" s="87">
        <v>2.5214014915200007</v>
      </c>
      <c r="G58" s="87">
        <v>2.5240226231159189</v>
      </c>
      <c r="H58" s="87">
        <v>2.5225731037878267</v>
      </c>
      <c r="I58" s="87">
        <v>0</v>
      </c>
      <c r="J58" s="87">
        <v>0</v>
      </c>
      <c r="K58" s="87">
        <v>0</v>
      </c>
      <c r="L58" s="87">
        <v>2.5239503418182077</v>
      </c>
      <c r="M58" s="87">
        <v>2.5240583346520564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5.3732950339177084</v>
      </c>
      <c r="C59" s="87">
        <v>8.081440677537655</v>
      </c>
      <c r="D59" s="87">
        <v>5.2425976244666792</v>
      </c>
      <c r="E59" s="87">
        <v>5.2565716897252575</v>
      </c>
      <c r="F59" s="87">
        <v>8.1009207801041292</v>
      </c>
      <c r="G59" s="87">
        <v>7.9998456957815511</v>
      </c>
      <c r="H59" s="87">
        <v>8.1076843619545969</v>
      </c>
      <c r="I59" s="87">
        <v>2.6144384873750637</v>
      </c>
      <c r="J59" s="87">
        <v>2.6279892866885883</v>
      </c>
      <c r="K59" s="87">
        <v>2.6255411959794004</v>
      </c>
      <c r="L59" s="87">
        <v>2.6880025560862904</v>
      </c>
      <c r="M59" s="87">
        <v>2.6285775165788747</v>
      </c>
      <c r="N59" s="87">
        <v>2.6932578408267966</v>
      </c>
      <c r="O59" s="87">
        <v>2.6872052305485097</v>
      </c>
      <c r="P59" s="87">
        <v>2.624276799041136</v>
      </c>
      <c r="Q59" s="87">
        <v>2.6267025093902423</v>
      </c>
    </row>
    <row r="60" spans="1:17" x14ac:dyDescent="0.25">
      <c r="A60" s="150" t="s">
        <v>29</v>
      </c>
      <c r="B60" s="87">
        <v>110.376130702322</v>
      </c>
      <c r="C60" s="87">
        <v>115.60777748101567</v>
      </c>
      <c r="D60" s="87">
        <v>96.949992901586114</v>
      </c>
      <c r="E60" s="87">
        <v>113.25218346344349</v>
      </c>
      <c r="F60" s="87">
        <v>80.646872433245235</v>
      </c>
      <c r="G60" s="87">
        <v>104.99518855050542</v>
      </c>
      <c r="H60" s="87">
        <v>96.965744953836548</v>
      </c>
      <c r="I60" s="87">
        <v>83.433548553370457</v>
      </c>
      <c r="J60" s="87">
        <v>64.754714272633066</v>
      </c>
      <c r="K60" s="87">
        <v>64.772269779881753</v>
      </c>
      <c r="L60" s="87">
        <v>48.460553021538324</v>
      </c>
      <c r="M60" s="87">
        <v>37.691089997057837</v>
      </c>
      <c r="N60" s="87">
        <v>24.229760734605932</v>
      </c>
      <c r="O60" s="87">
        <v>29.614912747950683</v>
      </c>
      <c r="P60" s="87">
        <v>16.150014001077267</v>
      </c>
      <c r="Q60" s="87">
        <v>21.53040281555721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921.19907093202369</v>
      </c>
      <c r="C62" s="87">
        <v>993.3356569847864</v>
      </c>
      <c r="D62" s="87">
        <v>973.04800810060408</v>
      </c>
      <c r="E62" s="87">
        <v>1116.6770050556572</v>
      </c>
      <c r="F62" s="87">
        <v>989.08012795031391</v>
      </c>
      <c r="G62" s="87">
        <v>962.35157151215958</v>
      </c>
      <c r="H62" s="87">
        <v>942.89045914062012</v>
      </c>
      <c r="I62" s="87">
        <v>947.4017788268236</v>
      </c>
      <c r="J62" s="87">
        <v>1021.9724603718023</v>
      </c>
      <c r="K62" s="87">
        <v>1051.2019683239591</v>
      </c>
      <c r="L62" s="87">
        <v>1170.5160513024423</v>
      </c>
      <c r="M62" s="87">
        <v>1119.9131043958846</v>
      </c>
      <c r="N62" s="87">
        <v>1062.9654058091592</v>
      </c>
      <c r="O62" s="87">
        <v>1071.1764460189784</v>
      </c>
      <c r="P62" s="87">
        <v>979.72399440117408</v>
      </c>
      <c r="Q62" s="87">
        <v>1010.8610893098838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0</v>
      </c>
      <c r="C64" s="87">
        <v>5.2717990334884641</v>
      </c>
      <c r="D64" s="87">
        <v>3.3873416134883447</v>
      </c>
      <c r="E64" s="87">
        <v>5.7529079551633844</v>
      </c>
      <c r="F64" s="87">
        <v>7.1786785747222552</v>
      </c>
      <c r="G64" s="87">
        <v>2.1110383463246758</v>
      </c>
      <c r="H64" s="87">
        <v>1.9862980095748266</v>
      </c>
      <c r="I64" s="87">
        <v>7.0295852530665526</v>
      </c>
      <c r="J64" s="87">
        <v>2.1523426789780498</v>
      </c>
      <c r="K64" s="87">
        <v>9.3853881344775161</v>
      </c>
      <c r="L64" s="87">
        <v>4.5859729212011677</v>
      </c>
      <c r="M64" s="87">
        <v>5.3270650261983361</v>
      </c>
      <c r="N64" s="87">
        <v>3.6701738049429187</v>
      </c>
      <c r="O64" s="87">
        <v>6.4753396824261715</v>
      </c>
      <c r="P64" s="87">
        <v>7.926425181179094</v>
      </c>
      <c r="Q64" s="87">
        <v>8.6285445337838542</v>
      </c>
    </row>
    <row r="65" spans="1:17" x14ac:dyDescent="0.25">
      <c r="A65" s="150" t="s">
        <v>22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2" t="s">
        <v>244</v>
      </c>
      <c r="B66" s="151">
        <v>0</v>
      </c>
      <c r="C66" s="151">
        <v>0</v>
      </c>
      <c r="D66" s="151">
        <v>0</v>
      </c>
      <c r="E66" s="151">
        <v>0</v>
      </c>
      <c r="F66" s="151">
        <v>0</v>
      </c>
      <c r="G66" s="151">
        <v>0</v>
      </c>
      <c r="H66" s="151">
        <v>0</v>
      </c>
      <c r="I66" s="151">
        <v>0</v>
      </c>
      <c r="J66" s="151">
        <v>0</v>
      </c>
      <c r="K66" s="151">
        <v>0</v>
      </c>
      <c r="L66" s="151">
        <v>0</v>
      </c>
      <c r="M66" s="151">
        <v>0</v>
      </c>
      <c r="N66" s="151">
        <v>0</v>
      </c>
      <c r="O66" s="151">
        <v>0</v>
      </c>
      <c r="P66" s="151">
        <v>0</v>
      </c>
      <c r="Q66" s="151">
        <v>0</v>
      </c>
    </row>
    <row r="67" spans="1:17" x14ac:dyDescent="0.25">
      <c r="A67" s="156" t="s">
        <v>236</v>
      </c>
      <c r="B67" s="204">
        <v>151.72561076837388</v>
      </c>
      <c r="C67" s="204">
        <v>157.63661136106234</v>
      </c>
      <c r="D67" s="204">
        <v>160.46008606253844</v>
      </c>
      <c r="E67" s="204">
        <v>175.68763899165447</v>
      </c>
      <c r="F67" s="204">
        <v>158.00899468479179</v>
      </c>
      <c r="G67" s="204">
        <v>156.57162970902363</v>
      </c>
      <c r="H67" s="204">
        <v>157.48087754347847</v>
      </c>
      <c r="I67" s="204">
        <v>148.83515472345402</v>
      </c>
      <c r="J67" s="204">
        <v>159.4092412835287</v>
      </c>
      <c r="K67" s="204">
        <v>157.54417751123842</v>
      </c>
      <c r="L67" s="204">
        <v>167.97117580241692</v>
      </c>
      <c r="M67" s="204">
        <v>163.02542919368065</v>
      </c>
      <c r="N67" s="204">
        <v>155.62568775508018</v>
      </c>
      <c r="O67" s="204">
        <v>159.45846340720436</v>
      </c>
      <c r="P67" s="204">
        <v>143.04278034055585</v>
      </c>
      <c r="Q67" s="204">
        <v>148.59219389866078</v>
      </c>
    </row>
    <row r="68" spans="1:17" x14ac:dyDescent="0.25">
      <c r="A68" s="152" t="s">
        <v>243</v>
      </c>
      <c r="B68" s="151">
        <v>151.72561076837388</v>
      </c>
      <c r="C68" s="151">
        <v>157.63661136106234</v>
      </c>
      <c r="D68" s="151">
        <v>160.46008606253844</v>
      </c>
      <c r="E68" s="151">
        <v>175.68763899165447</v>
      </c>
      <c r="F68" s="151">
        <v>158.00899468479179</v>
      </c>
      <c r="G68" s="151">
        <v>156.57162970902363</v>
      </c>
      <c r="H68" s="151">
        <v>157.48087754347847</v>
      </c>
      <c r="I68" s="151">
        <v>148.83515472345402</v>
      </c>
      <c r="J68" s="151">
        <v>159.4092412835287</v>
      </c>
      <c r="K68" s="151">
        <v>157.54417751123842</v>
      </c>
      <c r="L68" s="151">
        <v>167.97117580241692</v>
      </c>
      <c r="M68" s="151">
        <v>163.02542919368065</v>
      </c>
      <c r="N68" s="151">
        <v>155.62568775508018</v>
      </c>
      <c r="O68" s="151">
        <v>159.45846340720436</v>
      </c>
      <c r="P68" s="151">
        <v>143.04278034055585</v>
      </c>
      <c r="Q68" s="151">
        <v>148.59219389866078</v>
      </c>
    </row>
    <row r="69" spans="1:17" x14ac:dyDescent="0.25">
      <c r="A69" s="150" t="s">
        <v>33</v>
      </c>
      <c r="B69" s="87">
        <v>30.159352907540786</v>
      </c>
      <c r="C69" s="87">
        <v>26.408390659289736</v>
      </c>
      <c r="D69" s="87">
        <v>34.031296654743656</v>
      </c>
      <c r="E69" s="87">
        <v>30.616598010402779</v>
      </c>
      <c r="F69" s="87">
        <v>31.130727874636175</v>
      </c>
      <c r="G69" s="87">
        <v>30.573768590770165</v>
      </c>
      <c r="H69" s="87">
        <v>34.69238892700487</v>
      </c>
      <c r="I69" s="87">
        <v>27.44589709271321</v>
      </c>
      <c r="J69" s="87">
        <v>32.066698845683476</v>
      </c>
      <c r="K69" s="87">
        <v>25.945907977237034</v>
      </c>
      <c r="L69" s="87">
        <v>24.614147285723586</v>
      </c>
      <c r="M69" s="87">
        <v>26.748974745470662</v>
      </c>
      <c r="N69" s="87">
        <v>28.043851299634476</v>
      </c>
      <c r="O69" s="87">
        <v>29.963841311215599</v>
      </c>
      <c r="P69" s="87">
        <v>25.626564129267521</v>
      </c>
      <c r="Q69" s="87">
        <v>26.833407662322344</v>
      </c>
    </row>
    <row r="70" spans="1:17" x14ac:dyDescent="0.25">
      <c r="A70" s="150" t="s">
        <v>31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30</v>
      </c>
      <c r="B71" s="87">
        <v>0.58893324953574533</v>
      </c>
      <c r="C71" s="87">
        <v>0.29360871447600007</v>
      </c>
      <c r="D71" s="87">
        <v>0.58886304644452181</v>
      </c>
      <c r="E71" s="87">
        <v>0.29486302878626097</v>
      </c>
      <c r="F71" s="87">
        <v>0.29416350734400004</v>
      </c>
      <c r="G71" s="87">
        <v>0.2944693060301905</v>
      </c>
      <c r="H71" s="87">
        <v>0.2943001954419131</v>
      </c>
      <c r="I71" s="87">
        <v>0</v>
      </c>
      <c r="J71" s="87">
        <v>0</v>
      </c>
      <c r="K71" s="87">
        <v>0</v>
      </c>
      <c r="L71" s="87">
        <v>0.29446087321212411</v>
      </c>
      <c r="M71" s="87">
        <v>0.29447347237607324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150" t="s">
        <v>125</v>
      </c>
      <c r="B72" s="87">
        <v>0.62688442062373251</v>
      </c>
      <c r="C72" s="87">
        <v>0.94283474571272674</v>
      </c>
      <c r="D72" s="87">
        <v>0.61163638952111254</v>
      </c>
      <c r="E72" s="87">
        <v>0.61326669713461346</v>
      </c>
      <c r="F72" s="87">
        <v>0.94510742434548156</v>
      </c>
      <c r="G72" s="87">
        <v>0.93331533117451426</v>
      </c>
      <c r="H72" s="87">
        <v>0.945896508894703</v>
      </c>
      <c r="I72" s="87">
        <v>0.30501782352709067</v>
      </c>
      <c r="J72" s="87">
        <v>0.30659875011366861</v>
      </c>
      <c r="K72" s="87">
        <v>0.30631313953092998</v>
      </c>
      <c r="L72" s="87">
        <v>0.31360029821006707</v>
      </c>
      <c r="M72" s="87">
        <v>0.3066673769342021</v>
      </c>
      <c r="N72" s="87">
        <v>0.3142134147631262</v>
      </c>
      <c r="O72" s="87">
        <v>0.3135072768973261</v>
      </c>
      <c r="P72" s="87">
        <v>0.30616562655479923</v>
      </c>
      <c r="Q72" s="87">
        <v>0.30644862609552825</v>
      </c>
    </row>
    <row r="73" spans="1:17" x14ac:dyDescent="0.25">
      <c r="A73" s="150" t="s">
        <v>29</v>
      </c>
      <c r="B73" s="87">
        <v>12.87721524860423</v>
      </c>
      <c r="C73" s="87">
        <v>13.487574039451827</v>
      </c>
      <c r="D73" s="87">
        <v>11.310832505185047</v>
      </c>
      <c r="E73" s="87">
        <v>13.212754737401742</v>
      </c>
      <c r="F73" s="87">
        <v>9.4088017838786087</v>
      </c>
      <c r="G73" s="87">
        <v>12.249438664225632</v>
      </c>
      <c r="H73" s="87">
        <v>11.312670244614264</v>
      </c>
      <c r="I73" s="87">
        <v>9.7339139978932145</v>
      </c>
      <c r="J73" s="87">
        <v>7.5547166651405222</v>
      </c>
      <c r="K73" s="87">
        <v>7.5567648076528684</v>
      </c>
      <c r="L73" s="87">
        <v>5.6537311858461363</v>
      </c>
      <c r="M73" s="87">
        <v>4.3972938329900808</v>
      </c>
      <c r="N73" s="87">
        <v>2.8268054190373579</v>
      </c>
      <c r="O73" s="87">
        <v>3.4550731539275792</v>
      </c>
      <c r="P73" s="87">
        <v>1.8841683001256815</v>
      </c>
      <c r="Q73" s="87">
        <v>2.5118803284816744</v>
      </c>
    </row>
    <row r="74" spans="1:17" x14ac:dyDescent="0.25">
      <c r="A74" s="150" t="s">
        <v>28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26</v>
      </c>
      <c r="B75" s="87">
        <v>107.47322494206939</v>
      </c>
      <c r="C75" s="87">
        <v>115.88915998155841</v>
      </c>
      <c r="D75" s="87">
        <v>113.52226761173713</v>
      </c>
      <c r="E75" s="87">
        <v>130.27898392316001</v>
      </c>
      <c r="F75" s="87">
        <v>115.39268159420325</v>
      </c>
      <c r="G75" s="87">
        <v>112.27435000975193</v>
      </c>
      <c r="H75" s="87">
        <v>110.003886899739</v>
      </c>
      <c r="I75" s="87">
        <v>110.53020752979607</v>
      </c>
      <c r="J75" s="87">
        <v>119.23012037671025</v>
      </c>
      <c r="K75" s="87">
        <v>122.64022963779522</v>
      </c>
      <c r="L75" s="87">
        <v>136.56020598528488</v>
      </c>
      <c r="M75" s="87">
        <v>130.65652884618652</v>
      </c>
      <c r="N75" s="87">
        <v>124.0126306777352</v>
      </c>
      <c r="O75" s="87">
        <v>124.97058536888079</v>
      </c>
      <c r="P75" s="87">
        <v>114.30113268013697</v>
      </c>
      <c r="Q75" s="87">
        <v>117.93379375281978</v>
      </c>
    </row>
    <row r="76" spans="1:17" x14ac:dyDescent="0.25">
      <c r="A76" s="150" t="s">
        <v>25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86</v>
      </c>
      <c r="B77" s="87">
        <v>0</v>
      </c>
      <c r="C77" s="87">
        <v>0.61504322057365424</v>
      </c>
      <c r="D77" s="87">
        <v>0.39518985490697345</v>
      </c>
      <c r="E77" s="87">
        <v>0.67117259476906155</v>
      </c>
      <c r="F77" s="87">
        <v>0.83751250038426306</v>
      </c>
      <c r="G77" s="87">
        <v>0.24628780707121217</v>
      </c>
      <c r="H77" s="87">
        <v>0.23173476778372981</v>
      </c>
      <c r="I77" s="87">
        <v>0.82011827952443073</v>
      </c>
      <c r="J77" s="87">
        <v>0.25110664588077247</v>
      </c>
      <c r="K77" s="87">
        <v>1.0949619490223765</v>
      </c>
      <c r="L77" s="87">
        <v>0.53503017414013598</v>
      </c>
      <c r="M77" s="87">
        <v>0.62149091972313908</v>
      </c>
      <c r="N77" s="87">
        <v>0.42818694391000706</v>
      </c>
      <c r="O77" s="87">
        <v>0.75545629628305311</v>
      </c>
      <c r="P77" s="87">
        <v>0.92474960447089427</v>
      </c>
      <c r="Q77" s="87">
        <v>1.0066635289414498</v>
      </c>
    </row>
    <row r="78" spans="1:17" x14ac:dyDescent="0.25">
      <c r="A78" s="150" t="s">
        <v>22</v>
      </c>
      <c r="B78" s="87">
        <v>0</v>
      </c>
      <c r="C78" s="87">
        <v>0</v>
      </c>
      <c r="D78" s="87">
        <v>0</v>
      </c>
      <c r="E78" s="87">
        <v>0</v>
      </c>
      <c r="F78" s="87">
        <v>0</v>
      </c>
      <c r="G78" s="87">
        <v>0</v>
      </c>
      <c r="H78" s="87">
        <v>0</v>
      </c>
      <c r="I78" s="87">
        <v>0</v>
      </c>
      <c r="J78" s="87">
        <v>0</v>
      </c>
      <c r="K78" s="87">
        <v>0</v>
      </c>
      <c r="L78" s="87">
        <v>0</v>
      </c>
      <c r="M78" s="87">
        <v>0</v>
      </c>
      <c r="N78" s="87">
        <v>0</v>
      </c>
      <c r="O78" s="87">
        <v>0</v>
      </c>
      <c r="P78" s="87">
        <v>0</v>
      </c>
      <c r="Q78" s="87">
        <v>0</v>
      </c>
    </row>
    <row r="79" spans="1:17" x14ac:dyDescent="0.25">
      <c r="A79" s="149" t="s">
        <v>242</v>
      </c>
      <c r="B79" s="148">
        <v>0</v>
      </c>
      <c r="C79" s="148">
        <v>0</v>
      </c>
      <c r="D79" s="148">
        <v>0</v>
      </c>
      <c r="E79" s="148">
        <v>0</v>
      </c>
      <c r="F79" s="148">
        <v>0</v>
      </c>
      <c r="G79" s="148">
        <v>0</v>
      </c>
      <c r="H79" s="148">
        <v>0</v>
      </c>
      <c r="I79" s="148">
        <v>0</v>
      </c>
      <c r="J79" s="148">
        <v>0</v>
      </c>
      <c r="K79" s="148">
        <v>0</v>
      </c>
      <c r="L79" s="148">
        <v>0</v>
      </c>
      <c r="M79" s="148">
        <v>0</v>
      </c>
      <c r="N79" s="148">
        <v>0</v>
      </c>
      <c r="O79" s="148">
        <v>0</v>
      </c>
      <c r="P79" s="148">
        <v>0</v>
      </c>
      <c r="Q79" s="148">
        <v>0</v>
      </c>
    </row>
    <row r="80" spans="1:17" x14ac:dyDescent="0.25">
      <c r="A80" s="40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</row>
    <row r="81" spans="1:17" ht="12.75" x14ac:dyDescent="0.25">
      <c r="A81" s="97" t="s">
        <v>55</v>
      </c>
      <c r="B81" s="96">
        <v>10.335376044471687</v>
      </c>
      <c r="C81" s="96">
        <v>11.398680481427919</v>
      </c>
      <c r="D81" s="96">
        <v>9.6294823735020092</v>
      </c>
      <c r="E81" s="96">
        <v>9.8181801440774663</v>
      </c>
      <c r="F81" s="96">
        <v>9.2536376664216942</v>
      </c>
      <c r="G81" s="96">
        <v>9.1149618640251937</v>
      </c>
      <c r="H81" s="96">
        <v>9.3383855847622108</v>
      </c>
      <c r="I81" s="96">
        <v>9.6786308140973816</v>
      </c>
      <c r="J81" s="96">
        <v>9.963894710780119</v>
      </c>
      <c r="K81" s="96">
        <v>11.039415074542559</v>
      </c>
      <c r="L81" s="96">
        <v>11.527718758116244</v>
      </c>
      <c r="M81" s="96">
        <v>10.159140071598117</v>
      </c>
      <c r="N81" s="96">
        <v>8.9731732129716395</v>
      </c>
      <c r="O81" s="96">
        <v>9.9997714180145998</v>
      </c>
      <c r="P81" s="96">
        <v>9.327585248245942</v>
      </c>
      <c r="Q81" s="96">
        <v>9.3587702626418849</v>
      </c>
    </row>
    <row r="82" spans="1:17" x14ac:dyDescent="0.25">
      <c r="A82" s="132" t="s">
        <v>83</v>
      </c>
      <c r="B82" s="160">
        <v>0</v>
      </c>
      <c r="C82" s="160">
        <v>0</v>
      </c>
      <c r="D82" s="160">
        <v>0</v>
      </c>
      <c r="E82" s="160">
        <v>0</v>
      </c>
      <c r="F82" s="160">
        <v>0</v>
      </c>
      <c r="G82" s="160">
        <v>0</v>
      </c>
      <c r="H82" s="160">
        <v>0</v>
      </c>
      <c r="I82" s="160">
        <v>0</v>
      </c>
      <c r="J82" s="160">
        <v>0</v>
      </c>
      <c r="K82" s="160">
        <v>0</v>
      </c>
      <c r="L82" s="160">
        <v>0</v>
      </c>
      <c r="M82" s="160">
        <v>0</v>
      </c>
      <c r="N82" s="160">
        <v>0</v>
      </c>
      <c r="O82" s="160">
        <v>0</v>
      </c>
      <c r="P82" s="160">
        <v>0</v>
      </c>
      <c r="Q82" s="160">
        <v>0</v>
      </c>
    </row>
    <row r="83" spans="1:17" x14ac:dyDescent="0.25">
      <c r="A83" s="76" t="s">
        <v>82</v>
      </c>
      <c r="B83" s="159">
        <v>0</v>
      </c>
      <c r="C83" s="159">
        <v>0</v>
      </c>
      <c r="D83" s="159">
        <v>0</v>
      </c>
      <c r="E83" s="159">
        <v>0</v>
      </c>
      <c r="F83" s="159">
        <v>0</v>
      </c>
      <c r="G83" s="159">
        <v>0</v>
      </c>
      <c r="H83" s="159">
        <v>0</v>
      </c>
      <c r="I83" s="159">
        <v>0</v>
      </c>
      <c r="J83" s="159">
        <v>0</v>
      </c>
      <c r="K83" s="159">
        <v>0</v>
      </c>
      <c r="L83" s="159">
        <v>0</v>
      </c>
      <c r="M83" s="159">
        <v>0</v>
      </c>
      <c r="N83" s="159">
        <v>0</v>
      </c>
      <c r="O83" s="159">
        <v>0</v>
      </c>
      <c r="P83" s="159">
        <v>0</v>
      </c>
      <c r="Q83" s="159">
        <v>0</v>
      </c>
    </row>
    <row r="84" spans="1:17" x14ac:dyDescent="0.25">
      <c r="A84" s="76" t="s">
        <v>81</v>
      </c>
      <c r="B84" s="159">
        <v>0</v>
      </c>
      <c r="C84" s="159">
        <v>0</v>
      </c>
      <c r="D84" s="159">
        <v>0</v>
      </c>
      <c r="E84" s="159">
        <v>0</v>
      </c>
      <c r="F84" s="159">
        <v>0</v>
      </c>
      <c r="G84" s="159">
        <v>0</v>
      </c>
      <c r="H84" s="159">
        <v>0</v>
      </c>
      <c r="I84" s="159">
        <v>0</v>
      </c>
      <c r="J84" s="159">
        <v>0</v>
      </c>
      <c r="K84" s="159">
        <v>0</v>
      </c>
      <c r="L84" s="159">
        <v>0</v>
      </c>
      <c r="M84" s="159">
        <v>0</v>
      </c>
      <c r="N84" s="159">
        <v>0</v>
      </c>
      <c r="O84" s="159">
        <v>0</v>
      </c>
      <c r="P84" s="159">
        <v>0</v>
      </c>
      <c r="Q84" s="159">
        <v>0</v>
      </c>
    </row>
    <row r="85" spans="1:17" x14ac:dyDescent="0.25">
      <c r="A85" s="76" t="s">
        <v>80</v>
      </c>
      <c r="B85" s="159">
        <v>0</v>
      </c>
      <c r="C85" s="159">
        <v>0</v>
      </c>
      <c r="D85" s="159">
        <v>0</v>
      </c>
      <c r="E85" s="159">
        <v>0</v>
      </c>
      <c r="F85" s="159">
        <v>0</v>
      </c>
      <c r="G85" s="159">
        <v>0</v>
      </c>
      <c r="H85" s="159">
        <v>0</v>
      </c>
      <c r="I85" s="159">
        <v>0</v>
      </c>
      <c r="J85" s="159">
        <v>0</v>
      </c>
      <c r="K85" s="159">
        <v>0</v>
      </c>
      <c r="L85" s="159">
        <v>0</v>
      </c>
      <c r="M85" s="159">
        <v>0</v>
      </c>
      <c r="N85" s="159">
        <v>0</v>
      </c>
      <c r="O85" s="159">
        <v>0</v>
      </c>
      <c r="P85" s="159">
        <v>0</v>
      </c>
      <c r="Q85" s="159">
        <v>0</v>
      </c>
    </row>
    <row r="86" spans="1:17" x14ac:dyDescent="0.25">
      <c r="A86" s="129" t="s">
        <v>79</v>
      </c>
      <c r="B86" s="158">
        <v>10.335376044471687</v>
      </c>
      <c r="C86" s="158">
        <v>11.398680481427919</v>
      </c>
      <c r="D86" s="158">
        <v>9.6294823735020092</v>
      </c>
      <c r="E86" s="158">
        <v>9.8181801440774663</v>
      </c>
      <c r="F86" s="158">
        <v>9.2536376664216942</v>
      </c>
      <c r="G86" s="158">
        <v>9.1149618640251937</v>
      </c>
      <c r="H86" s="158">
        <v>9.3383855847622108</v>
      </c>
      <c r="I86" s="158">
        <v>9.6786308140973816</v>
      </c>
      <c r="J86" s="158">
        <v>9.963894710780119</v>
      </c>
      <c r="K86" s="158">
        <v>11.039415074542559</v>
      </c>
      <c r="L86" s="158">
        <v>11.527718758116244</v>
      </c>
      <c r="M86" s="158">
        <v>10.159140071598117</v>
      </c>
      <c r="N86" s="158">
        <v>8.9731732129716395</v>
      </c>
      <c r="O86" s="158">
        <v>9.9997714180145998</v>
      </c>
      <c r="P86" s="158">
        <v>9.327585248245942</v>
      </c>
      <c r="Q86" s="158">
        <v>9.3587702626418849</v>
      </c>
    </row>
    <row r="87" spans="1:17" x14ac:dyDescent="0.25">
      <c r="A87" s="92" t="s">
        <v>125</v>
      </c>
      <c r="B87" s="91">
        <v>5.9935982135121357E-2</v>
      </c>
      <c r="C87" s="91">
        <v>9.1987404976310902E-2</v>
      </c>
      <c r="D87" s="91">
        <v>5.1603788404723551E-2</v>
      </c>
      <c r="E87" s="91">
        <v>4.6000912050155079E-2</v>
      </c>
      <c r="F87" s="91">
        <v>7.5174900043387755E-2</v>
      </c>
      <c r="G87" s="91">
        <v>7.5146268807384994E-2</v>
      </c>
      <c r="H87" s="91">
        <v>7.9613912276027321E-2</v>
      </c>
      <c r="I87" s="91">
        <v>2.6635529419706309E-2</v>
      </c>
      <c r="J87" s="91">
        <v>2.5556311791929191E-2</v>
      </c>
      <c r="K87" s="91">
        <v>2.7503968909419609E-2</v>
      </c>
      <c r="L87" s="91">
        <v>2.6411890911686931E-2</v>
      </c>
      <c r="M87" s="91">
        <v>2.3788949319443368E-2</v>
      </c>
      <c r="N87" s="91">
        <v>2.2678058122436923E-2</v>
      </c>
      <c r="O87" s="91">
        <v>2.5023137739610835E-2</v>
      </c>
      <c r="P87" s="91">
        <v>2.4918011539983877E-2</v>
      </c>
      <c r="Q87" s="91">
        <v>2.4255551504533384E-2</v>
      </c>
    </row>
    <row r="88" spans="1:17" x14ac:dyDescent="0.25">
      <c r="A88" s="92" t="s">
        <v>26</v>
      </c>
      <c r="B88" s="91">
        <v>10.275440062336566</v>
      </c>
      <c r="C88" s="91">
        <v>11.306693076451607</v>
      </c>
      <c r="D88" s="91">
        <v>9.5778785850972863</v>
      </c>
      <c r="E88" s="91">
        <v>9.7721792320273106</v>
      </c>
      <c r="F88" s="91">
        <v>9.1784627663783063</v>
      </c>
      <c r="G88" s="91">
        <v>9.0398155952178083</v>
      </c>
      <c r="H88" s="91">
        <v>9.2587716724861835</v>
      </c>
      <c r="I88" s="91">
        <v>9.6519952846776746</v>
      </c>
      <c r="J88" s="91">
        <v>9.9383383989881899</v>
      </c>
      <c r="K88" s="91">
        <v>11.011911105633139</v>
      </c>
      <c r="L88" s="91">
        <v>11.501306867204557</v>
      </c>
      <c r="M88" s="91">
        <v>10.135351122278673</v>
      </c>
      <c r="N88" s="91">
        <v>8.950495154849202</v>
      </c>
      <c r="O88" s="91">
        <v>9.9747482802749889</v>
      </c>
      <c r="P88" s="91">
        <v>9.3026672367059575</v>
      </c>
      <c r="Q88" s="91">
        <v>9.3345147111373521</v>
      </c>
    </row>
    <row r="89" spans="1:17" x14ac:dyDescent="0.25">
      <c r="A89" s="92" t="s">
        <v>126</v>
      </c>
      <c r="B89" s="91">
        <v>0</v>
      </c>
      <c r="C89" s="91">
        <v>0</v>
      </c>
      <c r="D89" s="91">
        <v>0</v>
      </c>
      <c r="E89" s="91">
        <v>0</v>
      </c>
      <c r="F89" s="91">
        <v>0</v>
      </c>
      <c r="G89" s="91">
        <v>0</v>
      </c>
      <c r="H89" s="91">
        <v>0</v>
      </c>
      <c r="I89" s="91">
        <v>0</v>
      </c>
      <c r="J89" s="91">
        <v>0</v>
      </c>
      <c r="K89" s="91">
        <v>0</v>
      </c>
      <c r="L89" s="91">
        <v>0</v>
      </c>
      <c r="M89" s="91">
        <v>0</v>
      </c>
      <c r="N89" s="91">
        <v>0</v>
      </c>
      <c r="O89" s="91">
        <v>0</v>
      </c>
      <c r="P89" s="91">
        <v>0</v>
      </c>
      <c r="Q89" s="91">
        <v>0</v>
      </c>
    </row>
    <row r="90" spans="1:17" x14ac:dyDescent="0.25">
      <c r="A90" s="92" t="s">
        <v>21</v>
      </c>
      <c r="B90" s="157">
        <v>0</v>
      </c>
      <c r="C90" s="157">
        <v>0</v>
      </c>
      <c r="D90" s="157">
        <v>0</v>
      </c>
      <c r="E90" s="157">
        <v>0</v>
      </c>
      <c r="F90" s="157">
        <v>0</v>
      </c>
      <c r="G90" s="157">
        <v>0</v>
      </c>
      <c r="H90" s="157">
        <v>0</v>
      </c>
      <c r="I90" s="157">
        <v>0</v>
      </c>
      <c r="J90" s="157">
        <v>0</v>
      </c>
      <c r="K90" s="157">
        <v>0</v>
      </c>
      <c r="L90" s="157">
        <v>0</v>
      </c>
      <c r="M90" s="157">
        <v>0</v>
      </c>
      <c r="N90" s="157">
        <v>0</v>
      </c>
      <c r="O90" s="157">
        <v>0</v>
      </c>
      <c r="P90" s="157">
        <v>0</v>
      </c>
      <c r="Q90" s="157">
        <v>0</v>
      </c>
    </row>
    <row r="91" spans="1:17" x14ac:dyDescent="0.25">
      <c r="A91" s="243" t="s">
        <v>235</v>
      </c>
      <c r="B91" s="242">
        <v>0</v>
      </c>
      <c r="C91" s="242">
        <v>0</v>
      </c>
      <c r="D91" s="242">
        <v>0</v>
      </c>
      <c r="E91" s="242">
        <v>0</v>
      </c>
      <c r="F91" s="242">
        <v>0</v>
      </c>
      <c r="G91" s="242">
        <v>0</v>
      </c>
      <c r="H91" s="242">
        <v>0</v>
      </c>
      <c r="I91" s="242">
        <v>0</v>
      </c>
      <c r="J91" s="242">
        <v>0</v>
      </c>
      <c r="K91" s="242">
        <v>0</v>
      </c>
      <c r="L91" s="242">
        <v>0</v>
      </c>
      <c r="M91" s="242">
        <v>0</v>
      </c>
      <c r="N91" s="242">
        <v>0</v>
      </c>
      <c r="O91" s="242">
        <v>0</v>
      </c>
      <c r="P91" s="242">
        <v>0</v>
      </c>
      <c r="Q91" s="242">
        <v>0</v>
      </c>
    </row>
    <row r="92" spans="1:17" x14ac:dyDescent="0.25">
      <c r="A92" s="40"/>
      <c r="B92" s="32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</row>
    <row r="93" spans="1:17" ht="12.75" x14ac:dyDescent="0.25">
      <c r="A93" s="80" t="s">
        <v>134</v>
      </c>
      <c r="B93" s="233"/>
      <c r="C93" s="233"/>
      <c r="D93" s="233"/>
      <c r="E93" s="233"/>
      <c r="F93" s="233"/>
      <c r="G93" s="233"/>
      <c r="H93" s="233"/>
      <c r="I93" s="233"/>
      <c r="J93" s="233"/>
      <c r="K93" s="233"/>
      <c r="L93" s="233"/>
      <c r="M93" s="233"/>
      <c r="N93" s="233"/>
      <c r="O93" s="233"/>
      <c r="P93" s="233"/>
      <c r="Q93" s="233"/>
    </row>
    <row r="94" spans="1:17" x14ac:dyDescent="0.25">
      <c r="A94" s="40"/>
      <c r="B94" s="32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</row>
    <row r="95" spans="1:17" x14ac:dyDescent="0.25">
      <c r="A95" s="78" t="s">
        <v>35</v>
      </c>
      <c r="B95" s="77">
        <f t="shared" ref="B95:Q95" si="0">SUM(B$96:B$101,B$103:B$105)</f>
        <v>1</v>
      </c>
      <c r="C95" s="77">
        <f t="shared" si="0"/>
        <v>1.0000000000000002</v>
      </c>
      <c r="D95" s="77">
        <f t="shared" si="0"/>
        <v>1</v>
      </c>
      <c r="E95" s="77">
        <f t="shared" si="0"/>
        <v>1</v>
      </c>
      <c r="F95" s="77">
        <f t="shared" si="0"/>
        <v>1</v>
      </c>
      <c r="G95" s="77">
        <f t="shared" si="0"/>
        <v>1</v>
      </c>
      <c r="H95" s="77">
        <f t="shared" si="0"/>
        <v>1</v>
      </c>
      <c r="I95" s="77">
        <f t="shared" si="0"/>
        <v>1</v>
      </c>
      <c r="J95" s="77">
        <f t="shared" si="0"/>
        <v>1</v>
      </c>
      <c r="K95" s="77">
        <f t="shared" si="0"/>
        <v>1</v>
      </c>
      <c r="L95" s="77">
        <f t="shared" si="0"/>
        <v>1</v>
      </c>
      <c r="M95" s="77">
        <f t="shared" si="0"/>
        <v>1</v>
      </c>
      <c r="N95" s="77">
        <f t="shared" si="0"/>
        <v>1</v>
      </c>
      <c r="O95" s="77">
        <f t="shared" si="0"/>
        <v>1</v>
      </c>
      <c r="P95" s="77">
        <f t="shared" si="0"/>
        <v>1</v>
      </c>
      <c r="Q95" s="77">
        <f t="shared" si="0"/>
        <v>1</v>
      </c>
    </row>
    <row r="96" spans="1:17" x14ac:dyDescent="0.25">
      <c r="A96" s="132" t="s">
        <v>83</v>
      </c>
      <c r="B96" s="240">
        <f t="shared" ref="B96:Q96" si="1">IF(B$6=0,0,B$6/B$5)</f>
        <v>0</v>
      </c>
      <c r="C96" s="240">
        <f t="shared" si="1"/>
        <v>0</v>
      </c>
      <c r="D96" s="240">
        <f t="shared" si="1"/>
        <v>0</v>
      </c>
      <c r="E96" s="240">
        <f t="shared" si="1"/>
        <v>0</v>
      </c>
      <c r="F96" s="240">
        <f t="shared" si="1"/>
        <v>0</v>
      </c>
      <c r="G96" s="240">
        <f t="shared" si="1"/>
        <v>0</v>
      </c>
      <c r="H96" s="240">
        <f t="shared" si="1"/>
        <v>0</v>
      </c>
      <c r="I96" s="240">
        <f t="shared" si="1"/>
        <v>0</v>
      </c>
      <c r="J96" s="240">
        <f t="shared" si="1"/>
        <v>0</v>
      </c>
      <c r="K96" s="240">
        <f t="shared" si="1"/>
        <v>0</v>
      </c>
      <c r="L96" s="240">
        <f t="shared" si="1"/>
        <v>0</v>
      </c>
      <c r="M96" s="240">
        <f t="shared" si="1"/>
        <v>0</v>
      </c>
      <c r="N96" s="240">
        <f t="shared" si="1"/>
        <v>0</v>
      </c>
      <c r="O96" s="240">
        <f t="shared" si="1"/>
        <v>0</v>
      </c>
      <c r="P96" s="240">
        <f t="shared" si="1"/>
        <v>0</v>
      </c>
      <c r="Q96" s="240">
        <f t="shared" si="1"/>
        <v>0</v>
      </c>
    </row>
    <row r="97" spans="1:17" x14ac:dyDescent="0.25">
      <c r="A97" s="76" t="s">
        <v>82</v>
      </c>
      <c r="B97" s="239">
        <f t="shared" ref="B97:Q97" si="2">IF(B$7=0,0,B$7/B$5)</f>
        <v>0</v>
      </c>
      <c r="C97" s="239">
        <f t="shared" si="2"/>
        <v>0</v>
      </c>
      <c r="D97" s="239">
        <f t="shared" si="2"/>
        <v>0</v>
      </c>
      <c r="E97" s="239">
        <f t="shared" si="2"/>
        <v>0</v>
      </c>
      <c r="F97" s="239">
        <f t="shared" si="2"/>
        <v>0</v>
      </c>
      <c r="G97" s="239">
        <f t="shared" si="2"/>
        <v>0</v>
      </c>
      <c r="H97" s="239">
        <f t="shared" si="2"/>
        <v>0</v>
      </c>
      <c r="I97" s="239">
        <f t="shared" si="2"/>
        <v>0</v>
      </c>
      <c r="J97" s="239">
        <f t="shared" si="2"/>
        <v>0</v>
      </c>
      <c r="K97" s="239">
        <f t="shared" si="2"/>
        <v>0</v>
      </c>
      <c r="L97" s="239">
        <f t="shared" si="2"/>
        <v>0</v>
      </c>
      <c r="M97" s="239">
        <f t="shared" si="2"/>
        <v>0</v>
      </c>
      <c r="N97" s="239">
        <f t="shared" si="2"/>
        <v>0</v>
      </c>
      <c r="O97" s="239">
        <f t="shared" si="2"/>
        <v>0</v>
      </c>
      <c r="P97" s="239">
        <f t="shared" si="2"/>
        <v>0</v>
      </c>
      <c r="Q97" s="239">
        <f t="shared" si="2"/>
        <v>0</v>
      </c>
    </row>
    <row r="98" spans="1:17" x14ac:dyDescent="0.25">
      <c r="A98" s="76" t="s">
        <v>81</v>
      </c>
      <c r="B98" s="239">
        <f t="shared" ref="B98:Q98" si="3">IF(B$8=0,0,B$8/B$5)</f>
        <v>0</v>
      </c>
      <c r="C98" s="239">
        <f t="shared" si="3"/>
        <v>0</v>
      </c>
      <c r="D98" s="239">
        <f t="shared" si="3"/>
        <v>0</v>
      </c>
      <c r="E98" s="239">
        <f t="shared" si="3"/>
        <v>0</v>
      </c>
      <c r="F98" s="239">
        <f t="shared" si="3"/>
        <v>0</v>
      </c>
      <c r="G98" s="239">
        <f t="shared" si="3"/>
        <v>0</v>
      </c>
      <c r="H98" s="239">
        <f t="shared" si="3"/>
        <v>0</v>
      </c>
      <c r="I98" s="239">
        <f t="shared" si="3"/>
        <v>0</v>
      </c>
      <c r="J98" s="239">
        <f t="shared" si="3"/>
        <v>0</v>
      </c>
      <c r="K98" s="239">
        <f t="shared" si="3"/>
        <v>0</v>
      </c>
      <c r="L98" s="239">
        <f t="shared" si="3"/>
        <v>0</v>
      </c>
      <c r="M98" s="239">
        <f t="shared" si="3"/>
        <v>0</v>
      </c>
      <c r="N98" s="239">
        <f t="shared" si="3"/>
        <v>0</v>
      </c>
      <c r="O98" s="239">
        <f t="shared" si="3"/>
        <v>0</v>
      </c>
      <c r="P98" s="239">
        <f t="shared" si="3"/>
        <v>0</v>
      </c>
      <c r="Q98" s="239">
        <f t="shared" si="3"/>
        <v>0</v>
      </c>
    </row>
    <row r="99" spans="1:17" x14ac:dyDescent="0.25">
      <c r="A99" s="76" t="s">
        <v>80</v>
      </c>
      <c r="B99" s="239">
        <f t="shared" ref="B99:Q99" si="4">IF(B$9=0,0,B$9/B$5)</f>
        <v>0</v>
      </c>
      <c r="C99" s="239">
        <f t="shared" si="4"/>
        <v>0</v>
      </c>
      <c r="D99" s="239">
        <f t="shared" si="4"/>
        <v>0</v>
      </c>
      <c r="E99" s="239">
        <f t="shared" si="4"/>
        <v>0</v>
      </c>
      <c r="F99" s="239">
        <f t="shared" si="4"/>
        <v>0</v>
      </c>
      <c r="G99" s="239">
        <f t="shared" si="4"/>
        <v>0</v>
      </c>
      <c r="H99" s="239">
        <f t="shared" si="4"/>
        <v>0</v>
      </c>
      <c r="I99" s="239">
        <f t="shared" si="4"/>
        <v>0</v>
      </c>
      <c r="J99" s="239">
        <f t="shared" si="4"/>
        <v>0</v>
      </c>
      <c r="K99" s="239">
        <f t="shared" si="4"/>
        <v>0</v>
      </c>
      <c r="L99" s="239">
        <f t="shared" si="4"/>
        <v>0</v>
      </c>
      <c r="M99" s="239">
        <f t="shared" si="4"/>
        <v>0</v>
      </c>
      <c r="N99" s="239">
        <f t="shared" si="4"/>
        <v>0</v>
      </c>
      <c r="O99" s="239">
        <f t="shared" si="4"/>
        <v>0</v>
      </c>
      <c r="P99" s="239">
        <f t="shared" si="4"/>
        <v>0</v>
      </c>
      <c r="Q99" s="239">
        <f t="shared" si="4"/>
        <v>0</v>
      </c>
    </row>
    <row r="100" spans="1:17" x14ac:dyDescent="0.25">
      <c r="A100" s="129" t="s">
        <v>79</v>
      </c>
      <c r="B100" s="238">
        <f t="shared" ref="B100:Q100" si="5">IF(B$10=0,0,B$10/B$5)</f>
        <v>1</v>
      </c>
      <c r="C100" s="238">
        <f t="shared" si="5"/>
        <v>0.458314427926858</v>
      </c>
      <c r="D100" s="238">
        <f t="shared" si="5"/>
        <v>0.47305204781133386</v>
      </c>
      <c r="E100" s="238">
        <f t="shared" si="5"/>
        <v>0.36669108704056658</v>
      </c>
      <c r="F100" s="238">
        <f t="shared" si="5"/>
        <v>0.3353486836060332</v>
      </c>
      <c r="G100" s="238">
        <f t="shared" si="5"/>
        <v>0.70660646312771036</v>
      </c>
      <c r="H100" s="238">
        <f t="shared" si="5"/>
        <v>0.72053821481239755</v>
      </c>
      <c r="I100" s="238">
        <f t="shared" si="5"/>
        <v>0.44384062463695212</v>
      </c>
      <c r="J100" s="238">
        <f t="shared" si="5"/>
        <v>0.71309883892394588</v>
      </c>
      <c r="K100" s="238">
        <f t="shared" si="5"/>
        <v>0.38225049560235613</v>
      </c>
      <c r="L100" s="238">
        <f t="shared" si="5"/>
        <v>0.56510891408397956</v>
      </c>
      <c r="M100" s="238">
        <f t="shared" si="5"/>
        <v>0.48921467072968705</v>
      </c>
      <c r="N100" s="238">
        <f t="shared" si="5"/>
        <v>0.53752764114295815</v>
      </c>
      <c r="O100" s="238">
        <f t="shared" si="5"/>
        <v>0.46510320041895403</v>
      </c>
      <c r="P100" s="238">
        <f t="shared" si="5"/>
        <v>0.44512306657177197</v>
      </c>
      <c r="Q100" s="238">
        <f t="shared" si="5"/>
        <v>0.41908695450698624</v>
      </c>
    </row>
    <row r="101" spans="1:17" x14ac:dyDescent="0.25">
      <c r="A101" s="127" t="s">
        <v>241</v>
      </c>
      <c r="B101" s="236">
        <f t="shared" ref="B101:Q101" si="6">IF(B$15=0,0,B$15/B$5)</f>
        <v>0</v>
      </c>
      <c r="C101" s="236">
        <f t="shared" si="6"/>
        <v>0</v>
      </c>
      <c r="D101" s="236">
        <f t="shared" si="6"/>
        <v>0</v>
      </c>
      <c r="E101" s="236">
        <f t="shared" si="6"/>
        <v>0</v>
      </c>
      <c r="F101" s="236">
        <f t="shared" si="6"/>
        <v>0</v>
      </c>
      <c r="G101" s="236">
        <f t="shared" si="6"/>
        <v>0</v>
      </c>
      <c r="H101" s="236">
        <f t="shared" si="6"/>
        <v>0</v>
      </c>
      <c r="I101" s="236">
        <f t="shared" si="6"/>
        <v>0</v>
      </c>
      <c r="J101" s="236">
        <f t="shared" si="6"/>
        <v>0</v>
      </c>
      <c r="K101" s="236">
        <f t="shared" si="6"/>
        <v>0</v>
      </c>
      <c r="L101" s="236">
        <f t="shared" si="6"/>
        <v>0</v>
      </c>
      <c r="M101" s="236">
        <f t="shared" si="6"/>
        <v>0</v>
      </c>
      <c r="N101" s="236">
        <f t="shared" si="6"/>
        <v>0</v>
      </c>
      <c r="O101" s="236">
        <f t="shared" si="6"/>
        <v>0</v>
      </c>
      <c r="P101" s="236">
        <f t="shared" si="6"/>
        <v>0</v>
      </c>
      <c r="Q101" s="236">
        <f t="shared" si="6"/>
        <v>0</v>
      </c>
    </row>
    <row r="102" spans="1:17" x14ac:dyDescent="0.25">
      <c r="A102" s="127" t="s">
        <v>240</v>
      </c>
      <c r="B102" s="237">
        <f t="shared" ref="B102:Q102" si="7">IF(B$16=0,0,B$16/B$5)</f>
        <v>0</v>
      </c>
      <c r="C102" s="237">
        <f t="shared" si="7"/>
        <v>0.54168557207314216</v>
      </c>
      <c r="D102" s="237">
        <f t="shared" si="7"/>
        <v>0.52694795218866608</v>
      </c>
      <c r="E102" s="237">
        <f t="shared" si="7"/>
        <v>0.63330891295943348</v>
      </c>
      <c r="F102" s="237">
        <f t="shared" si="7"/>
        <v>0.6646513163939668</v>
      </c>
      <c r="G102" s="237">
        <f t="shared" si="7"/>
        <v>0.2933935368722897</v>
      </c>
      <c r="H102" s="237">
        <f t="shared" si="7"/>
        <v>0.27946178518760245</v>
      </c>
      <c r="I102" s="237">
        <f t="shared" si="7"/>
        <v>0.55615937536304794</v>
      </c>
      <c r="J102" s="237">
        <f t="shared" si="7"/>
        <v>0.28690116107605407</v>
      </c>
      <c r="K102" s="237">
        <f t="shared" si="7"/>
        <v>0.61774950439764387</v>
      </c>
      <c r="L102" s="237">
        <f t="shared" si="7"/>
        <v>0.43489108591602049</v>
      </c>
      <c r="M102" s="237">
        <f t="shared" si="7"/>
        <v>0.51078532927031295</v>
      </c>
      <c r="N102" s="237">
        <f t="shared" si="7"/>
        <v>0.46247235885704185</v>
      </c>
      <c r="O102" s="237">
        <f t="shared" si="7"/>
        <v>0.53489679958104608</v>
      </c>
      <c r="P102" s="237">
        <f t="shared" si="7"/>
        <v>0.55487693342822797</v>
      </c>
      <c r="Q102" s="237">
        <f t="shared" si="7"/>
        <v>0.58091304549301381</v>
      </c>
    </row>
    <row r="103" spans="1:17" x14ac:dyDescent="0.25">
      <c r="A103" s="142" t="s">
        <v>249</v>
      </c>
      <c r="B103" s="235">
        <f t="shared" ref="B103:Q103" si="8">IF(B$17=0,0,B$17/B$5)</f>
        <v>0</v>
      </c>
      <c r="C103" s="235">
        <f t="shared" si="8"/>
        <v>0.54168557207314216</v>
      </c>
      <c r="D103" s="235">
        <f t="shared" si="8"/>
        <v>0.52694795218866608</v>
      </c>
      <c r="E103" s="235">
        <f t="shared" si="8"/>
        <v>0.63330891295943348</v>
      </c>
      <c r="F103" s="235">
        <f t="shared" si="8"/>
        <v>0.6646513163939668</v>
      </c>
      <c r="G103" s="235">
        <f t="shared" si="8"/>
        <v>0.2933935368722897</v>
      </c>
      <c r="H103" s="235">
        <f t="shared" si="8"/>
        <v>0.27946178518760245</v>
      </c>
      <c r="I103" s="235">
        <f t="shared" si="8"/>
        <v>0.55615937536304794</v>
      </c>
      <c r="J103" s="235">
        <f t="shared" si="8"/>
        <v>0.28690116107605407</v>
      </c>
      <c r="K103" s="235">
        <f t="shared" si="8"/>
        <v>0.61774950439764387</v>
      </c>
      <c r="L103" s="235">
        <f t="shared" si="8"/>
        <v>0.43489108591602049</v>
      </c>
      <c r="M103" s="235">
        <f t="shared" si="8"/>
        <v>0.51078532927031295</v>
      </c>
      <c r="N103" s="235">
        <f t="shared" si="8"/>
        <v>0.46247235885704185</v>
      </c>
      <c r="O103" s="235">
        <f t="shared" si="8"/>
        <v>0.53489679958104608</v>
      </c>
      <c r="P103" s="235">
        <f t="shared" si="8"/>
        <v>0.55487693342822797</v>
      </c>
      <c r="Q103" s="235">
        <f t="shared" si="8"/>
        <v>0.58091304549301381</v>
      </c>
    </row>
    <row r="104" spans="1:17" x14ac:dyDescent="0.25">
      <c r="A104" s="142" t="s">
        <v>248</v>
      </c>
      <c r="B104" s="235">
        <f t="shared" ref="B104:Q104" si="9">IF(B$28=0,0,B$28/B$5)</f>
        <v>0</v>
      </c>
      <c r="C104" s="235">
        <f t="shared" si="9"/>
        <v>0</v>
      </c>
      <c r="D104" s="235">
        <f t="shared" si="9"/>
        <v>0</v>
      </c>
      <c r="E104" s="235">
        <f t="shared" si="9"/>
        <v>0</v>
      </c>
      <c r="F104" s="235">
        <f t="shared" si="9"/>
        <v>0</v>
      </c>
      <c r="G104" s="235">
        <f t="shared" si="9"/>
        <v>0</v>
      </c>
      <c r="H104" s="235">
        <f t="shared" si="9"/>
        <v>0</v>
      </c>
      <c r="I104" s="235">
        <f t="shared" si="9"/>
        <v>0</v>
      </c>
      <c r="J104" s="235">
        <f t="shared" si="9"/>
        <v>0</v>
      </c>
      <c r="K104" s="235">
        <f t="shared" si="9"/>
        <v>0</v>
      </c>
      <c r="L104" s="235">
        <f t="shared" si="9"/>
        <v>0</v>
      </c>
      <c r="M104" s="235">
        <f t="shared" si="9"/>
        <v>0</v>
      </c>
      <c r="N104" s="235">
        <f t="shared" si="9"/>
        <v>0</v>
      </c>
      <c r="O104" s="235">
        <f t="shared" si="9"/>
        <v>0</v>
      </c>
      <c r="P104" s="235">
        <f t="shared" si="9"/>
        <v>0</v>
      </c>
      <c r="Q104" s="235">
        <f t="shared" si="9"/>
        <v>0</v>
      </c>
    </row>
    <row r="105" spans="1:17" x14ac:dyDescent="0.25">
      <c r="A105" s="72" t="s">
        <v>239</v>
      </c>
      <c r="B105" s="277">
        <f t="shared" ref="B105:Q105" si="10">IF(B$29=0,0,B$29/B$5)</f>
        <v>0</v>
      </c>
      <c r="C105" s="277">
        <f t="shared" si="10"/>
        <v>0</v>
      </c>
      <c r="D105" s="277">
        <f t="shared" si="10"/>
        <v>0</v>
      </c>
      <c r="E105" s="277">
        <f t="shared" si="10"/>
        <v>0</v>
      </c>
      <c r="F105" s="277">
        <f t="shared" si="10"/>
        <v>0</v>
      </c>
      <c r="G105" s="277">
        <f t="shared" si="10"/>
        <v>0</v>
      </c>
      <c r="H105" s="277">
        <f t="shared" si="10"/>
        <v>0</v>
      </c>
      <c r="I105" s="277">
        <f t="shared" si="10"/>
        <v>0</v>
      </c>
      <c r="J105" s="277">
        <f t="shared" si="10"/>
        <v>0</v>
      </c>
      <c r="K105" s="277">
        <f t="shared" si="10"/>
        <v>0</v>
      </c>
      <c r="L105" s="277">
        <f t="shared" si="10"/>
        <v>0</v>
      </c>
      <c r="M105" s="277">
        <f t="shared" si="10"/>
        <v>0</v>
      </c>
      <c r="N105" s="277">
        <f t="shared" si="10"/>
        <v>0</v>
      </c>
      <c r="O105" s="277">
        <f t="shared" si="10"/>
        <v>0</v>
      </c>
      <c r="P105" s="277">
        <f t="shared" si="10"/>
        <v>0</v>
      </c>
      <c r="Q105" s="277">
        <f t="shared" si="10"/>
        <v>0</v>
      </c>
    </row>
    <row r="106" spans="1:17" x14ac:dyDescent="0.25">
      <c r="A106" s="40"/>
      <c r="B106" s="32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78" t="s">
        <v>34</v>
      </c>
      <c r="B107" s="77">
        <f t="shared" ref="B107:Q107" si="11">SUM(B$108:B$112,B$114:B$115,B$117:B$118,B$120:B$121)</f>
        <v>1</v>
      </c>
      <c r="C107" s="77">
        <f t="shared" si="11"/>
        <v>1.0000000000000002</v>
      </c>
      <c r="D107" s="77">
        <f t="shared" si="11"/>
        <v>1</v>
      </c>
      <c r="E107" s="77">
        <f t="shared" si="11"/>
        <v>0.99999999999999989</v>
      </c>
      <c r="F107" s="77">
        <f t="shared" si="11"/>
        <v>1.0000000000000002</v>
      </c>
      <c r="G107" s="77">
        <f t="shared" si="11"/>
        <v>1</v>
      </c>
      <c r="H107" s="77">
        <f t="shared" si="11"/>
        <v>0.99999999999999967</v>
      </c>
      <c r="I107" s="77">
        <f t="shared" si="11"/>
        <v>0.99999999999999978</v>
      </c>
      <c r="J107" s="77">
        <f t="shared" si="11"/>
        <v>1</v>
      </c>
      <c r="K107" s="77">
        <f t="shared" si="11"/>
        <v>1</v>
      </c>
      <c r="L107" s="77">
        <f t="shared" si="11"/>
        <v>1</v>
      </c>
      <c r="M107" s="77">
        <f t="shared" si="11"/>
        <v>1</v>
      </c>
      <c r="N107" s="77">
        <f t="shared" si="11"/>
        <v>0.99999999999999989</v>
      </c>
      <c r="O107" s="77">
        <f t="shared" si="11"/>
        <v>1.0000000000000002</v>
      </c>
      <c r="P107" s="77">
        <f t="shared" si="11"/>
        <v>0.99999999999999978</v>
      </c>
      <c r="Q107" s="77">
        <f t="shared" si="11"/>
        <v>0.99999999999999978</v>
      </c>
    </row>
    <row r="108" spans="1:17" x14ac:dyDescent="0.25">
      <c r="A108" s="132" t="s">
        <v>83</v>
      </c>
      <c r="B108" s="203">
        <f t="shared" ref="B108:Q108" si="12">IF(B$32=0,0,B$32/B$31)</f>
        <v>0</v>
      </c>
      <c r="C108" s="203">
        <f t="shared" si="12"/>
        <v>0</v>
      </c>
      <c r="D108" s="203">
        <f t="shared" si="12"/>
        <v>0</v>
      </c>
      <c r="E108" s="203">
        <f t="shared" si="12"/>
        <v>0</v>
      </c>
      <c r="F108" s="203">
        <f t="shared" si="12"/>
        <v>0</v>
      </c>
      <c r="G108" s="203">
        <f t="shared" si="12"/>
        <v>0</v>
      </c>
      <c r="H108" s="203">
        <f t="shared" si="12"/>
        <v>0</v>
      </c>
      <c r="I108" s="203">
        <f t="shared" si="12"/>
        <v>0</v>
      </c>
      <c r="J108" s="203">
        <f t="shared" si="12"/>
        <v>0</v>
      </c>
      <c r="K108" s="203">
        <f t="shared" si="12"/>
        <v>0</v>
      </c>
      <c r="L108" s="203">
        <f t="shared" si="12"/>
        <v>0</v>
      </c>
      <c r="M108" s="203">
        <f t="shared" si="12"/>
        <v>0</v>
      </c>
      <c r="N108" s="203">
        <f t="shared" si="12"/>
        <v>0</v>
      </c>
      <c r="O108" s="203">
        <f t="shared" si="12"/>
        <v>0</v>
      </c>
      <c r="P108" s="203">
        <f t="shared" si="12"/>
        <v>0</v>
      </c>
      <c r="Q108" s="203">
        <f t="shared" si="12"/>
        <v>0</v>
      </c>
    </row>
    <row r="109" spans="1:17" x14ac:dyDescent="0.25">
      <c r="A109" s="76" t="s">
        <v>82</v>
      </c>
      <c r="B109" s="202">
        <f t="shared" ref="B109:Q109" si="13">IF(B$33=0,0,B$33/B$31)</f>
        <v>0</v>
      </c>
      <c r="C109" s="202">
        <f t="shared" si="13"/>
        <v>0</v>
      </c>
      <c r="D109" s="202">
        <f t="shared" si="13"/>
        <v>0</v>
      </c>
      <c r="E109" s="202">
        <f t="shared" si="13"/>
        <v>0</v>
      </c>
      <c r="F109" s="202">
        <f t="shared" si="13"/>
        <v>0</v>
      </c>
      <c r="G109" s="202">
        <f t="shared" si="13"/>
        <v>0</v>
      </c>
      <c r="H109" s="202">
        <f t="shared" si="13"/>
        <v>0</v>
      </c>
      <c r="I109" s="202">
        <f t="shared" si="13"/>
        <v>0</v>
      </c>
      <c r="J109" s="202">
        <f t="shared" si="13"/>
        <v>0</v>
      </c>
      <c r="K109" s="202">
        <f t="shared" si="13"/>
        <v>0</v>
      </c>
      <c r="L109" s="202">
        <f t="shared" si="13"/>
        <v>0</v>
      </c>
      <c r="M109" s="202">
        <f t="shared" si="13"/>
        <v>0</v>
      </c>
      <c r="N109" s="202">
        <f t="shared" si="13"/>
        <v>0</v>
      </c>
      <c r="O109" s="202">
        <f t="shared" si="13"/>
        <v>0</v>
      </c>
      <c r="P109" s="202">
        <f t="shared" si="13"/>
        <v>0</v>
      </c>
      <c r="Q109" s="202">
        <f t="shared" si="13"/>
        <v>0</v>
      </c>
    </row>
    <row r="110" spans="1:17" x14ac:dyDescent="0.25">
      <c r="A110" s="76" t="s">
        <v>81</v>
      </c>
      <c r="B110" s="202">
        <f t="shared" ref="B110:Q110" si="14">IF(B$34=0,0,B$34/B$31)</f>
        <v>0</v>
      </c>
      <c r="C110" s="202">
        <f t="shared" si="14"/>
        <v>0</v>
      </c>
      <c r="D110" s="202">
        <f t="shared" si="14"/>
        <v>0</v>
      </c>
      <c r="E110" s="202">
        <f t="shared" si="14"/>
        <v>0</v>
      </c>
      <c r="F110" s="202">
        <f t="shared" si="14"/>
        <v>0</v>
      </c>
      <c r="G110" s="202">
        <f t="shared" si="14"/>
        <v>0</v>
      </c>
      <c r="H110" s="202">
        <f t="shared" si="14"/>
        <v>0</v>
      </c>
      <c r="I110" s="202">
        <f t="shared" si="14"/>
        <v>0</v>
      </c>
      <c r="J110" s="202">
        <f t="shared" si="14"/>
        <v>0</v>
      </c>
      <c r="K110" s="202">
        <f t="shared" si="14"/>
        <v>0</v>
      </c>
      <c r="L110" s="202">
        <f t="shared" si="14"/>
        <v>0</v>
      </c>
      <c r="M110" s="202">
        <f t="shared" si="14"/>
        <v>0</v>
      </c>
      <c r="N110" s="202">
        <f t="shared" si="14"/>
        <v>0</v>
      </c>
      <c r="O110" s="202">
        <f t="shared" si="14"/>
        <v>0</v>
      </c>
      <c r="P110" s="202">
        <f t="shared" si="14"/>
        <v>0</v>
      </c>
      <c r="Q110" s="202">
        <f t="shared" si="14"/>
        <v>0</v>
      </c>
    </row>
    <row r="111" spans="1:17" x14ac:dyDescent="0.25">
      <c r="A111" s="76" t="s">
        <v>80</v>
      </c>
      <c r="B111" s="202">
        <f t="shared" ref="B111:Q111" si="15">IF(B$35=0,0,B$35/B$31)</f>
        <v>0</v>
      </c>
      <c r="C111" s="202">
        <f t="shared" si="15"/>
        <v>0</v>
      </c>
      <c r="D111" s="202">
        <f t="shared" si="15"/>
        <v>0</v>
      </c>
      <c r="E111" s="202">
        <f t="shared" si="15"/>
        <v>0</v>
      </c>
      <c r="F111" s="202">
        <f t="shared" si="15"/>
        <v>0</v>
      </c>
      <c r="G111" s="202">
        <f t="shared" si="15"/>
        <v>0</v>
      </c>
      <c r="H111" s="202">
        <f t="shared" si="15"/>
        <v>0</v>
      </c>
      <c r="I111" s="202">
        <f t="shared" si="15"/>
        <v>0</v>
      </c>
      <c r="J111" s="202">
        <f t="shared" si="15"/>
        <v>0</v>
      </c>
      <c r="K111" s="202">
        <f t="shared" si="15"/>
        <v>0</v>
      </c>
      <c r="L111" s="202">
        <f t="shared" si="15"/>
        <v>0</v>
      </c>
      <c r="M111" s="202">
        <f t="shared" si="15"/>
        <v>0</v>
      </c>
      <c r="N111" s="202">
        <f t="shared" si="15"/>
        <v>0</v>
      </c>
      <c r="O111" s="202">
        <f t="shared" si="15"/>
        <v>0</v>
      </c>
      <c r="P111" s="202">
        <f t="shared" si="15"/>
        <v>0</v>
      </c>
      <c r="Q111" s="202">
        <f t="shared" si="15"/>
        <v>0</v>
      </c>
    </row>
    <row r="112" spans="1:17" x14ac:dyDescent="0.25">
      <c r="A112" s="129" t="s">
        <v>79</v>
      </c>
      <c r="B112" s="201">
        <f t="shared" ref="B112:Q112" si="16">IF(B$36=0,0,B$36/B$31)</f>
        <v>1.0201948692182633E-2</v>
      </c>
      <c r="C112" s="201">
        <f t="shared" si="16"/>
        <v>1.0840754341806803E-2</v>
      </c>
      <c r="D112" s="201">
        <f t="shared" si="16"/>
        <v>9.9483348430894764E-3</v>
      </c>
      <c r="E112" s="201">
        <f t="shared" si="16"/>
        <v>1.041644652093254E-2</v>
      </c>
      <c r="F112" s="201">
        <f t="shared" si="16"/>
        <v>1.0324683805016024E-2</v>
      </c>
      <c r="G112" s="201">
        <f t="shared" si="16"/>
        <v>1.0991864442646456E-2</v>
      </c>
      <c r="H112" s="201">
        <f t="shared" si="16"/>
        <v>1.0866643051151743E-2</v>
      </c>
      <c r="I112" s="201">
        <f t="shared" si="16"/>
        <v>1.134763073501905E-2</v>
      </c>
      <c r="J112" s="201">
        <f t="shared" si="16"/>
        <v>1.1301222777641029E-2</v>
      </c>
      <c r="K112" s="201">
        <f t="shared" si="16"/>
        <v>1.1850403293038436E-2</v>
      </c>
      <c r="L112" s="201">
        <f t="shared" si="16"/>
        <v>1.2052398611459318E-2</v>
      </c>
      <c r="M112" s="201">
        <f t="shared" si="16"/>
        <v>1.159497839381507E-2</v>
      </c>
      <c r="N112" s="201">
        <f t="shared" si="16"/>
        <v>1.1250395995226653E-2</v>
      </c>
      <c r="O112" s="201">
        <f t="shared" si="16"/>
        <v>1.1773454181375877E-2</v>
      </c>
      <c r="P112" s="201">
        <f t="shared" si="16"/>
        <v>1.2334496132153074E-2</v>
      </c>
      <c r="Q112" s="201">
        <f t="shared" si="16"/>
        <v>1.2215803126346694E-2</v>
      </c>
    </row>
    <row r="113" spans="1:17" x14ac:dyDescent="0.25">
      <c r="A113" s="127" t="s">
        <v>238</v>
      </c>
      <c r="B113" s="200">
        <f t="shared" ref="B113:Q113" si="17">IF(B$41=0,0,B$41/B$31)</f>
        <v>2.8689798588632374E-2</v>
      </c>
      <c r="C113" s="200">
        <f t="shared" si="17"/>
        <v>2.8671282482846186E-2</v>
      </c>
      <c r="D113" s="200">
        <f t="shared" si="17"/>
        <v>2.8697149714693049E-2</v>
      </c>
      <c r="E113" s="200">
        <f t="shared" si="17"/>
        <v>2.8683581260262814E-2</v>
      </c>
      <c r="F113" s="200">
        <f t="shared" si="17"/>
        <v>2.8686241049129976E-2</v>
      </c>
      <c r="G113" s="200">
        <f t="shared" si="17"/>
        <v>2.8666902479923286E-2</v>
      </c>
      <c r="H113" s="200">
        <f t="shared" si="17"/>
        <v>2.8670532085473856E-2</v>
      </c>
      <c r="I113" s="200">
        <f t="shared" si="17"/>
        <v>2.8656590413477703E-2</v>
      </c>
      <c r="J113" s="200">
        <f t="shared" si="17"/>
        <v>2.8657935571662577E-2</v>
      </c>
      <c r="K113" s="200">
        <f t="shared" si="17"/>
        <v>2.8642017295853951E-2</v>
      </c>
      <c r="L113" s="200">
        <f t="shared" si="17"/>
        <v>2.8636162359088134E-2</v>
      </c>
      <c r="M113" s="200">
        <f t="shared" si="17"/>
        <v>2.8649420916121295E-2</v>
      </c>
      <c r="N113" s="200">
        <f t="shared" si="17"/>
        <v>2.8659408811732547E-2</v>
      </c>
      <c r="O113" s="200">
        <f t="shared" si="17"/>
        <v>2.8644247704887663E-2</v>
      </c>
      <c r="P113" s="200">
        <f t="shared" si="17"/>
        <v>2.8627985619357876E-2</v>
      </c>
      <c r="Q113" s="200">
        <f t="shared" si="17"/>
        <v>2.8631425996337768E-2</v>
      </c>
    </row>
    <row r="114" spans="1:17" x14ac:dyDescent="0.25">
      <c r="A114" s="142" t="s">
        <v>247</v>
      </c>
      <c r="B114" s="199">
        <f t="shared" ref="B114:Q114" si="18">IF(B$42=0,0,B$42/B$31)</f>
        <v>2.8689798588632374E-2</v>
      </c>
      <c r="C114" s="199">
        <f t="shared" si="18"/>
        <v>2.8671282482846186E-2</v>
      </c>
      <c r="D114" s="199">
        <f t="shared" si="18"/>
        <v>2.8697149714693049E-2</v>
      </c>
      <c r="E114" s="199">
        <f t="shared" si="18"/>
        <v>2.8683581260262814E-2</v>
      </c>
      <c r="F114" s="199">
        <f t="shared" si="18"/>
        <v>2.8686241049129976E-2</v>
      </c>
      <c r="G114" s="199">
        <f t="shared" si="18"/>
        <v>2.8666902479923286E-2</v>
      </c>
      <c r="H114" s="199">
        <f t="shared" si="18"/>
        <v>2.8670532085473856E-2</v>
      </c>
      <c r="I114" s="199">
        <f t="shared" si="18"/>
        <v>2.8656590413477703E-2</v>
      </c>
      <c r="J114" s="199">
        <f t="shared" si="18"/>
        <v>2.8657935571662577E-2</v>
      </c>
      <c r="K114" s="199">
        <f t="shared" si="18"/>
        <v>2.8642017295853951E-2</v>
      </c>
      <c r="L114" s="199">
        <f t="shared" si="18"/>
        <v>2.8636162359088134E-2</v>
      </c>
      <c r="M114" s="199">
        <f t="shared" si="18"/>
        <v>2.8649420916121295E-2</v>
      </c>
      <c r="N114" s="199">
        <f t="shared" si="18"/>
        <v>2.8659408811732547E-2</v>
      </c>
      <c r="O114" s="199">
        <f t="shared" si="18"/>
        <v>2.8644247704887663E-2</v>
      </c>
      <c r="P114" s="199">
        <f t="shared" si="18"/>
        <v>2.8627985619357876E-2</v>
      </c>
      <c r="Q114" s="199">
        <f t="shared" si="18"/>
        <v>2.8631425996337768E-2</v>
      </c>
    </row>
    <row r="115" spans="1:17" x14ac:dyDescent="0.25">
      <c r="A115" s="142" t="s">
        <v>246</v>
      </c>
      <c r="B115" s="199">
        <f t="shared" ref="B115:Q115" si="19">IF(B$53=0,0,B$53/B$31)</f>
        <v>0</v>
      </c>
      <c r="C115" s="199">
        <f t="shared" si="19"/>
        <v>0</v>
      </c>
      <c r="D115" s="199">
        <f t="shared" si="19"/>
        <v>0</v>
      </c>
      <c r="E115" s="199">
        <f t="shared" si="19"/>
        <v>0</v>
      </c>
      <c r="F115" s="199">
        <f t="shared" si="19"/>
        <v>0</v>
      </c>
      <c r="G115" s="199">
        <f t="shared" si="19"/>
        <v>0</v>
      </c>
      <c r="H115" s="199">
        <f t="shared" si="19"/>
        <v>0</v>
      </c>
      <c r="I115" s="199">
        <f t="shared" si="19"/>
        <v>0</v>
      </c>
      <c r="J115" s="199">
        <f t="shared" si="19"/>
        <v>0</v>
      </c>
      <c r="K115" s="199">
        <f t="shared" si="19"/>
        <v>0</v>
      </c>
      <c r="L115" s="199">
        <f t="shared" si="19"/>
        <v>0</v>
      </c>
      <c r="M115" s="199">
        <f t="shared" si="19"/>
        <v>0</v>
      </c>
      <c r="N115" s="199">
        <f t="shared" si="19"/>
        <v>0</v>
      </c>
      <c r="O115" s="199">
        <f t="shared" si="19"/>
        <v>0</v>
      </c>
      <c r="P115" s="199">
        <f t="shared" si="19"/>
        <v>0</v>
      </c>
      <c r="Q115" s="199">
        <f t="shared" si="19"/>
        <v>0</v>
      </c>
    </row>
    <row r="116" spans="1:17" x14ac:dyDescent="0.25">
      <c r="A116" s="127" t="s">
        <v>237</v>
      </c>
      <c r="B116" s="200">
        <f t="shared" ref="B116:Q116" si="20">IF(B$54=0,0,B$54/B$31)</f>
        <v>0.86069395765897172</v>
      </c>
      <c r="C116" s="200">
        <f t="shared" si="20"/>
        <v>0.8601384744853855</v>
      </c>
      <c r="D116" s="200">
        <f t="shared" si="20"/>
        <v>0.8609144914407918</v>
      </c>
      <c r="E116" s="200">
        <f t="shared" si="20"/>
        <v>0.86050743780788463</v>
      </c>
      <c r="F116" s="200">
        <f t="shared" si="20"/>
        <v>0.86058723147389926</v>
      </c>
      <c r="G116" s="200">
        <f t="shared" si="20"/>
        <v>0.86000707439769886</v>
      </c>
      <c r="H116" s="200">
        <f t="shared" si="20"/>
        <v>0.86011596256421563</v>
      </c>
      <c r="I116" s="200">
        <f t="shared" si="20"/>
        <v>0.85969771240433102</v>
      </c>
      <c r="J116" s="200">
        <f t="shared" si="20"/>
        <v>0.85973806714987744</v>
      </c>
      <c r="K116" s="200">
        <f t="shared" si="20"/>
        <v>0.85926051887561883</v>
      </c>
      <c r="L116" s="200">
        <f t="shared" si="20"/>
        <v>0.85908487077264417</v>
      </c>
      <c r="M116" s="200">
        <f t="shared" si="20"/>
        <v>0.85948262748363913</v>
      </c>
      <c r="N116" s="200">
        <f t="shared" si="20"/>
        <v>0.8597822643519768</v>
      </c>
      <c r="O116" s="200">
        <f t="shared" si="20"/>
        <v>0.85932743114662979</v>
      </c>
      <c r="P116" s="200">
        <f t="shared" si="20"/>
        <v>0.85883956858073629</v>
      </c>
      <c r="Q116" s="200">
        <f t="shared" si="20"/>
        <v>0.85894277989013312</v>
      </c>
    </row>
    <row r="117" spans="1:17" x14ac:dyDescent="0.25">
      <c r="A117" s="142" t="s">
        <v>245</v>
      </c>
      <c r="B117" s="199">
        <f t="shared" ref="B117:Q117" si="21">IF(B$55=0,0,B$55/B$31)</f>
        <v>0.86069395765897172</v>
      </c>
      <c r="C117" s="199">
        <f t="shared" si="21"/>
        <v>0.8601384744853855</v>
      </c>
      <c r="D117" s="199">
        <f t="shared" si="21"/>
        <v>0.8609144914407918</v>
      </c>
      <c r="E117" s="199">
        <f t="shared" si="21"/>
        <v>0.86050743780788463</v>
      </c>
      <c r="F117" s="199">
        <f t="shared" si="21"/>
        <v>0.86058723147389926</v>
      </c>
      <c r="G117" s="199">
        <f t="shared" si="21"/>
        <v>0.86000707439769886</v>
      </c>
      <c r="H117" s="199">
        <f t="shared" si="21"/>
        <v>0.86011596256421563</v>
      </c>
      <c r="I117" s="199">
        <f t="shared" si="21"/>
        <v>0.85969771240433102</v>
      </c>
      <c r="J117" s="199">
        <f t="shared" si="21"/>
        <v>0.85973806714987744</v>
      </c>
      <c r="K117" s="199">
        <f t="shared" si="21"/>
        <v>0.85926051887561883</v>
      </c>
      <c r="L117" s="199">
        <f t="shared" si="21"/>
        <v>0.85908487077264417</v>
      </c>
      <c r="M117" s="199">
        <f t="shared" si="21"/>
        <v>0.85948262748363913</v>
      </c>
      <c r="N117" s="199">
        <f t="shared" si="21"/>
        <v>0.8597822643519768</v>
      </c>
      <c r="O117" s="199">
        <f t="shared" si="21"/>
        <v>0.85932743114662979</v>
      </c>
      <c r="P117" s="199">
        <f t="shared" si="21"/>
        <v>0.85883956858073629</v>
      </c>
      <c r="Q117" s="199">
        <f t="shared" si="21"/>
        <v>0.85894277989013312</v>
      </c>
    </row>
    <row r="118" spans="1:17" x14ac:dyDescent="0.25">
      <c r="A118" s="142" t="s">
        <v>244</v>
      </c>
      <c r="B118" s="199">
        <f t="shared" ref="B118:Q118" si="22">IF(B$66=0,0,B$66/B$31)</f>
        <v>0</v>
      </c>
      <c r="C118" s="199">
        <f t="shared" si="22"/>
        <v>0</v>
      </c>
      <c r="D118" s="199">
        <f t="shared" si="22"/>
        <v>0</v>
      </c>
      <c r="E118" s="199">
        <f t="shared" si="22"/>
        <v>0</v>
      </c>
      <c r="F118" s="199">
        <f t="shared" si="22"/>
        <v>0</v>
      </c>
      <c r="G118" s="199">
        <f t="shared" si="22"/>
        <v>0</v>
      </c>
      <c r="H118" s="199">
        <f t="shared" si="22"/>
        <v>0</v>
      </c>
      <c r="I118" s="199">
        <f t="shared" si="22"/>
        <v>0</v>
      </c>
      <c r="J118" s="199">
        <f t="shared" si="22"/>
        <v>0</v>
      </c>
      <c r="K118" s="199">
        <f t="shared" si="22"/>
        <v>0</v>
      </c>
      <c r="L118" s="199">
        <f t="shared" si="22"/>
        <v>0</v>
      </c>
      <c r="M118" s="199">
        <f t="shared" si="22"/>
        <v>0</v>
      </c>
      <c r="N118" s="199">
        <f t="shared" si="22"/>
        <v>0</v>
      </c>
      <c r="O118" s="199">
        <f t="shared" si="22"/>
        <v>0</v>
      </c>
      <c r="P118" s="199">
        <f t="shared" si="22"/>
        <v>0</v>
      </c>
      <c r="Q118" s="199">
        <f t="shared" si="22"/>
        <v>0</v>
      </c>
    </row>
    <row r="119" spans="1:17" x14ac:dyDescent="0.25">
      <c r="A119" s="127" t="s">
        <v>236</v>
      </c>
      <c r="B119" s="200">
        <f t="shared" ref="B119:Q119" si="23">IF(B$67=0,0,B$67/B$31)</f>
        <v>0.10041429506021332</v>
      </c>
      <c r="C119" s="200">
        <f t="shared" si="23"/>
        <v>0.10034948868996164</v>
      </c>
      <c r="D119" s="200">
        <f t="shared" si="23"/>
        <v>0.10044002400142568</v>
      </c>
      <c r="E119" s="200">
        <f t="shared" si="23"/>
        <v>0.10039253441091987</v>
      </c>
      <c r="F119" s="200">
        <f t="shared" si="23"/>
        <v>0.1004018436719549</v>
      </c>
      <c r="G119" s="200">
        <f t="shared" si="23"/>
        <v>0.10033415867973149</v>
      </c>
      <c r="H119" s="200">
        <f t="shared" si="23"/>
        <v>0.1003468622991585</v>
      </c>
      <c r="I119" s="200">
        <f t="shared" si="23"/>
        <v>0.10029806644717196</v>
      </c>
      <c r="J119" s="200">
        <f t="shared" si="23"/>
        <v>0.10030277450081902</v>
      </c>
      <c r="K119" s="200">
        <f t="shared" si="23"/>
        <v>0.10024706053548883</v>
      </c>
      <c r="L119" s="200">
        <f t="shared" si="23"/>
        <v>0.10022656825680845</v>
      </c>
      <c r="M119" s="200">
        <f t="shared" si="23"/>
        <v>0.10027297320642453</v>
      </c>
      <c r="N119" s="200">
        <f t="shared" si="23"/>
        <v>0.10030793084106394</v>
      </c>
      <c r="O119" s="200">
        <f t="shared" si="23"/>
        <v>0.1002548669671068</v>
      </c>
      <c r="P119" s="200">
        <f t="shared" si="23"/>
        <v>0.10019794966775254</v>
      </c>
      <c r="Q119" s="200">
        <f t="shared" si="23"/>
        <v>0.1002099909871822</v>
      </c>
    </row>
    <row r="120" spans="1:17" x14ac:dyDescent="0.25">
      <c r="A120" s="142" t="s">
        <v>243</v>
      </c>
      <c r="B120" s="199">
        <f t="shared" ref="B120:Q120" si="24">IF(B$68=0,0,B$68/B$31)</f>
        <v>0.10041429506021332</v>
      </c>
      <c r="C120" s="199">
        <f t="shared" si="24"/>
        <v>0.10034948868996164</v>
      </c>
      <c r="D120" s="199">
        <f t="shared" si="24"/>
        <v>0.10044002400142568</v>
      </c>
      <c r="E120" s="199">
        <f t="shared" si="24"/>
        <v>0.10039253441091987</v>
      </c>
      <c r="F120" s="199">
        <f t="shared" si="24"/>
        <v>0.1004018436719549</v>
      </c>
      <c r="G120" s="199">
        <f t="shared" si="24"/>
        <v>0.10033415867973149</v>
      </c>
      <c r="H120" s="199">
        <f t="shared" si="24"/>
        <v>0.1003468622991585</v>
      </c>
      <c r="I120" s="199">
        <f t="shared" si="24"/>
        <v>0.10029806644717196</v>
      </c>
      <c r="J120" s="199">
        <f t="shared" si="24"/>
        <v>0.10030277450081902</v>
      </c>
      <c r="K120" s="199">
        <f t="shared" si="24"/>
        <v>0.10024706053548883</v>
      </c>
      <c r="L120" s="199">
        <f t="shared" si="24"/>
        <v>0.10022656825680845</v>
      </c>
      <c r="M120" s="199">
        <f t="shared" si="24"/>
        <v>0.10027297320642453</v>
      </c>
      <c r="N120" s="199">
        <f t="shared" si="24"/>
        <v>0.10030793084106394</v>
      </c>
      <c r="O120" s="199">
        <f t="shared" si="24"/>
        <v>0.1002548669671068</v>
      </c>
      <c r="P120" s="199">
        <f t="shared" si="24"/>
        <v>0.10019794966775254</v>
      </c>
      <c r="Q120" s="199">
        <f t="shared" si="24"/>
        <v>0.1002099909871822</v>
      </c>
    </row>
    <row r="121" spans="1:17" x14ac:dyDescent="0.25">
      <c r="A121" s="140" t="s">
        <v>242</v>
      </c>
      <c r="B121" s="198">
        <f t="shared" ref="B121:Q121" si="25">IF(B$79=0,0,B$79/B$31)</f>
        <v>0</v>
      </c>
      <c r="C121" s="198">
        <f t="shared" si="25"/>
        <v>0</v>
      </c>
      <c r="D121" s="198">
        <f t="shared" si="25"/>
        <v>0</v>
      </c>
      <c r="E121" s="198">
        <f t="shared" si="25"/>
        <v>0</v>
      </c>
      <c r="F121" s="198">
        <f t="shared" si="25"/>
        <v>0</v>
      </c>
      <c r="G121" s="198">
        <f t="shared" si="25"/>
        <v>0</v>
      </c>
      <c r="H121" s="198">
        <f t="shared" si="25"/>
        <v>0</v>
      </c>
      <c r="I121" s="198">
        <f t="shared" si="25"/>
        <v>0</v>
      </c>
      <c r="J121" s="198">
        <f t="shared" si="25"/>
        <v>0</v>
      </c>
      <c r="K121" s="198">
        <f t="shared" si="25"/>
        <v>0</v>
      </c>
      <c r="L121" s="198">
        <f t="shared" si="25"/>
        <v>0</v>
      </c>
      <c r="M121" s="198">
        <f t="shared" si="25"/>
        <v>0</v>
      </c>
      <c r="N121" s="198">
        <f t="shared" si="25"/>
        <v>0</v>
      </c>
      <c r="O121" s="198">
        <f t="shared" si="25"/>
        <v>0</v>
      </c>
      <c r="P121" s="198">
        <f t="shared" si="25"/>
        <v>0</v>
      </c>
      <c r="Q121" s="198">
        <f t="shared" si="25"/>
        <v>0</v>
      </c>
    </row>
    <row r="123" spans="1:17" x14ac:dyDescent="0.25">
      <c r="A123" s="78" t="s">
        <v>55</v>
      </c>
      <c r="B123" s="77">
        <f t="shared" ref="B123:Q123" si="26">SUM(B$124:B$129)</f>
        <v>1</v>
      </c>
      <c r="C123" s="77">
        <f t="shared" si="26"/>
        <v>1</v>
      </c>
      <c r="D123" s="77">
        <f t="shared" si="26"/>
        <v>1</v>
      </c>
      <c r="E123" s="77">
        <f t="shared" si="26"/>
        <v>1</v>
      </c>
      <c r="F123" s="77">
        <f t="shared" si="26"/>
        <v>1</v>
      </c>
      <c r="G123" s="77">
        <f t="shared" si="26"/>
        <v>1</v>
      </c>
      <c r="H123" s="77">
        <f t="shared" si="26"/>
        <v>1</v>
      </c>
      <c r="I123" s="77">
        <f t="shared" si="26"/>
        <v>1</v>
      </c>
      <c r="J123" s="77">
        <f t="shared" si="26"/>
        <v>1</v>
      </c>
      <c r="K123" s="77">
        <f t="shared" si="26"/>
        <v>1</v>
      </c>
      <c r="L123" s="77">
        <f t="shared" si="26"/>
        <v>1</v>
      </c>
      <c r="M123" s="77">
        <f t="shared" si="26"/>
        <v>1</v>
      </c>
      <c r="N123" s="77">
        <f t="shared" si="26"/>
        <v>1</v>
      </c>
      <c r="O123" s="77">
        <f t="shared" si="26"/>
        <v>1</v>
      </c>
      <c r="P123" s="77">
        <f t="shared" si="26"/>
        <v>1</v>
      </c>
      <c r="Q123" s="77">
        <f t="shared" si="26"/>
        <v>1</v>
      </c>
    </row>
    <row r="124" spans="1:17" x14ac:dyDescent="0.25">
      <c r="A124" s="132" t="s">
        <v>83</v>
      </c>
      <c r="B124" s="203">
        <f t="shared" ref="B124:Q124" si="27">IF(B$82=0,0,B$82/B$81)</f>
        <v>0</v>
      </c>
      <c r="C124" s="203">
        <f t="shared" si="27"/>
        <v>0</v>
      </c>
      <c r="D124" s="203">
        <f t="shared" si="27"/>
        <v>0</v>
      </c>
      <c r="E124" s="203">
        <f t="shared" si="27"/>
        <v>0</v>
      </c>
      <c r="F124" s="203">
        <f t="shared" si="27"/>
        <v>0</v>
      </c>
      <c r="G124" s="203">
        <f t="shared" si="27"/>
        <v>0</v>
      </c>
      <c r="H124" s="203">
        <f t="shared" si="27"/>
        <v>0</v>
      </c>
      <c r="I124" s="203">
        <f t="shared" si="27"/>
        <v>0</v>
      </c>
      <c r="J124" s="203">
        <f t="shared" si="27"/>
        <v>0</v>
      </c>
      <c r="K124" s="203">
        <f t="shared" si="27"/>
        <v>0</v>
      </c>
      <c r="L124" s="203">
        <f t="shared" si="27"/>
        <v>0</v>
      </c>
      <c r="M124" s="203">
        <f t="shared" si="27"/>
        <v>0</v>
      </c>
      <c r="N124" s="203">
        <f t="shared" si="27"/>
        <v>0</v>
      </c>
      <c r="O124" s="203">
        <f t="shared" si="27"/>
        <v>0</v>
      </c>
      <c r="P124" s="203">
        <f t="shared" si="27"/>
        <v>0</v>
      </c>
      <c r="Q124" s="203">
        <f t="shared" si="27"/>
        <v>0</v>
      </c>
    </row>
    <row r="125" spans="1:17" x14ac:dyDescent="0.25">
      <c r="A125" s="76" t="s">
        <v>82</v>
      </c>
      <c r="B125" s="202">
        <f t="shared" ref="B125:Q125" si="28">IF(B$83=0,0,B$83/B$81)</f>
        <v>0</v>
      </c>
      <c r="C125" s="202">
        <f t="shared" si="28"/>
        <v>0</v>
      </c>
      <c r="D125" s="202">
        <f t="shared" si="28"/>
        <v>0</v>
      </c>
      <c r="E125" s="202">
        <f t="shared" si="28"/>
        <v>0</v>
      </c>
      <c r="F125" s="202">
        <f t="shared" si="28"/>
        <v>0</v>
      </c>
      <c r="G125" s="202">
        <f t="shared" si="28"/>
        <v>0</v>
      </c>
      <c r="H125" s="202">
        <f t="shared" si="28"/>
        <v>0</v>
      </c>
      <c r="I125" s="202">
        <f t="shared" si="28"/>
        <v>0</v>
      </c>
      <c r="J125" s="202">
        <f t="shared" si="28"/>
        <v>0</v>
      </c>
      <c r="K125" s="202">
        <f t="shared" si="28"/>
        <v>0</v>
      </c>
      <c r="L125" s="202">
        <f t="shared" si="28"/>
        <v>0</v>
      </c>
      <c r="M125" s="202">
        <f t="shared" si="28"/>
        <v>0</v>
      </c>
      <c r="N125" s="202">
        <f t="shared" si="28"/>
        <v>0</v>
      </c>
      <c r="O125" s="202">
        <f t="shared" si="28"/>
        <v>0</v>
      </c>
      <c r="P125" s="202">
        <f t="shared" si="28"/>
        <v>0</v>
      </c>
      <c r="Q125" s="202">
        <f t="shared" si="28"/>
        <v>0</v>
      </c>
    </row>
    <row r="126" spans="1:17" x14ac:dyDescent="0.25">
      <c r="A126" s="76" t="s">
        <v>81</v>
      </c>
      <c r="B126" s="202">
        <f t="shared" ref="B126:Q126" si="29">IF(B$84=0,0,B$84/B$81)</f>
        <v>0</v>
      </c>
      <c r="C126" s="202">
        <f t="shared" si="29"/>
        <v>0</v>
      </c>
      <c r="D126" s="202">
        <f t="shared" si="29"/>
        <v>0</v>
      </c>
      <c r="E126" s="202">
        <f t="shared" si="29"/>
        <v>0</v>
      </c>
      <c r="F126" s="202">
        <f t="shared" si="29"/>
        <v>0</v>
      </c>
      <c r="G126" s="202">
        <f t="shared" si="29"/>
        <v>0</v>
      </c>
      <c r="H126" s="202">
        <f t="shared" si="29"/>
        <v>0</v>
      </c>
      <c r="I126" s="202">
        <f t="shared" si="29"/>
        <v>0</v>
      </c>
      <c r="J126" s="202">
        <f t="shared" si="29"/>
        <v>0</v>
      </c>
      <c r="K126" s="202">
        <f t="shared" si="29"/>
        <v>0</v>
      </c>
      <c r="L126" s="202">
        <f t="shared" si="29"/>
        <v>0</v>
      </c>
      <c r="M126" s="202">
        <f t="shared" si="29"/>
        <v>0</v>
      </c>
      <c r="N126" s="202">
        <f t="shared" si="29"/>
        <v>0</v>
      </c>
      <c r="O126" s="202">
        <f t="shared" si="29"/>
        <v>0</v>
      </c>
      <c r="P126" s="202">
        <f t="shared" si="29"/>
        <v>0</v>
      </c>
      <c r="Q126" s="202">
        <f t="shared" si="29"/>
        <v>0</v>
      </c>
    </row>
    <row r="127" spans="1:17" x14ac:dyDescent="0.25">
      <c r="A127" s="76" t="s">
        <v>80</v>
      </c>
      <c r="B127" s="202">
        <f t="shared" ref="B127:Q127" si="30">IF(B$85=0,0,B$85/B$81)</f>
        <v>0</v>
      </c>
      <c r="C127" s="202">
        <f t="shared" si="30"/>
        <v>0</v>
      </c>
      <c r="D127" s="202">
        <f t="shared" si="30"/>
        <v>0</v>
      </c>
      <c r="E127" s="202">
        <f t="shared" si="30"/>
        <v>0</v>
      </c>
      <c r="F127" s="202">
        <f t="shared" si="30"/>
        <v>0</v>
      </c>
      <c r="G127" s="202">
        <f t="shared" si="30"/>
        <v>0</v>
      </c>
      <c r="H127" s="202">
        <f t="shared" si="30"/>
        <v>0</v>
      </c>
      <c r="I127" s="202">
        <f t="shared" si="30"/>
        <v>0</v>
      </c>
      <c r="J127" s="202">
        <f t="shared" si="30"/>
        <v>0</v>
      </c>
      <c r="K127" s="202">
        <f t="shared" si="30"/>
        <v>0</v>
      </c>
      <c r="L127" s="202">
        <f t="shared" si="30"/>
        <v>0</v>
      </c>
      <c r="M127" s="202">
        <f t="shared" si="30"/>
        <v>0</v>
      </c>
      <c r="N127" s="202">
        <f t="shared" si="30"/>
        <v>0</v>
      </c>
      <c r="O127" s="202">
        <f t="shared" si="30"/>
        <v>0</v>
      </c>
      <c r="P127" s="202">
        <f t="shared" si="30"/>
        <v>0</v>
      </c>
      <c r="Q127" s="202">
        <f t="shared" si="30"/>
        <v>0</v>
      </c>
    </row>
    <row r="128" spans="1:17" x14ac:dyDescent="0.25">
      <c r="A128" s="129" t="s">
        <v>79</v>
      </c>
      <c r="B128" s="201">
        <f t="shared" ref="B128:Q128" si="31">IF(B$86=0,0,B$86/B$81)</f>
        <v>1</v>
      </c>
      <c r="C128" s="201">
        <f t="shared" si="31"/>
        <v>1</v>
      </c>
      <c r="D128" s="201">
        <f t="shared" si="31"/>
        <v>1</v>
      </c>
      <c r="E128" s="201">
        <f t="shared" si="31"/>
        <v>1</v>
      </c>
      <c r="F128" s="201">
        <f t="shared" si="31"/>
        <v>1</v>
      </c>
      <c r="G128" s="201">
        <f t="shared" si="31"/>
        <v>1</v>
      </c>
      <c r="H128" s="201">
        <f t="shared" si="31"/>
        <v>1</v>
      </c>
      <c r="I128" s="201">
        <f t="shared" si="31"/>
        <v>1</v>
      </c>
      <c r="J128" s="201">
        <f t="shared" si="31"/>
        <v>1</v>
      </c>
      <c r="K128" s="201">
        <f t="shared" si="31"/>
        <v>1</v>
      </c>
      <c r="L128" s="201">
        <f t="shared" si="31"/>
        <v>1</v>
      </c>
      <c r="M128" s="201">
        <f t="shared" si="31"/>
        <v>1</v>
      </c>
      <c r="N128" s="201">
        <f t="shared" si="31"/>
        <v>1</v>
      </c>
      <c r="O128" s="201">
        <f t="shared" si="31"/>
        <v>1</v>
      </c>
      <c r="P128" s="201">
        <f t="shared" si="31"/>
        <v>1</v>
      </c>
      <c r="Q128" s="201">
        <f t="shared" si="31"/>
        <v>1</v>
      </c>
    </row>
    <row r="129" spans="1:17" x14ac:dyDescent="0.25">
      <c r="A129" s="72" t="s">
        <v>235</v>
      </c>
      <c r="B129" s="276">
        <f t="shared" ref="B129:Q129" si="32">IF(B$91=0,0,B$91/B$81)</f>
        <v>0</v>
      </c>
      <c r="C129" s="276">
        <f t="shared" si="32"/>
        <v>0</v>
      </c>
      <c r="D129" s="276">
        <f t="shared" si="32"/>
        <v>0</v>
      </c>
      <c r="E129" s="276">
        <f t="shared" si="32"/>
        <v>0</v>
      </c>
      <c r="F129" s="276">
        <f t="shared" si="32"/>
        <v>0</v>
      </c>
      <c r="G129" s="276">
        <f t="shared" si="32"/>
        <v>0</v>
      </c>
      <c r="H129" s="276">
        <f t="shared" si="32"/>
        <v>0</v>
      </c>
      <c r="I129" s="276">
        <f t="shared" si="32"/>
        <v>0</v>
      </c>
      <c r="J129" s="276">
        <f t="shared" si="32"/>
        <v>0</v>
      </c>
      <c r="K129" s="276">
        <f t="shared" si="32"/>
        <v>0</v>
      </c>
      <c r="L129" s="276">
        <f t="shared" si="32"/>
        <v>0</v>
      </c>
      <c r="M129" s="276">
        <f t="shared" si="32"/>
        <v>0</v>
      </c>
      <c r="N129" s="276">
        <f t="shared" si="32"/>
        <v>0</v>
      </c>
      <c r="O129" s="276">
        <f t="shared" si="32"/>
        <v>0</v>
      </c>
      <c r="P129" s="276">
        <f t="shared" si="32"/>
        <v>0</v>
      </c>
      <c r="Q129" s="276">
        <f t="shared" si="32"/>
        <v>0</v>
      </c>
    </row>
    <row r="130" spans="1:17" x14ac:dyDescent="0.25">
      <c r="A130" s="40"/>
      <c r="B130" s="32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</row>
    <row r="131" spans="1:17" ht="12.75" x14ac:dyDescent="0.25">
      <c r="A131" s="266" t="s">
        <v>133</v>
      </c>
      <c r="B131" s="233"/>
      <c r="C131" s="233"/>
      <c r="D131" s="233"/>
      <c r="E131" s="233"/>
      <c r="F131" s="233"/>
      <c r="G131" s="233"/>
      <c r="H131" s="233"/>
      <c r="I131" s="233"/>
      <c r="J131" s="233"/>
      <c r="K131" s="233"/>
      <c r="L131" s="233"/>
      <c r="M131" s="233"/>
      <c r="N131" s="233"/>
      <c r="O131" s="233"/>
      <c r="P131" s="233"/>
      <c r="Q131" s="233"/>
    </row>
    <row r="132" spans="1:17" x14ac:dyDescent="0.25">
      <c r="A132" s="40"/>
      <c r="B132" s="32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</row>
    <row r="133" spans="1:17" x14ac:dyDescent="0.25">
      <c r="A133" s="78" t="s">
        <v>35</v>
      </c>
      <c r="B133" s="230">
        <f>IF(B$5=0,0,B$5/PPA_fec!B$5)</f>
        <v>1.61701347605386E-2</v>
      </c>
      <c r="C133" s="230">
        <f>IF(C$5=0,0,C$5/PPA_fec!C$5)</f>
        <v>3.670029722367886E-2</v>
      </c>
      <c r="D133" s="230">
        <f>IF(D$5=0,0,D$5/PPA_fec!D$5)</f>
        <v>3.476866713585515E-2</v>
      </c>
      <c r="E133" s="230">
        <f>IF(E$5=0,0,E$5/PPA_fec!E$5)</f>
        <v>4.8559576568980779E-2</v>
      </c>
      <c r="F133" s="230">
        <f>IF(F$5=0,0,F$5/PPA_fec!F$5)</f>
        <v>4.8935742342376361E-2</v>
      </c>
      <c r="G133" s="230">
        <f>IF(G$5=0,0,G$5/PPA_fec!G$5)</f>
        <v>2.2760582275111164E-2</v>
      </c>
      <c r="H133" s="230">
        <f>IF(H$5=0,0,H$5/PPA_fec!H$5)</f>
        <v>2.2188391344139791E-2</v>
      </c>
      <c r="I133" s="230">
        <f>IF(I$5=0,0,I$5/PPA_fec!I$5)</f>
        <v>3.57927886271888E-2</v>
      </c>
      <c r="J133" s="230">
        <f>IF(J$5=0,0,J$5/PPA_fec!J$5)</f>
        <v>2.3497752008006603E-2</v>
      </c>
      <c r="K133" s="230">
        <f>IF(K$5=0,0,K$5/PPA_fec!K$5)</f>
        <v>4.6149167529236791E-2</v>
      </c>
      <c r="L133" s="230">
        <f>IF(L$5=0,0,L$5/PPA_fec!L$5)</f>
        <v>3.1579433777598483E-2</v>
      </c>
      <c r="M133" s="230">
        <f>IF(M$5=0,0,M$5/PPA_fec!M$5)</f>
        <v>3.5973899283826764E-2</v>
      </c>
      <c r="N133" s="230">
        <f>IF(N$5=0,0,N$5/PPA_fec!N$5)</f>
        <v>3.1746058468502092E-2</v>
      </c>
      <c r="O133" s="230">
        <f>IF(O$5=0,0,O$5/PPA_fec!O$5)</f>
        <v>3.6854725887924468E-2</v>
      </c>
      <c r="P133" s="230">
        <f>IF(P$5=0,0,P$5/PPA_fec!P$5)</f>
        <v>3.5861399972666907E-2</v>
      </c>
      <c r="Q133" s="230">
        <f>IF(Q$5=0,0,Q$5/PPA_fec!Q$5)</f>
        <v>3.9000840644433536E-2</v>
      </c>
    </row>
    <row r="134" spans="1:17" x14ac:dyDescent="0.25">
      <c r="A134" s="132" t="s">
        <v>83</v>
      </c>
      <c r="B134" s="229">
        <f>IF(B$6=0,0,B$6/PPA_fec!B$6)</f>
        <v>0</v>
      </c>
      <c r="C134" s="229">
        <f>IF(C$6=0,0,C$6/PPA_fec!C$6)</f>
        <v>0</v>
      </c>
      <c r="D134" s="229">
        <f>IF(D$6=0,0,D$6/PPA_fec!D$6)</f>
        <v>0</v>
      </c>
      <c r="E134" s="229">
        <f>IF(E$6=0,0,E$6/PPA_fec!E$6)</f>
        <v>0</v>
      </c>
      <c r="F134" s="229">
        <f>IF(F$6=0,0,F$6/PPA_fec!F$6)</f>
        <v>0</v>
      </c>
      <c r="G134" s="229">
        <f>IF(G$6=0,0,G$6/PPA_fec!G$6)</f>
        <v>0</v>
      </c>
      <c r="H134" s="229">
        <f>IF(H$6=0,0,H$6/PPA_fec!H$6)</f>
        <v>0</v>
      </c>
      <c r="I134" s="229">
        <f>IF(I$6=0,0,I$6/PPA_fec!I$6)</f>
        <v>0</v>
      </c>
      <c r="J134" s="229">
        <f>IF(J$6=0,0,J$6/PPA_fec!J$6)</f>
        <v>0</v>
      </c>
      <c r="K134" s="229">
        <f>IF(K$6=0,0,K$6/PPA_fec!K$6)</f>
        <v>0</v>
      </c>
      <c r="L134" s="229">
        <f>IF(L$6=0,0,L$6/PPA_fec!L$6)</f>
        <v>0</v>
      </c>
      <c r="M134" s="229">
        <f>IF(M$6=0,0,M$6/PPA_fec!M$6)</f>
        <v>0</v>
      </c>
      <c r="N134" s="229">
        <f>IF(N$6=0,0,N$6/PPA_fec!N$6)</f>
        <v>0</v>
      </c>
      <c r="O134" s="229">
        <f>IF(O$6=0,0,O$6/PPA_fec!O$6)</f>
        <v>0</v>
      </c>
      <c r="P134" s="229">
        <f>IF(P$6=0,0,P$6/PPA_fec!P$6)</f>
        <v>0</v>
      </c>
      <c r="Q134" s="229">
        <f>IF(Q$6=0,0,Q$6/PPA_fec!Q$6)</f>
        <v>0</v>
      </c>
    </row>
    <row r="135" spans="1:17" x14ac:dyDescent="0.25">
      <c r="A135" s="76" t="s">
        <v>82</v>
      </c>
      <c r="B135" s="228">
        <f>IF(B$7=0,0,B$7/PPA_fec!B$7)</f>
        <v>0</v>
      </c>
      <c r="C135" s="228">
        <f>IF(C$7=0,0,C$7/PPA_fec!C$7)</f>
        <v>0</v>
      </c>
      <c r="D135" s="228">
        <f>IF(D$7=0,0,D$7/PPA_fec!D$7)</f>
        <v>0</v>
      </c>
      <c r="E135" s="228">
        <f>IF(E$7=0,0,E$7/PPA_fec!E$7)</f>
        <v>0</v>
      </c>
      <c r="F135" s="228">
        <f>IF(F$7=0,0,F$7/PPA_fec!F$7)</f>
        <v>0</v>
      </c>
      <c r="G135" s="228">
        <f>IF(G$7=0,0,G$7/PPA_fec!G$7)</f>
        <v>0</v>
      </c>
      <c r="H135" s="228">
        <f>IF(H$7=0,0,H$7/PPA_fec!H$7)</f>
        <v>0</v>
      </c>
      <c r="I135" s="228">
        <f>IF(I$7=0,0,I$7/PPA_fec!I$7)</f>
        <v>0</v>
      </c>
      <c r="J135" s="228">
        <f>IF(J$7=0,0,J$7/PPA_fec!J$7)</f>
        <v>0</v>
      </c>
      <c r="K135" s="228">
        <f>IF(K$7=0,0,K$7/PPA_fec!K$7)</f>
        <v>0</v>
      </c>
      <c r="L135" s="228">
        <f>IF(L$7=0,0,L$7/PPA_fec!L$7)</f>
        <v>0</v>
      </c>
      <c r="M135" s="228">
        <f>IF(M$7=0,0,M$7/PPA_fec!M$7)</f>
        <v>0</v>
      </c>
      <c r="N135" s="228">
        <f>IF(N$7=0,0,N$7/PPA_fec!N$7)</f>
        <v>0</v>
      </c>
      <c r="O135" s="228">
        <f>IF(O$7=0,0,O$7/PPA_fec!O$7)</f>
        <v>0</v>
      </c>
      <c r="P135" s="228">
        <f>IF(P$7=0,0,P$7/PPA_fec!P$7)</f>
        <v>0</v>
      </c>
      <c r="Q135" s="228">
        <f>IF(Q$7=0,0,Q$7/PPA_fec!Q$7)</f>
        <v>0</v>
      </c>
    </row>
    <row r="136" spans="1:17" x14ac:dyDescent="0.25">
      <c r="A136" s="76" t="s">
        <v>81</v>
      </c>
      <c r="B136" s="228">
        <f>IF(B$8=0,0,B$8/PPA_fec!B$8)</f>
        <v>0</v>
      </c>
      <c r="C136" s="228">
        <f>IF(C$8=0,0,C$8/PPA_fec!C$8)</f>
        <v>0</v>
      </c>
      <c r="D136" s="228">
        <f>IF(D$8=0,0,D$8/PPA_fec!D$8)</f>
        <v>0</v>
      </c>
      <c r="E136" s="228">
        <f>IF(E$8=0,0,E$8/PPA_fec!E$8)</f>
        <v>0</v>
      </c>
      <c r="F136" s="228">
        <f>IF(F$8=0,0,F$8/PPA_fec!F$8)</f>
        <v>0</v>
      </c>
      <c r="G136" s="228">
        <f>IF(G$8=0,0,G$8/PPA_fec!G$8)</f>
        <v>0</v>
      </c>
      <c r="H136" s="228">
        <f>IF(H$8=0,0,H$8/PPA_fec!H$8)</f>
        <v>0</v>
      </c>
      <c r="I136" s="228">
        <f>IF(I$8=0,0,I$8/PPA_fec!I$8)</f>
        <v>0</v>
      </c>
      <c r="J136" s="228">
        <f>IF(J$8=0,0,J$8/PPA_fec!J$8)</f>
        <v>0</v>
      </c>
      <c r="K136" s="228">
        <f>IF(K$8=0,0,K$8/PPA_fec!K$8)</f>
        <v>0</v>
      </c>
      <c r="L136" s="228">
        <f>IF(L$8=0,0,L$8/PPA_fec!L$8)</f>
        <v>0</v>
      </c>
      <c r="M136" s="228">
        <f>IF(M$8=0,0,M$8/PPA_fec!M$8)</f>
        <v>0</v>
      </c>
      <c r="N136" s="228">
        <f>IF(N$8=0,0,N$8/PPA_fec!N$8)</f>
        <v>0</v>
      </c>
      <c r="O136" s="228">
        <f>IF(O$8=0,0,O$8/PPA_fec!O$8)</f>
        <v>0</v>
      </c>
      <c r="P136" s="228">
        <f>IF(P$8=0,0,P$8/PPA_fec!P$8)</f>
        <v>0</v>
      </c>
      <c r="Q136" s="228">
        <f>IF(Q$8=0,0,Q$8/PPA_fec!Q$8)</f>
        <v>0</v>
      </c>
    </row>
    <row r="137" spans="1:17" x14ac:dyDescent="0.25">
      <c r="A137" s="76" t="s">
        <v>80</v>
      </c>
      <c r="B137" s="228">
        <f>IF(B$9=0,0,B$9/PPA_fec!B$9)</f>
        <v>0</v>
      </c>
      <c r="C137" s="228">
        <f>IF(C$9=0,0,C$9/PPA_fec!C$9)</f>
        <v>0</v>
      </c>
      <c r="D137" s="228">
        <f>IF(D$9=0,0,D$9/PPA_fec!D$9)</f>
        <v>0</v>
      </c>
      <c r="E137" s="228">
        <f>IF(E$9=0,0,E$9/PPA_fec!E$9)</f>
        <v>0</v>
      </c>
      <c r="F137" s="228">
        <f>IF(F$9=0,0,F$9/PPA_fec!F$9)</f>
        <v>0</v>
      </c>
      <c r="G137" s="228">
        <f>IF(G$9=0,0,G$9/PPA_fec!G$9)</f>
        <v>0</v>
      </c>
      <c r="H137" s="228">
        <f>IF(H$9=0,0,H$9/PPA_fec!H$9)</f>
        <v>0</v>
      </c>
      <c r="I137" s="228">
        <f>IF(I$9=0,0,I$9/PPA_fec!I$9)</f>
        <v>0</v>
      </c>
      <c r="J137" s="228">
        <f>IF(J$9=0,0,J$9/PPA_fec!J$9)</f>
        <v>0</v>
      </c>
      <c r="K137" s="228">
        <f>IF(K$9=0,0,K$9/PPA_fec!K$9)</f>
        <v>0</v>
      </c>
      <c r="L137" s="228">
        <f>IF(L$9=0,0,L$9/PPA_fec!L$9)</f>
        <v>0</v>
      </c>
      <c r="M137" s="228">
        <f>IF(M$9=0,0,M$9/PPA_fec!M$9)</f>
        <v>0</v>
      </c>
      <c r="N137" s="228">
        <f>IF(N$9=0,0,N$9/PPA_fec!N$9)</f>
        <v>0</v>
      </c>
      <c r="O137" s="228">
        <f>IF(O$9=0,0,O$9/PPA_fec!O$9)</f>
        <v>0</v>
      </c>
      <c r="P137" s="228">
        <f>IF(P$9=0,0,P$9/PPA_fec!P$9)</f>
        <v>0</v>
      </c>
      <c r="Q137" s="228">
        <f>IF(Q$9=0,0,Q$9/PPA_fec!Q$9)</f>
        <v>0</v>
      </c>
    </row>
    <row r="138" spans="1:17" x14ac:dyDescent="0.25">
      <c r="A138" s="129" t="s">
        <v>79</v>
      </c>
      <c r="B138" s="227">
        <f>IF(B$10=0,0,B$10/PPA_fec!B$10)</f>
        <v>1.2582189976453761</v>
      </c>
      <c r="C138" s="227">
        <f>IF(C$10=0,0,C$10/PPA_fec!C$10)</f>
        <v>1.308807303001623</v>
      </c>
      <c r="D138" s="227">
        <f>IF(D$10=0,0,D$10/PPA_fec!D$10)</f>
        <v>1.2797925215114567</v>
      </c>
      <c r="E138" s="227">
        <f>IF(E$10=0,0,E$10/PPA_fec!E$10)</f>
        <v>1.3855360943360207</v>
      </c>
      <c r="F138" s="227">
        <f>IF(F$10=0,0,F$10/PPA_fec!F$10)</f>
        <v>1.2769249878645925</v>
      </c>
      <c r="G138" s="227">
        <f>IF(G$10=0,0,G$10/PPA_fec!G$10)</f>
        <v>1.2514213864586237</v>
      </c>
      <c r="H138" s="227">
        <f>IF(H$10=0,0,H$10/PPA_fec!H$10)</f>
        <v>1.2440144793510579</v>
      </c>
      <c r="I138" s="227">
        <f>IF(I$10=0,0,I$10/PPA_fec!I$10)</f>
        <v>1.2361329564313146</v>
      </c>
      <c r="J138" s="227">
        <f>IF(J$10=0,0,J$10/PPA_fec!J$10)</f>
        <v>1.3038230191061249</v>
      </c>
      <c r="K138" s="227">
        <f>IF(K$10=0,0,K$10/PPA_fec!K$10)</f>
        <v>1.3726332898751292</v>
      </c>
      <c r="L138" s="227">
        <f>IF(L$10=0,0,L$10/PPA_fec!L$10)</f>
        <v>1.3886061862202714</v>
      </c>
      <c r="M138" s="227">
        <f>IF(M$10=0,0,M$10/PPA_fec!M$10)</f>
        <v>1.3693976734986082</v>
      </c>
      <c r="N138" s="227">
        <f>IF(N$10=0,0,N$10/PPA_fec!N$10)</f>
        <v>1.3278016760187943</v>
      </c>
      <c r="O138" s="227">
        <f>IF(O$10=0,0,O$10/PPA_fec!O$10)</f>
        <v>1.3337827990906226</v>
      </c>
      <c r="P138" s="227">
        <f>IF(P$10=0,0,P$10/PPA_fec!P$10)</f>
        <v>1.242081058627958</v>
      </c>
      <c r="Q138" s="227">
        <f>IF(Q$10=0,0,Q$10/PPA_fec!Q$10)</f>
        <v>1.2718055306425371</v>
      </c>
    </row>
    <row r="139" spans="1:17" x14ac:dyDescent="0.25">
      <c r="A139" s="127" t="s">
        <v>241</v>
      </c>
      <c r="B139" s="225">
        <f>IF(B$15=0,0,B$15/PPA_fec!B$15)</f>
        <v>0</v>
      </c>
      <c r="C139" s="225">
        <f>IF(C$15=0,0,C$15/PPA_fec!C$15)</f>
        <v>0</v>
      </c>
      <c r="D139" s="225">
        <f>IF(D$15=0,0,D$15/PPA_fec!D$15)</f>
        <v>0</v>
      </c>
      <c r="E139" s="225">
        <f>IF(E$15=0,0,E$15/PPA_fec!E$15)</f>
        <v>0</v>
      </c>
      <c r="F139" s="225">
        <f>IF(F$15=0,0,F$15/PPA_fec!F$15)</f>
        <v>0</v>
      </c>
      <c r="G139" s="225">
        <f>IF(G$15=0,0,G$15/PPA_fec!G$15)</f>
        <v>0</v>
      </c>
      <c r="H139" s="225">
        <f>IF(H$15=0,0,H$15/PPA_fec!H$15)</f>
        <v>0</v>
      </c>
      <c r="I139" s="225">
        <f>IF(I$15=0,0,I$15/PPA_fec!I$15)</f>
        <v>0</v>
      </c>
      <c r="J139" s="225">
        <f>IF(J$15=0,0,J$15/PPA_fec!J$15)</f>
        <v>0</v>
      </c>
      <c r="K139" s="225">
        <f>IF(K$15=0,0,K$15/PPA_fec!K$15)</f>
        <v>0</v>
      </c>
      <c r="L139" s="225">
        <f>IF(L$15=0,0,L$15/PPA_fec!L$15)</f>
        <v>0</v>
      </c>
      <c r="M139" s="225">
        <f>IF(M$15=0,0,M$15/PPA_fec!M$15)</f>
        <v>0</v>
      </c>
      <c r="N139" s="225">
        <f>IF(N$15=0,0,N$15/PPA_fec!N$15)</f>
        <v>0</v>
      </c>
      <c r="O139" s="225">
        <f>IF(O$15=0,0,O$15/PPA_fec!O$15)</f>
        <v>0</v>
      </c>
      <c r="P139" s="225">
        <f>IF(P$15=0,0,P$15/PPA_fec!P$15)</f>
        <v>0</v>
      </c>
      <c r="Q139" s="225">
        <f>IF(Q$15=0,0,Q$15/PPA_fec!Q$15)</f>
        <v>0</v>
      </c>
    </row>
    <row r="140" spans="1:17" x14ac:dyDescent="0.25">
      <c r="A140" s="127" t="s">
        <v>240</v>
      </c>
      <c r="B140" s="226">
        <f>IF(B$16=0,0,B$16/PPA_fec!B$16)</f>
        <v>0</v>
      </c>
      <c r="C140" s="226">
        <f>IF(C$16=0,0,C$16/PPA_fec!C$16)</f>
        <v>2.4177678592700143E-2</v>
      </c>
      <c r="D140" s="226">
        <f>IF(D$16=0,0,D$16/PPA_fec!D$16)</f>
        <v>2.2461069689521249E-2</v>
      </c>
      <c r="E140" s="226">
        <f>IF(E$16=0,0,E$16/PPA_fec!E$16)</f>
        <v>3.7381559854379701E-2</v>
      </c>
      <c r="F140" s="226">
        <f>IF(F$16=0,0,F$16/PPA_fec!F$16)</f>
        <v>3.9846986112142588E-2</v>
      </c>
      <c r="G140" s="226">
        <f>IF(G$16=0,0,G$16/PPA_fec!G$16)</f>
        <v>8.152199463099365E-3</v>
      </c>
      <c r="H140" s="226">
        <f>IF(H$16=0,0,H$16/PPA_fec!H$16)</f>
        <v>7.5775197759943413E-3</v>
      </c>
      <c r="I140" s="226">
        <f>IF(I$16=0,0,I$16/PPA_fec!I$16)</f>
        <v>2.430282661124876E-2</v>
      </c>
      <c r="J140" s="226">
        <f>IF(J$16=0,0,J$16/PPA_fec!J$16)</f>
        <v>8.202303442230361E-3</v>
      </c>
      <c r="K140" s="226">
        <f>IF(K$16=0,0,K$16/PPA_fec!K$16)</f>
        <v>3.4414509132990059E-2</v>
      </c>
      <c r="L140" s="226">
        <f>IF(L$16=0,0,L$16/PPA_fec!L$16)</f>
        <v>1.661436658848767E-2</v>
      </c>
      <c r="M140" s="226">
        <f>IF(M$16=0,0,M$16/PPA_fec!M$16)</f>
        <v>2.2291236786967813E-2</v>
      </c>
      <c r="N140" s="226">
        <f>IF(N$16=0,0,N$16/PPA_fec!N$16)</f>
        <v>1.7920102032451965E-2</v>
      </c>
      <c r="O140" s="226">
        <f>IF(O$16=0,0,O$16/PPA_fec!O$16)</f>
        <v>2.3857924709130871E-2</v>
      </c>
      <c r="P140" s="226">
        <f>IF(P$16=0,0,P$16/PPA_fec!P$16)</f>
        <v>2.4223253109147306E-2</v>
      </c>
      <c r="Q140" s="226">
        <f>IF(Q$16=0,0,Q$16/PPA_fec!Q$16)</f>
        <v>2.7615080835194535E-2</v>
      </c>
    </row>
    <row r="141" spans="1:17" x14ac:dyDescent="0.25">
      <c r="A141" s="72" t="s">
        <v>239</v>
      </c>
      <c r="B141" s="258">
        <f>IF(B$29=0,0,B$29/PPA_fec!B$29)</f>
        <v>0</v>
      </c>
      <c r="C141" s="258">
        <f>IF(C$29=0,0,C$29/PPA_fec!C$29)</f>
        <v>0</v>
      </c>
      <c r="D141" s="258">
        <f>IF(D$29=0,0,D$29/PPA_fec!D$29)</f>
        <v>0</v>
      </c>
      <c r="E141" s="258">
        <f>IF(E$29=0,0,E$29/PPA_fec!E$29)</f>
        <v>0</v>
      </c>
      <c r="F141" s="258">
        <f>IF(F$29=0,0,F$29/PPA_fec!F$29)</f>
        <v>0</v>
      </c>
      <c r="G141" s="258">
        <f>IF(G$29=0,0,G$29/PPA_fec!G$29)</f>
        <v>0</v>
      </c>
      <c r="H141" s="258">
        <f>IF(H$29=0,0,H$29/PPA_fec!H$29)</f>
        <v>0</v>
      </c>
      <c r="I141" s="258">
        <f>IF(I$29=0,0,I$29/PPA_fec!I$29)</f>
        <v>0</v>
      </c>
      <c r="J141" s="258">
        <f>IF(J$29=0,0,J$29/PPA_fec!J$29)</f>
        <v>0</v>
      </c>
      <c r="K141" s="258">
        <f>IF(K$29=0,0,K$29/PPA_fec!K$29)</f>
        <v>0</v>
      </c>
      <c r="L141" s="258">
        <f>IF(L$29=0,0,L$29/PPA_fec!L$29)</f>
        <v>0</v>
      </c>
      <c r="M141" s="258">
        <f>IF(M$29=0,0,M$29/PPA_fec!M$29)</f>
        <v>0</v>
      </c>
      <c r="N141" s="258">
        <f>IF(N$29=0,0,N$29/PPA_fec!N$29)</f>
        <v>0</v>
      </c>
      <c r="O141" s="258">
        <f>IF(O$29=0,0,O$29/PPA_fec!O$29)</f>
        <v>0</v>
      </c>
      <c r="P141" s="258">
        <f>IF(P$29=0,0,P$29/PPA_fec!P$29)</f>
        <v>0</v>
      </c>
      <c r="Q141" s="258">
        <f>IF(Q$29=0,0,Q$29/PPA_fec!Q$29)</f>
        <v>0</v>
      </c>
    </row>
    <row r="142" spans="1:17" x14ac:dyDescent="0.25">
      <c r="A142" s="40"/>
      <c r="B142" s="32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34</v>
      </c>
      <c r="B143" s="230">
        <f>IF(B$31=0,0,B$31/PPA_fec!B$31)</f>
        <v>1.6001810262115268</v>
      </c>
      <c r="C143" s="230">
        <f>IF(C$31=0,0,C$31/PPA_fec!C$31)</f>
        <v>1.5664344284066081</v>
      </c>
      <c r="D143" s="230">
        <f>IF(D$31=0,0,D$31/PPA_fec!D$31)</f>
        <v>1.6691108757695858</v>
      </c>
      <c r="E143" s="230">
        <f>IF(E$31=0,0,E$31/PPA_fec!E$31)</f>
        <v>1.7258151172014682</v>
      </c>
      <c r="F143" s="230">
        <f>IF(F$31=0,0,F$31/PPA_fec!F$31)</f>
        <v>1.6046659557652014</v>
      </c>
      <c r="G143" s="230">
        <f>IF(G$31=0,0,G$31/PPA_fec!G$31)</f>
        <v>1.4771623242646885</v>
      </c>
      <c r="H143" s="230">
        <f>IF(H$31=0,0,H$31/PPA_fec!H$31)</f>
        <v>1.48534058261623</v>
      </c>
      <c r="I143" s="230">
        <f>IF(I$31=0,0,I$31/PPA_fec!I$31)</f>
        <v>1.4133704390452628</v>
      </c>
      <c r="J143" s="230">
        <f>IF(J$31=0,0,J$31/PPA_fec!J$31)</f>
        <v>1.4968877059405534</v>
      </c>
      <c r="K143" s="230">
        <f>IF(K$31=0,0,K$31/PPA_fec!K$31)</f>
        <v>1.5028561409672525</v>
      </c>
      <c r="L143" s="230">
        <f>IF(L$31=0,0,L$31/PPA_fec!L$31)</f>
        <v>1.4948637906059838</v>
      </c>
      <c r="M143" s="230">
        <f>IF(M$31=0,0,M$31/PPA_fec!M$31)</f>
        <v>1.5323418236243003</v>
      </c>
      <c r="N143" s="230">
        <f>IF(N$31=0,0,N$31/PPA_fec!N$31)</f>
        <v>1.5313039990359691</v>
      </c>
      <c r="O143" s="230">
        <f>IF(O$31=0,0,O$31/PPA_fec!O$31)</f>
        <v>1.4698642517982401</v>
      </c>
      <c r="P143" s="230">
        <f>IF(P$31=0,0,P$31/PPA_fec!P$31)</f>
        <v>1.3065455021362915</v>
      </c>
      <c r="Q143" s="230">
        <f>IF(Q$31=0,0,Q$31/PPA_fec!Q$31)</f>
        <v>1.3508113395621286</v>
      </c>
    </row>
    <row r="144" spans="1:17" x14ac:dyDescent="0.25">
      <c r="A144" s="132" t="s">
        <v>83</v>
      </c>
      <c r="B144" s="229">
        <f>IF(B$32=0,0,B$32/PPA_fec!B$32)</f>
        <v>0</v>
      </c>
      <c r="C144" s="229">
        <f>IF(C$32=0,0,C$32/PPA_fec!C$32)</f>
        <v>0</v>
      </c>
      <c r="D144" s="229">
        <f>IF(D$32=0,0,D$32/PPA_fec!D$32)</f>
        <v>0</v>
      </c>
      <c r="E144" s="229">
        <f>IF(E$32=0,0,E$32/PPA_fec!E$32)</f>
        <v>0</v>
      </c>
      <c r="F144" s="229">
        <f>IF(F$32=0,0,F$32/PPA_fec!F$32)</f>
        <v>0</v>
      </c>
      <c r="G144" s="229">
        <f>IF(G$32=0,0,G$32/PPA_fec!G$32)</f>
        <v>0</v>
      </c>
      <c r="H144" s="229">
        <f>IF(H$32=0,0,H$32/PPA_fec!H$32)</f>
        <v>0</v>
      </c>
      <c r="I144" s="229">
        <f>IF(I$32=0,0,I$32/PPA_fec!I$32)</f>
        <v>0</v>
      </c>
      <c r="J144" s="229">
        <f>IF(J$32=0,0,J$32/PPA_fec!J$32)</f>
        <v>0</v>
      </c>
      <c r="K144" s="229">
        <f>IF(K$32=0,0,K$32/PPA_fec!K$32)</f>
        <v>0</v>
      </c>
      <c r="L144" s="229">
        <f>IF(L$32=0,0,L$32/PPA_fec!L$32)</f>
        <v>0</v>
      </c>
      <c r="M144" s="229">
        <f>IF(M$32=0,0,M$32/PPA_fec!M$32)</f>
        <v>0</v>
      </c>
      <c r="N144" s="229">
        <f>IF(N$32=0,0,N$32/PPA_fec!N$32)</f>
        <v>0</v>
      </c>
      <c r="O144" s="229">
        <f>IF(O$32=0,0,O$32/PPA_fec!O$32)</f>
        <v>0</v>
      </c>
      <c r="P144" s="229">
        <f>IF(P$32=0,0,P$32/PPA_fec!P$32)</f>
        <v>0</v>
      </c>
      <c r="Q144" s="229">
        <f>IF(Q$32=0,0,Q$32/PPA_fec!Q$32)</f>
        <v>0</v>
      </c>
    </row>
    <row r="145" spans="1:17" x14ac:dyDescent="0.25">
      <c r="A145" s="76" t="s">
        <v>82</v>
      </c>
      <c r="B145" s="228">
        <f>IF(B$33=0,0,B$33/PPA_fec!B$33)</f>
        <v>0</v>
      </c>
      <c r="C145" s="228">
        <f>IF(C$33=0,0,C$33/PPA_fec!C$33)</f>
        <v>0</v>
      </c>
      <c r="D145" s="228">
        <f>IF(D$33=0,0,D$33/PPA_fec!D$33)</f>
        <v>0</v>
      </c>
      <c r="E145" s="228">
        <f>IF(E$33=0,0,E$33/PPA_fec!E$33)</f>
        <v>0</v>
      </c>
      <c r="F145" s="228">
        <f>IF(F$33=0,0,F$33/PPA_fec!F$33)</f>
        <v>0</v>
      </c>
      <c r="G145" s="228">
        <f>IF(G$33=0,0,G$33/PPA_fec!G$33)</f>
        <v>0</v>
      </c>
      <c r="H145" s="228">
        <f>IF(H$33=0,0,H$33/PPA_fec!H$33)</f>
        <v>0</v>
      </c>
      <c r="I145" s="228">
        <f>IF(I$33=0,0,I$33/PPA_fec!I$33)</f>
        <v>0</v>
      </c>
      <c r="J145" s="228">
        <f>IF(J$33=0,0,J$33/PPA_fec!J$33)</f>
        <v>0</v>
      </c>
      <c r="K145" s="228">
        <f>IF(K$33=0,0,K$33/PPA_fec!K$33)</f>
        <v>0</v>
      </c>
      <c r="L145" s="228">
        <f>IF(L$33=0,0,L$33/PPA_fec!L$33)</f>
        <v>0</v>
      </c>
      <c r="M145" s="228">
        <f>IF(M$33=0,0,M$33/PPA_fec!M$33)</f>
        <v>0</v>
      </c>
      <c r="N145" s="228">
        <f>IF(N$33=0,0,N$33/PPA_fec!N$33)</f>
        <v>0</v>
      </c>
      <c r="O145" s="228">
        <f>IF(O$33=0,0,O$33/PPA_fec!O$33)</f>
        <v>0</v>
      </c>
      <c r="P145" s="228">
        <f>IF(P$33=0,0,P$33/PPA_fec!P$33)</f>
        <v>0</v>
      </c>
      <c r="Q145" s="228">
        <f>IF(Q$33=0,0,Q$33/PPA_fec!Q$33)</f>
        <v>0</v>
      </c>
    </row>
    <row r="146" spans="1:17" x14ac:dyDescent="0.25">
      <c r="A146" s="76" t="s">
        <v>81</v>
      </c>
      <c r="B146" s="228">
        <f>IF(B$34=0,0,B$34/PPA_fec!B$34)</f>
        <v>0</v>
      </c>
      <c r="C146" s="228">
        <f>IF(C$34=0,0,C$34/PPA_fec!C$34)</f>
        <v>0</v>
      </c>
      <c r="D146" s="228">
        <f>IF(D$34=0,0,D$34/PPA_fec!D$34)</f>
        <v>0</v>
      </c>
      <c r="E146" s="228">
        <f>IF(E$34=0,0,E$34/PPA_fec!E$34)</f>
        <v>0</v>
      </c>
      <c r="F146" s="228">
        <f>IF(F$34=0,0,F$34/PPA_fec!F$34)</f>
        <v>0</v>
      </c>
      <c r="G146" s="228">
        <f>IF(G$34=0,0,G$34/PPA_fec!G$34)</f>
        <v>0</v>
      </c>
      <c r="H146" s="228">
        <f>IF(H$34=0,0,H$34/PPA_fec!H$34)</f>
        <v>0</v>
      </c>
      <c r="I146" s="228">
        <f>IF(I$34=0,0,I$34/PPA_fec!I$34)</f>
        <v>0</v>
      </c>
      <c r="J146" s="228">
        <f>IF(J$34=0,0,J$34/PPA_fec!J$34)</f>
        <v>0</v>
      </c>
      <c r="K146" s="228">
        <f>IF(K$34=0,0,K$34/PPA_fec!K$34)</f>
        <v>0</v>
      </c>
      <c r="L146" s="228">
        <f>IF(L$34=0,0,L$34/PPA_fec!L$34)</f>
        <v>0</v>
      </c>
      <c r="M146" s="228">
        <f>IF(M$34=0,0,M$34/PPA_fec!M$34)</f>
        <v>0</v>
      </c>
      <c r="N146" s="228">
        <f>IF(N$34=0,0,N$34/PPA_fec!N$34)</f>
        <v>0</v>
      </c>
      <c r="O146" s="228">
        <f>IF(O$34=0,0,O$34/PPA_fec!O$34)</f>
        <v>0</v>
      </c>
      <c r="P146" s="228">
        <f>IF(P$34=0,0,P$34/PPA_fec!P$34)</f>
        <v>0</v>
      </c>
      <c r="Q146" s="228">
        <f>IF(Q$34=0,0,Q$34/PPA_fec!Q$34)</f>
        <v>0</v>
      </c>
    </row>
    <row r="147" spans="1:17" x14ac:dyDescent="0.25">
      <c r="A147" s="76" t="s">
        <v>80</v>
      </c>
      <c r="B147" s="228">
        <f>IF(B$35=0,0,B$35/PPA_fec!B$35)</f>
        <v>0</v>
      </c>
      <c r="C147" s="228">
        <f>IF(C$35=0,0,C$35/PPA_fec!C$35)</f>
        <v>0</v>
      </c>
      <c r="D147" s="228">
        <f>IF(D$35=0,0,D$35/PPA_fec!D$35)</f>
        <v>0</v>
      </c>
      <c r="E147" s="228">
        <f>IF(E$35=0,0,E$35/PPA_fec!E$35)</f>
        <v>0</v>
      </c>
      <c r="F147" s="228">
        <f>IF(F$35=0,0,F$35/PPA_fec!F$35)</f>
        <v>0</v>
      </c>
      <c r="G147" s="228">
        <f>IF(G$35=0,0,G$35/PPA_fec!G$35)</f>
        <v>0</v>
      </c>
      <c r="H147" s="228">
        <f>IF(H$35=0,0,H$35/PPA_fec!H$35)</f>
        <v>0</v>
      </c>
      <c r="I147" s="228">
        <f>IF(I$35=0,0,I$35/PPA_fec!I$35)</f>
        <v>0</v>
      </c>
      <c r="J147" s="228">
        <f>IF(J$35=0,0,J$35/PPA_fec!J$35)</f>
        <v>0</v>
      </c>
      <c r="K147" s="228">
        <f>IF(K$35=0,0,K$35/PPA_fec!K$35)</f>
        <v>0</v>
      </c>
      <c r="L147" s="228">
        <f>IF(L$35=0,0,L$35/PPA_fec!L$35)</f>
        <v>0</v>
      </c>
      <c r="M147" s="228">
        <f>IF(M$35=0,0,M$35/PPA_fec!M$35)</f>
        <v>0</v>
      </c>
      <c r="N147" s="228">
        <f>IF(N$35=0,0,N$35/PPA_fec!N$35)</f>
        <v>0</v>
      </c>
      <c r="O147" s="228">
        <f>IF(O$35=0,0,O$35/PPA_fec!O$35)</f>
        <v>0</v>
      </c>
      <c r="P147" s="228">
        <f>IF(P$35=0,0,P$35/PPA_fec!P$35)</f>
        <v>0</v>
      </c>
      <c r="Q147" s="228">
        <f>IF(Q$35=0,0,Q$35/PPA_fec!Q$35)</f>
        <v>0</v>
      </c>
    </row>
    <row r="148" spans="1:17" x14ac:dyDescent="0.25">
      <c r="A148" s="129" t="s">
        <v>79</v>
      </c>
      <c r="B148" s="227">
        <f>IF(B$36=0,0,B$36/PPA_fec!B$36)</f>
        <v>1.2582189976453764</v>
      </c>
      <c r="C148" s="227">
        <f>IF(C$36=0,0,C$36/PPA_fec!C$36)</f>
        <v>1.3088073030016232</v>
      </c>
      <c r="D148" s="227">
        <f>IF(D$36=0,0,D$36/PPA_fec!D$36)</f>
        <v>1.2797925215114567</v>
      </c>
      <c r="E148" s="227">
        <f>IF(E$36=0,0,E$36/PPA_fec!E$36)</f>
        <v>1.3855360943360209</v>
      </c>
      <c r="F148" s="227">
        <f>IF(F$36=0,0,F$36/PPA_fec!F$36)</f>
        <v>1.2769249878645925</v>
      </c>
      <c r="G148" s="227">
        <f>IF(G$36=0,0,G$36/PPA_fec!G$36)</f>
        <v>1.2514213864586237</v>
      </c>
      <c r="H148" s="227">
        <f>IF(H$36=0,0,H$36/PPA_fec!H$36)</f>
        <v>1.2440144793510577</v>
      </c>
      <c r="I148" s="227">
        <f>IF(I$36=0,0,I$36/PPA_fec!I$36)</f>
        <v>1.2361329564313144</v>
      </c>
      <c r="J148" s="227">
        <f>IF(J$36=0,0,J$36/PPA_fec!J$36)</f>
        <v>1.3038230191061249</v>
      </c>
      <c r="K148" s="227">
        <f>IF(K$36=0,0,K$36/PPA_fec!K$36)</f>
        <v>1.3726332898751292</v>
      </c>
      <c r="L148" s="227">
        <f>IF(L$36=0,0,L$36/PPA_fec!L$36)</f>
        <v>1.3886061862202717</v>
      </c>
      <c r="M148" s="227">
        <f>IF(M$36=0,0,M$36/PPA_fec!M$36)</f>
        <v>1.3693976734986077</v>
      </c>
      <c r="N148" s="227">
        <f>IF(N$36=0,0,N$36/PPA_fec!N$36)</f>
        <v>1.3278016760187943</v>
      </c>
      <c r="O148" s="227">
        <f>IF(O$36=0,0,O$36/PPA_fec!O$36)</f>
        <v>1.3337827990906224</v>
      </c>
      <c r="P148" s="227">
        <f>IF(P$36=0,0,P$36/PPA_fec!P$36)</f>
        <v>1.242081058627958</v>
      </c>
      <c r="Q148" s="227">
        <f>IF(Q$36=0,0,Q$36/PPA_fec!Q$36)</f>
        <v>1.2718055306425375</v>
      </c>
    </row>
    <row r="149" spans="1:17" x14ac:dyDescent="0.25">
      <c r="A149" s="127" t="s">
        <v>238</v>
      </c>
      <c r="B149" s="225">
        <f>IF(B$41=0,0,B$41/PPA_fec!B$41)</f>
        <v>0.72225141770031265</v>
      </c>
      <c r="C149" s="225">
        <f>IF(C$41=0,0,C$41/PPA_fec!C$41)</f>
        <v>0.78561636880868024</v>
      </c>
      <c r="D149" s="225">
        <f>IF(D$41=0,0,D$41/PPA_fec!D$41)</f>
        <v>0.74858625743944951</v>
      </c>
      <c r="E149" s="225">
        <f>IF(E$41=0,0,E$41/PPA_fec!E$41)</f>
        <v>0.87286270991006298</v>
      </c>
      <c r="F149" s="225">
        <f>IF(F$41=0,0,F$41/PPA_fec!F$41)</f>
        <v>0.72604368110201212</v>
      </c>
      <c r="G149" s="225">
        <f>IF(G$41=0,0,G$41/PPA_fec!G$41)</f>
        <v>0.70112914912993463</v>
      </c>
      <c r="H149" s="225">
        <f>IF(H$41=0,0,H$41/PPA_fec!H$41)</f>
        <v>0.69521748390851856</v>
      </c>
      <c r="I149" s="225">
        <f>IF(I$41=0,0,I$41/PPA_fec!I$41)</f>
        <v>0.67014999333496894</v>
      </c>
      <c r="J149" s="225">
        <f>IF(J$41=0,0,J$41/PPA_fec!J$41)</f>
        <v>0.74577865398562981</v>
      </c>
      <c r="K149" s="225">
        <f>IF(K$41=0,0,K$41/PPA_fec!K$41)</f>
        <v>0.84768002717459312</v>
      </c>
      <c r="L149" s="225">
        <f>IF(L$41=0,0,L$41/PPA_fec!L$41)</f>
        <v>0.81336824898051507</v>
      </c>
      <c r="M149" s="225">
        <f>IF(M$41=0,0,M$41/PPA_fec!M$41)</f>
        <v>0.79790899395878689</v>
      </c>
      <c r="N149" s="225">
        <f>IF(N$41=0,0,N$41/PPA_fec!N$41)</f>
        <v>0.72843532800535304</v>
      </c>
      <c r="O149" s="225">
        <f>IF(O$41=0,0,O$41/PPA_fec!O$41)</f>
        <v>0.79489459769372828</v>
      </c>
      <c r="P149" s="225">
        <f>IF(P$41=0,0,P$41/PPA_fec!P$41)</f>
        <v>0.64516089417388889</v>
      </c>
      <c r="Q149" s="225">
        <f>IF(Q$41=0,0,Q$41/PPA_fec!Q$41)</f>
        <v>0.65482862387271823</v>
      </c>
    </row>
    <row r="150" spans="1:17" x14ac:dyDescent="0.25">
      <c r="A150" s="127" t="s">
        <v>237</v>
      </c>
      <c r="B150" s="226">
        <f>IF(B$54=0,0,B$54/PPA_fec!B$54)</f>
        <v>1.8023775315835335</v>
      </c>
      <c r="C150" s="226">
        <f>IF(C$54=0,0,C$54/PPA_fec!C$54)</f>
        <v>1.7472187365213889</v>
      </c>
      <c r="D150" s="226">
        <f>IF(D$54=0,0,D$54/PPA_fec!D$54)</f>
        <v>1.8816365343188166</v>
      </c>
      <c r="E150" s="226">
        <f>IF(E$54=0,0,E$54/PPA_fec!E$54)</f>
        <v>1.9245776142709103</v>
      </c>
      <c r="F150" s="226">
        <f>IF(F$54=0,0,F$54/PPA_fec!F$54)</f>
        <v>1.8067840757391376</v>
      </c>
      <c r="G150" s="226">
        <f>IF(G$54=0,0,G$54/PPA_fec!G$54)</f>
        <v>1.6549776982337929</v>
      </c>
      <c r="H150" s="226">
        <f>IF(H$54=0,0,H$54/PPA_fec!H$54)</f>
        <v>1.6663913937689763</v>
      </c>
      <c r="I150" s="226">
        <f>IF(I$54=0,0,I$54/PPA_fec!I$54)</f>
        <v>1.5830306034364365</v>
      </c>
      <c r="J150" s="226">
        <f>IF(J$54=0,0,J$54/PPA_fec!J$54)</f>
        <v>1.6697055731731507</v>
      </c>
      <c r="K150" s="226">
        <f>IF(K$54=0,0,K$54/PPA_fec!K$54)</f>
        <v>1.6595432592514876</v>
      </c>
      <c r="L150" s="226">
        <f>IF(L$54=0,0,L$54/PPA_fec!L$54)</f>
        <v>1.6546864251716897</v>
      </c>
      <c r="M150" s="226">
        <f>IF(M$54=0,0,M$54/PPA_fec!M$54)</f>
        <v>1.702696973525015</v>
      </c>
      <c r="N150" s="226">
        <f>IF(N$54=0,0,N$54/PPA_fec!N$54)</f>
        <v>1.7148237003185149</v>
      </c>
      <c r="O150" s="226">
        <f>IF(O$54=0,0,O$54/PPA_fec!O$54)</f>
        <v>1.6282484792687635</v>
      </c>
      <c r="P150" s="226">
        <f>IF(P$54=0,0,P$54/PPA_fec!P$54)</f>
        <v>1.4568067572093493</v>
      </c>
      <c r="Q150" s="226">
        <f>IF(Q$54=0,0,Q$54/PPA_fec!Q$54)</f>
        <v>1.5086737563262138</v>
      </c>
    </row>
    <row r="151" spans="1:17" x14ac:dyDescent="0.25">
      <c r="A151" s="72" t="s">
        <v>236</v>
      </c>
      <c r="B151" s="258">
        <f>IF(B$67=0,0,B$67/PPA_fec!B$67)</f>
        <v>1.6510223535221513</v>
      </c>
      <c r="C151" s="258">
        <f>IF(C$67=0,0,C$67/PPA_fec!C$67)</f>
        <v>1.6252722250547336</v>
      </c>
      <c r="D151" s="258">
        <f>IF(D$67=0,0,D$67/PPA_fec!D$67)</f>
        <v>1.7218766845017219</v>
      </c>
      <c r="E151" s="258">
        <f>IF(E$67=0,0,E$67/PPA_fec!E$67)</f>
        <v>1.7922050300644929</v>
      </c>
      <c r="F151" s="258">
        <f>IF(F$67=0,0,F$67/PPA_fec!F$67)</f>
        <v>1.6557064210277646</v>
      </c>
      <c r="G151" s="258">
        <f>IF(G$67=0,0,G$67/PPA_fec!G$67)</f>
        <v>1.5275848602085891</v>
      </c>
      <c r="H151" s="258">
        <f>IF(H$67=0,0,H$67/PPA_fec!H$67)</f>
        <v>1.5349509295147641</v>
      </c>
      <c r="I151" s="258">
        <f>IF(I$67=0,0,I$67/PPA_fec!I$67)</f>
        <v>1.461030677506296</v>
      </c>
      <c r="J151" s="258">
        <f>IF(J$67=0,0,J$67/PPA_fec!J$67)</f>
        <v>1.5518536431475349</v>
      </c>
      <c r="K151" s="258">
        <f>IF(K$67=0,0,K$67/PPA_fec!K$67)</f>
        <v>1.5675150624467773</v>
      </c>
      <c r="L151" s="258">
        <f>IF(L$67=0,0,L$67/PPA_fec!L$67)</f>
        <v>1.5560248911806358</v>
      </c>
      <c r="M151" s="258">
        <f>IF(M$67=0,0,M$67/PPA_fec!M$67)</f>
        <v>1.5920335874344047</v>
      </c>
      <c r="N151" s="258">
        <f>IF(N$67=0,0,N$67/PPA_fec!N$67)</f>
        <v>1.5833910133436566</v>
      </c>
      <c r="O151" s="258">
        <f>IF(O$67=0,0,O$67/PPA_fec!O$67)</f>
        <v>1.5299268959149441</v>
      </c>
      <c r="P151" s="258">
        <f>IF(P$67=0,0,P$67/PPA_fec!P$67)</f>
        <v>1.3525040935516743</v>
      </c>
      <c r="Q151" s="258">
        <f>IF(Q$67=0,0,Q$67/PPA_fec!Q$67)</f>
        <v>1.3970107141226447</v>
      </c>
    </row>
    <row r="152" spans="1:17" x14ac:dyDescent="0.25">
      <c r="A152" s="40"/>
      <c r="B152" s="32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</row>
    <row r="153" spans="1:17" x14ac:dyDescent="0.25">
      <c r="A153" s="78" t="s">
        <v>55</v>
      </c>
      <c r="B153" s="230">
        <f>IF(B$81=0,0,B$81/PPA_fec!B$81)</f>
        <v>0.24868505482779599</v>
      </c>
      <c r="C153" s="230">
        <f>IF(C$81=0,0,C$81/PPA_fec!C$81)</f>
        <v>0.25868375578105351</v>
      </c>
      <c r="D153" s="230">
        <f>IF(D$81=0,0,D$81/PPA_fec!D$81)</f>
        <v>0.25294902872701791</v>
      </c>
      <c r="E153" s="230">
        <f>IF(E$81=0,0,E$81/PPA_fec!E$81)</f>
        <v>0.27384908368944938</v>
      </c>
      <c r="F153" s="230">
        <f>IF(F$81=0,0,F$81/PPA_fec!F$81)</f>
        <v>0.2523822651003953</v>
      </c>
      <c r="G153" s="230">
        <f>IF(G$81=0,0,G$81/PPA_fec!G$81)</f>
        <v>0.24734151740399368</v>
      </c>
      <c r="H153" s="230">
        <f>IF(H$81=0,0,H$81/PPA_fec!H$81)</f>
        <v>0.24587755357607785</v>
      </c>
      <c r="I153" s="230">
        <f>IF(I$81=0,0,I$81/PPA_fec!I$81)</f>
        <v>0.24431978266092649</v>
      </c>
      <c r="J153" s="230">
        <f>IF(J$81=0,0,J$81/PPA_fec!J$81)</f>
        <v>0.25769861971479724</v>
      </c>
      <c r="K153" s="230">
        <f>IF(K$81=0,0,K$81/PPA_fec!K$81)</f>
        <v>0.27129886418013183</v>
      </c>
      <c r="L153" s="230">
        <f>IF(L$81=0,0,L$81/PPA_fec!L$81)</f>
        <v>0.27445588264097531</v>
      </c>
      <c r="M153" s="230">
        <f>IF(M$81=0,0,M$81/PPA_fec!M$81)</f>
        <v>0.27065934956661641</v>
      </c>
      <c r="N153" s="230">
        <f>IF(N$81=0,0,N$81/PPA_fec!N$81)</f>
        <v>0.26243796447130113</v>
      </c>
      <c r="O153" s="230">
        <f>IF(O$81=0,0,O$81/PPA_fec!O$81)</f>
        <v>0.26362012427164822</v>
      </c>
      <c r="P153" s="230">
        <f>IF(P$81=0,0,P$81/PPA_fec!P$81)</f>
        <v>0.24549541593594598</v>
      </c>
      <c r="Q153" s="230">
        <f>IF(Q$81=0,0,Q$81/PPA_fec!Q$81)</f>
        <v>0.25137041223349543</v>
      </c>
    </row>
    <row r="154" spans="1:17" x14ac:dyDescent="0.25">
      <c r="A154" s="132" t="s">
        <v>83</v>
      </c>
      <c r="B154" s="275">
        <f>IF(B$82=0,0,B$82/PPA_fec!B$82)</f>
        <v>0</v>
      </c>
      <c r="C154" s="275">
        <f>IF(C$82=0,0,C$82/PPA_fec!C$82)</f>
        <v>0</v>
      </c>
      <c r="D154" s="275">
        <f>IF(D$82=0,0,D$82/PPA_fec!D$82)</f>
        <v>0</v>
      </c>
      <c r="E154" s="275">
        <f>IF(E$82=0,0,E$82/PPA_fec!E$82)</f>
        <v>0</v>
      </c>
      <c r="F154" s="275">
        <f>IF(F$82=0,0,F$82/PPA_fec!F$82)</f>
        <v>0</v>
      </c>
      <c r="G154" s="275">
        <f>IF(G$82=0,0,G$82/PPA_fec!G$82)</f>
        <v>0</v>
      </c>
      <c r="H154" s="275">
        <f>IF(H$82=0,0,H$82/PPA_fec!H$82)</f>
        <v>0</v>
      </c>
      <c r="I154" s="275">
        <f>IF(I$82=0,0,I$82/PPA_fec!I$82)</f>
        <v>0</v>
      </c>
      <c r="J154" s="275">
        <f>IF(J$82=0,0,J$82/PPA_fec!J$82)</f>
        <v>0</v>
      </c>
      <c r="K154" s="275">
        <f>IF(K$82=0,0,K$82/PPA_fec!K$82)</f>
        <v>0</v>
      </c>
      <c r="L154" s="275">
        <f>IF(L$82=0,0,L$82/PPA_fec!L$82)</f>
        <v>0</v>
      </c>
      <c r="M154" s="275">
        <f>IF(M$82=0,0,M$82/PPA_fec!M$82)</f>
        <v>0</v>
      </c>
      <c r="N154" s="275">
        <f>IF(N$82=0,0,N$82/PPA_fec!N$82)</f>
        <v>0</v>
      </c>
      <c r="O154" s="275">
        <f>IF(O$82=0,0,O$82/PPA_fec!O$82)</f>
        <v>0</v>
      </c>
      <c r="P154" s="275">
        <f>IF(P$82=0,0,P$82/PPA_fec!P$82)</f>
        <v>0</v>
      </c>
      <c r="Q154" s="275">
        <f>IF(Q$82=0,0,Q$82/PPA_fec!Q$82)</f>
        <v>0</v>
      </c>
    </row>
    <row r="155" spans="1:17" x14ac:dyDescent="0.25">
      <c r="A155" s="76" t="s">
        <v>82</v>
      </c>
      <c r="B155" s="274">
        <f>IF(B$83=0,0,B$83/PPA_fec!B$83)</f>
        <v>0</v>
      </c>
      <c r="C155" s="274">
        <f>IF(C$83=0,0,C$83/PPA_fec!C$83)</f>
        <v>0</v>
      </c>
      <c r="D155" s="274">
        <f>IF(D$83=0,0,D$83/PPA_fec!D$83)</f>
        <v>0</v>
      </c>
      <c r="E155" s="274">
        <f>IF(E$83=0,0,E$83/PPA_fec!E$83)</f>
        <v>0</v>
      </c>
      <c r="F155" s="274">
        <f>IF(F$83=0,0,F$83/PPA_fec!F$83)</f>
        <v>0</v>
      </c>
      <c r="G155" s="274">
        <f>IF(G$83=0,0,G$83/PPA_fec!G$83)</f>
        <v>0</v>
      </c>
      <c r="H155" s="274">
        <f>IF(H$83=0,0,H$83/PPA_fec!H$83)</f>
        <v>0</v>
      </c>
      <c r="I155" s="274">
        <f>IF(I$83=0,0,I$83/PPA_fec!I$83)</f>
        <v>0</v>
      </c>
      <c r="J155" s="274">
        <f>IF(J$83=0,0,J$83/PPA_fec!J$83)</f>
        <v>0</v>
      </c>
      <c r="K155" s="274">
        <f>IF(K$83=0,0,K$83/PPA_fec!K$83)</f>
        <v>0</v>
      </c>
      <c r="L155" s="274">
        <f>IF(L$83=0,0,L$83/PPA_fec!L$83)</f>
        <v>0</v>
      </c>
      <c r="M155" s="274">
        <f>IF(M$83=0,0,M$83/PPA_fec!M$83)</f>
        <v>0</v>
      </c>
      <c r="N155" s="274">
        <f>IF(N$83=0,0,N$83/PPA_fec!N$83)</f>
        <v>0</v>
      </c>
      <c r="O155" s="274">
        <f>IF(O$83=0,0,O$83/PPA_fec!O$83)</f>
        <v>0</v>
      </c>
      <c r="P155" s="274">
        <f>IF(P$83=0,0,P$83/PPA_fec!P$83)</f>
        <v>0</v>
      </c>
      <c r="Q155" s="274">
        <f>IF(Q$83=0,0,Q$83/PPA_fec!Q$83)</f>
        <v>0</v>
      </c>
    </row>
    <row r="156" spans="1:17" x14ac:dyDescent="0.25">
      <c r="A156" s="76" t="s">
        <v>81</v>
      </c>
      <c r="B156" s="274">
        <f>IF(B$84=0,0,B$84/PPA_fec!B$84)</f>
        <v>0</v>
      </c>
      <c r="C156" s="274">
        <f>IF(C$84=0,0,C$84/PPA_fec!C$84)</f>
        <v>0</v>
      </c>
      <c r="D156" s="274">
        <f>IF(D$84=0,0,D$84/PPA_fec!D$84)</f>
        <v>0</v>
      </c>
      <c r="E156" s="274">
        <f>IF(E$84=0,0,E$84/PPA_fec!E$84)</f>
        <v>0</v>
      </c>
      <c r="F156" s="274">
        <f>IF(F$84=0,0,F$84/PPA_fec!F$84)</f>
        <v>0</v>
      </c>
      <c r="G156" s="274">
        <f>IF(G$84=0,0,G$84/PPA_fec!G$84)</f>
        <v>0</v>
      </c>
      <c r="H156" s="274">
        <f>IF(H$84=0,0,H$84/PPA_fec!H$84)</f>
        <v>0</v>
      </c>
      <c r="I156" s="274">
        <f>IF(I$84=0,0,I$84/PPA_fec!I$84)</f>
        <v>0</v>
      </c>
      <c r="J156" s="274">
        <f>IF(J$84=0,0,J$84/PPA_fec!J$84)</f>
        <v>0</v>
      </c>
      <c r="K156" s="274">
        <f>IF(K$84=0,0,K$84/PPA_fec!K$84)</f>
        <v>0</v>
      </c>
      <c r="L156" s="274">
        <f>IF(L$84=0,0,L$84/PPA_fec!L$84)</f>
        <v>0</v>
      </c>
      <c r="M156" s="274">
        <f>IF(M$84=0,0,M$84/PPA_fec!M$84)</f>
        <v>0</v>
      </c>
      <c r="N156" s="274">
        <f>IF(N$84=0,0,N$84/PPA_fec!N$84)</f>
        <v>0</v>
      </c>
      <c r="O156" s="274">
        <f>IF(O$84=0,0,O$84/PPA_fec!O$84)</f>
        <v>0</v>
      </c>
      <c r="P156" s="274">
        <f>IF(P$84=0,0,P$84/PPA_fec!P$84)</f>
        <v>0</v>
      </c>
      <c r="Q156" s="274">
        <f>IF(Q$84=0,0,Q$84/PPA_fec!Q$84)</f>
        <v>0</v>
      </c>
    </row>
    <row r="157" spans="1:17" x14ac:dyDescent="0.25">
      <c r="A157" s="76" t="s">
        <v>80</v>
      </c>
      <c r="B157" s="274">
        <f>IF(B$85=0,0,B$85/PPA_fec!B$85)</f>
        <v>0</v>
      </c>
      <c r="C157" s="274">
        <f>IF(C$85=0,0,C$85/PPA_fec!C$85)</f>
        <v>0</v>
      </c>
      <c r="D157" s="274">
        <f>IF(D$85=0,0,D$85/PPA_fec!D$85)</f>
        <v>0</v>
      </c>
      <c r="E157" s="274">
        <f>IF(E$85=0,0,E$85/PPA_fec!E$85)</f>
        <v>0</v>
      </c>
      <c r="F157" s="274">
        <f>IF(F$85=0,0,F$85/PPA_fec!F$85)</f>
        <v>0</v>
      </c>
      <c r="G157" s="274">
        <f>IF(G$85=0,0,G$85/PPA_fec!G$85)</f>
        <v>0</v>
      </c>
      <c r="H157" s="274">
        <f>IF(H$85=0,0,H$85/PPA_fec!H$85)</f>
        <v>0</v>
      </c>
      <c r="I157" s="274">
        <f>IF(I$85=0,0,I$85/PPA_fec!I$85)</f>
        <v>0</v>
      </c>
      <c r="J157" s="274">
        <f>IF(J$85=0,0,J$85/PPA_fec!J$85)</f>
        <v>0</v>
      </c>
      <c r="K157" s="274">
        <f>IF(K$85=0,0,K$85/PPA_fec!K$85)</f>
        <v>0</v>
      </c>
      <c r="L157" s="274">
        <f>IF(L$85=0,0,L$85/PPA_fec!L$85)</f>
        <v>0</v>
      </c>
      <c r="M157" s="274">
        <f>IF(M$85=0,0,M$85/PPA_fec!M$85)</f>
        <v>0</v>
      </c>
      <c r="N157" s="274">
        <f>IF(N$85=0,0,N$85/PPA_fec!N$85)</f>
        <v>0</v>
      </c>
      <c r="O157" s="274">
        <f>IF(O$85=0,0,O$85/PPA_fec!O$85)</f>
        <v>0</v>
      </c>
      <c r="P157" s="274">
        <f>IF(P$85=0,0,P$85/PPA_fec!P$85)</f>
        <v>0</v>
      </c>
      <c r="Q157" s="274">
        <f>IF(Q$85=0,0,Q$85/PPA_fec!Q$85)</f>
        <v>0</v>
      </c>
    </row>
    <row r="158" spans="1:17" x14ac:dyDescent="0.25">
      <c r="A158" s="129" t="s">
        <v>79</v>
      </c>
      <c r="B158" s="273">
        <f>IF(B$86=0,0,B$86/PPA_fec!B$86)</f>
        <v>1.2582189976453761</v>
      </c>
      <c r="C158" s="273">
        <f>IF(C$86=0,0,C$86/PPA_fec!C$86)</f>
        <v>1.308807303001623</v>
      </c>
      <c r="D158" s="273">
        <f>IF(D$86=0,0,D$86/PPA_fec!D$86)</f>
        <v>1.2797925215114565</v>
      </c>
      <c r="E158" s="273">
        <f>IF(E$86=0,0,E$86/PPA_fec!E$86)</f>
        <v>1.3855360943360211</v>
      </c>
      <c r="F158" s="273">
        <f>IF(F$86=0,0,F$86/PPA_fec!F$86)</f>
        <v>1.2769249878645925</v>
      </c>
      <c r="G158" s="273">
        <f>IF(G$86=0,0,G$86/PPA_fec!G$86)</f>
        <v>1.2514213864586234</v>
      </c>
      <c r="H158" s="273">
        <f>IF(H$86=0,0,H$86/PPA_fec!H$86)</f>
        <v>1.2440144793510579</v>
      </c>
      <c r="I158" s="273">
        <f>IF(I$86=0,0,I$86/PPA_fec!I$86)</f>
        <v>1.2361329564313146</v>
      </c>
      <c r="J158" s="273">
        <f>IF(J$86=0,0,J$86/PPA_fec!J$86)</f>
        <v>1.3038230191061246</v>
      </c>
      <c r="K158" s="273">
        <f>IF(K$86=0,0,K$86/PPA_fec!K$86)</f>
        <v>1.3726332898751292</v>
      </c>
      <c r="L158" s="273">
        <f>IF(L$86=0,0,L$86/PPA_fec!L$86)</f>
        <v>1.3886061862202714</v>
      </c>
      <c r="M158" s="273">
        <f>IF(M$86=0,0,M$86/PPA_fec!M$86)</f>
        <v>1.369397673498608</v>
      </c>
      <c r="N158" s="273">
        <f>IF(N$86=0,0,N$86/PPA_fec!N$86)</f>
        <v>1.3278016760187943</v>
      </c>
      <c r="O158" s="273">
        <f>IF(O$86=0,0,O$86/PPA_fec!O$86)</f>
        <v>1.3337827990906226</v>
      </c>
      <c r="P158" s="273">
        <f>IF(P$86=0,0,P$86/PPA_fec!P$86)</f>
        <v>1.242081058627958</v>
      </c>
      <c r="Q158" s="273">
        <f>IF(Q$86=0,0,Q$86/PPA_fec!Q$86)</f>
        <v>1.2718055306425371</v>
      </c>
    </row>
    <row r="159" spans="1:17" x14ac:dyDescent="0.25">
      <c r="A159" s="72" t="s">
        <v>235</v>
      </c>
      <c r="B159" s="272">
        <f>IF(B$91=0,0,B$91/PPA_fec!B$91)</f>
        <v>0</v>
      </c>
      <c r="C159" s="272">
        <f>IF(C$91=0,0,C$91/PPA_fec!C$91)</f>
        <v>0</v>
      </c>
      <c r="D159" s="272">
        <f>IF(D$91=0,0,D$91/PPA_fec!D$91)</f>
        <v>0</v>
      </c>
      <c r="E159" s="272">
        <f>IF(E$91=0,0,E$91/PPA_fec!E$91)</f>
        <v>0</v>
      </c>
      <c r="F159" s="272">
        <f>IF(F$91=0,0,F$91/PPA_fec!F$91)</f>
        <v>0</v>
      </c>
      <c r="G159" s="272">
        <f>IF(G$91=0,0,G$91/PPA_fec!G$91)</f>
        <v>0</v>
      </c>
      <c r="H159" s="272">
        <f>IF(H$91=0,0,H$91/PPA_fec!H$91)</f>
        <v>0</v>
      </c>
      <c r="I159" s="272">
        <f>IF(I$91=0,0,I$91/PPA_fec!I$91)</f>
        <v>0</v>
      </c>
      <c r="J159" s="272">
        <f>IF(J$91=0,0,J$91/PPA_fec!J$91)</f>
        <v>0</v>
      </c>
      <c r="K159" s="272">
        <f>IF(K$91=0,0,K$91/PPA_fec!K$91)</f>
        <v>0</v>
      </c>
      <c r="L159" s="272">
        <f>IF(L$91=0,0,L$91/PPA_fec!L$91)</f>
        <v>0</v>
      </c>
      <c r="M159" s="272">
        <f>IF(M$91=0,0,M$91/PPA_fec!M$91)</f>
        <v>0</v>
      </c>
      <c r="N159" s="272">
        <f>IF(N$91=0,0,N$91/PPA_fec!N$91)</f>
        <v>0</v>
      </c>
      <c r="O159" s="272">
        <f>IF(O$91=0,0,O$91/PPA_fec!O$91)</f>
        <v>0</v>
      </c>
      <c r="P159" s="272">
        <f>IF(P$91=0,0,P$91/PPA_fec!P$91)</f>
        <v>0</v>
      </c>
      <c r="Q159" s="272">
        <f>IF(Q$91=0,0,Q$91/PPA_fec!Q$91)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5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6" tint="0.59999389629810485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375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4634.2153338440685</v>
      </c>
      <c r="C3" s="46">
        <v>4586.6904021546889</v>
      </c>
      <c r="D3" s="46">
        <v>4681.4059086593998</v>
      </c>
      <c r="E3" s="46">
        <v>4804.5392953929531</v>
      </c>
      <c r="F3" s="46">
        <v>4958.1480366915212</v>
      </c>
      <c r="G3" s="46">
        <v>4804.2949270538938</v>
      </c>
      <c r="H3" s="46">
        <v>4825.6715843077682</v>
      </c>
      <c r="I3" s="46">
        <v>5166.9739378194927</v>
      </c>
      <c r="J3" s="46">
        <v>4868.4576049715515</v>
      </c>
      <c r="K3" s="46">
        <v>5036.886237200677</v>
      </c>
      <c r="L3" s="46">
        <v>5099.2</v>
      </c>
      <c r="M3" s="46">
        <v>4833.4958484767894</v>
      </c>
      <c r="N3" s="46">
        <v>5194.7763643032258</v>
      </c>
      <c r="O3" s="46">
        <v>4904.3775519893643</v>
      </c>
      <c r="P3" s="46">
        <v>5124.6789981019019</v>
      </c>
      <c r="Q3" s="46">
        <v>5352.4529124362025</v>
      </c>
    </row>
    <row r="5" spans="1:17" x14ac:dyDescent="0.25">
      <c r="A5" s="31" t="s">
        <v>257</v>
      </c>
      <c r="B5" s="46">
        <v>3099.5941553004327</v>
      </c>
      <c r="C5" s="46">
        <v>3215.1799831479611</v>
      </c>
      <c r="D5" s="46">
        <v>3820.9870306494822</v>
      </c>
      <c r="E5" s="46">
        <v>3444.7924572617171</v>
      </c>
      <c r="F5" s="46">
        <v>3578.2391395143354</v>
      </c>
      <c r="G5" s="46">
        <v>3748.9341109293264</v>
      </c>
      <c r="H5" s="46">
        <v>3883.5233638192103</v>
      </c>
      <c r="I5" s="46">
        <v>3755.1049225215247</v>
      </c>
      <c r="J5" s="46">
        <v>3750.0023284825002</v>
      </c>
      <c r="K5" s="46">
        <v>4162.8162294326121</v>
      </c>
      <c r="L5" s="46">
        <v>4480.1483712218715</v>
      </c>
      <c r="M5" s="46">
        <v>4521.5944927636692</v>
      </c>
      <c r="N5" s="46">
        <v>4824.0502567115736</v>
      </c>
      <c r="O5" s="46">
        <v>4487.7267429320009</v>
      </c>
      <c r="P5" s="46">
        <v>4387.802300670679</v>
      </c>
      <c r="Q5" s="46">
        <v>5273.5828711183212</v>
      </c>
    </row>
    <row r="6" spans="1:17" x14ac:dyDescent="0.25">
      <c r="A6" s="294" t="s">
        <v>256</v>
      </c>
      <c r="B6" s="293">
        <v>3874.4926941255403</v>
      </c>
      <c r="C6" s="293">
        <v>3694.9788229652136</v>
      </c>
      <c r="D6" s="293">
        <v>4234.3825133561822</v>
      </c>
      <c r="E6" s="293">
        <v>3994.7026750626619</v>
      </c>
      <c r="F6" s="293">
        <v>3783.9034914632421</v>
      </c>
      <c r="G6" s="293">
        <v>4095.6494345468568</v>
      </c>
      <c r="H6" s="293">
        <v>4244.79708483588</v>
      </c>
      <c r="I6" s="293">
        <v>4050.3574076867426</v>
      </c>
      <c r="J6" s="293">
        <v>4071.8212898602446</v>
      </c>
      <c r="K6" s="293">
        <v>4544.1440272309892</v>
      </c>
      <c r="L6" s="293">
        <v>4757.8829589969237</v>
      </c>
      <c r="M6" s="293">
        <v>4779.4088659841691</v>
      </c>
      <c r="N6" s="293">
        <v>5269.362885647688</v>
      </c>
      <c r="O6" s="293">
        <v>4993.170587860126</v>
      </c>
      <c r="P6" s="293">
        <v>4926.5400221368109</v>
      </c>
      <c r="Q6" s="293">
        <v>5568.9052652224154</v>
      </c>
    </row>
    <row r="7" spans="1:17" x14ac:dyDescent="0.25">
      <c r="A7" s="292" t="s">
        <v>255</v>
      </c>
      <c r="B7" s="291"/>
      <c r="C7" s="291">
        <v>0</v>
      </c>
      <c r="D7" s="291">
        <v>646.30205697210522</v>
      </c>
      <c r="E7" s="291">
        <v>0</v>
      </c>
      <c r="F7" s="291">
        <v>0</v>
      </c>
      <c r="G7" s="291">
        <v>625.12695672508653</v>
      </c>
      <c r="H7" s="291">
        <v>411.01635950096335</v>
      </c>
      <c r="I7" s="291">
        <v>0</v>
      </c>
      <c r="J7" s="291">
        <v>207.16334018468675</v>
      </c>
      <c r="K7" s="291">
        <v>802.31631161783298</v>
      </c>
      <c r="L7" s="291">
        <v>213.73893176593447</v>
      </c>
      <c r="M7" s="291">
        <v>210.96369690809689</v>
      </c>
      <c r="N7" s="291">
        <v>641.16847239706476</v>
      </c>
      <c r="O7" s="291">
        <v>0</v>
      </c>
      <c r="P7" s="291">
        <v>0</v>
      </c>
      <c r="Q7" s="291">
        <v>642.36524308560456</v>
      </c>
    </row>
    <row r="8" spans="1:17" x14ac:dyDescent="0.25">
      <c r="A8" s="290" t="s">
        <v>254</v>
      </c>
      <c r="B8" s="289"/>
      <c r="C8" s="289">
        <f>B6+C7-C6</f>
        <v>179.51387116032674</v>
      </c>
      <c r="D8" s="289">
        <f t="shared" ref="D8:Q8" si="0">C6+D7-D6</f>
        <v>106.89836658113654</v>
      </c>
      <c r="E8" s="289">
        <f t="shared" si="0"/>
        <v>239.67983829352033</v>
      </c>
      <c r="F8" s="289">
        <f t="shared" si="0"/>
        <v>210.79918359941985</v>
      </c>
      <c r="G8" s="289">
        <f t="shared" si="0"/>
        <v>313.38101364147178</v>
      </c>
      <c r="H8" s="289">
        <f t="shared" si="0"/>
        <v>261.86870921193986</v>
      </c>
      <c r="I8" s="289">
        <f t="shared" si="0"/>
        <v>194.43967714913742</v>
      </c>
      <c r="J8" s="289">
        <f t="shared" si="0"/>
        <v>185.69945801118456</v>
      </c>
      <c r="K8" s="289">
        <f t="shared" si="0"/>
        <v>329.99357424708887</v>
      </c>
      <c r="L8" s="289">
        <f t="shared" si="0"/>
        <v>0</v>
      </c>
      <c r="M8" s="289">
        <f t="shared" si="0"/>
        <v>189.43778992085117</v>
      </c>
      <c r="N8" s="289">
        <f t="shared" si="0"/>
        <v>151.21445273354584</v>
      </c>
      <c r="O8" s="289">
        <f t="shared" si="0"/>
        <v>276.19229778756198</v>
      </c>
      <c r="P8" s="289">
        <f t="shared" si="0"/>
        <v>66.630565723315158</v>
      </c>
      <c r="Q8" s="289">
        <f t="shared" si="0"/>
        <v>0</v>
      </c>
    </row>
    <row r="9" spans="1:17" x14ac:dyDescent="0.25">
      <c r="A9" s="288" t="s">
        <v>253</v>
      </c>
      <c r="B9" s="287">
        <f>B6-B5</f>
        <v>774.89853882510761</v>
      </c>
      <c r="C9" s="287">
        <f t="shared" ref="C9:Q9" si="1">C6-C5</f>
        <v>479.79883981725243</v>
      </c>
      <c r="D9" s="287">
        <f t="shared" si="1"/>
        <v>413.39548270670002</v>
      </c>
      <c r="E9" s="287">
        <f t="shared" si="1"/>
        <v>549.91021780094479</v>
      </c>
      <c r="F9" s="287">
        <f t="shared" si="1"/>
        <v>205.66435194890664</v>
      </c>
      <c r="G9" s="287">
        <f t="shared" si="1"/>
        <v>346.71532361753043</v>
      </c>
      <c r="H9" s="287">
        <f t="shared" si="1"/>
        <v>361.2737210166697</v>
      </c>
      <c r="I9" s="287">
        <f t="shared" si="1"/>
        <v>295.25248516521788</v>
      </c>
      <c r="J9" s="287">
        <f t="shared" si="1"/>
        <v>321.81896137774447</v>
      </c>
      <c r="K9" s="287">
        <f t="shared" si="1"/>
        <v>381.32779779837711</v>
      </c>
      <c r="L9" s="287">
        <f t="shared" si="1"/>
        <v>277.7345877750522</v>
      </c>
      <c r="M9" s="287">
        <f t="shared" si="1"/>
        <v>257.81437322049987</v>
      </c>
      <c r="N9" s="287">
        <f t="shared" si="1"/>
        <v>445.31262893611438</v>
      </c>
      <c r="O9" s="287">
        <f t="shared" si="1"/>
        <v>505.44384492812515</v>
      </c>
      <c r="P9" s="287">
        <f t="shared" si="1"/>
        <v>538.73772146613192</v>
      </c>
      <c r="Q9" s="287">
        <f t="shared" si="1"/>
        <v>295.3223941040942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449.89468263026833</v>
      </c>
      <c r="C12" s="38">
        <v>467.28818000000001</v>
      </c>
      <c r="D12" s="38">
        <v>550.40873999999997</v>
      </c>
      <c r="E12" s="38">
        <v>494.52712000000002</v>
      </c>
      <c r="F12" s="38">
        <v>511.50141999999994</v>
      </c>
      <c r="G12" s="38">
        <v>524.81329152857245</v>
      </c>
      <c r="H12" s="38">
        <v>536.52677000000006</v>
      </c>
      <c r="I12" s="38">
        <v>517.78196000000003</v>
      </c>
      <c r="J12" s="38">
        <v>511.54606000000001</v>
      </c>
      <c r="K12" s="38">
        <v>547.35219999999993</v>
      </c>
      <c r="L12" s="38">
        <v>584.19192124180813</v>
      </c>
      <c r="M12" s="38">
        <v>583.8084579532167</v>
      </c>
      <c r="N12" s="38">
        <v>606.64954065253789</v>
      </c>
      <c r="O12" s="38">
        <v>562.12517458028583</v>
      </c>
      <c r="P12" s="38">
        <v>546.99962369868513</v>
      </c>
      <c r="Q12" s="38">
        <v>647.12216785946703</v>
      </c>
    </row>
    <row r="13" spans="1:17" x14ac:dyDescent="0.25">
      <c r="A13" s="55" t="s">
        <v>33</v>
      </c>
      <c r="B13" s="54">
        <v>4.7768333974641664</v>
      </c>
      <c r="C13" s="54">
        <v>2.6999300000000002</v>
      </c>
      <c r="D13" s="54">
        <v>3.3995500000000001</v>
      </c>
      <c r="E13" s="54">
        <v>3.39988</v>
      </c>
      <c r="F13" s="54">
        <v>2.7003599999999999</v>
      </c>
      <c r="G13" s="54">
        <v>4.0843177182912447</v>
      </c>
      <c r="H13" s="54">
        <v>2.70119</v>
      </c>
      <c r="I13" s="54">
        <v>3.4000699999999999</v>
      </c>
      <c r="J13" s="54">
        <v>2.7000900000000003</v>
      </c>
      <c r="K13" s="54">
        <v>4.09931</v>
      </c>
      <c r="L13" s="54">
        <v>3.3917988636274439</v>
      </c>
      <c r="M13" s="54">
        <v>3.3914968515110187</v>
      </c>
      <c r="N13" s="54">
        <v>4.0842212449709923</v>
      </c>
      <c r="O13" s="54">
        <v>3.3917212417633489</v>
      </c>
      <c r="P13" s="54">
        <v>4.0842228610389162</v>
      </c>
      <c r="Q13" s="54">
        <v>4.7766935968836881</v>
      </c>
    </row>
    <row r="14" spans="1:17" x14ac:dyDescent="0.25">
      <c r="A14" s="52" t="s">
        <v>32</v>
      </c>
      <c r="B14" s="51">
        <v>50.919884712584917</v>
      </c>
      <c r="C14" s="51">
        <v>73.569540000000003</v>
      </c>
      <c r="D14" s="51">
        <v>54.204989999999995</v>
      </c>
      <c r="E14" s="51">
        <v>68.99239</v>
      </c>
      <c r="F14" s="51">
        <v>78.929879999999997</v>
      </c>
      <c r="G14" s="51">
        <v>74.304509668454216</v>
      </c>
      <c r="H14" s="51">
        <v>74.33184</v>
      </c>
      <c r="I14" s="51">
        <v>64.289349999999999</v>
      </c>
      <c r="J14" s="51">
        <v>58.28828</v>
      </c>
      <c r="K14" s="51">
        <v>62.667740000000002</v>
      </c>
      <c r="L14" s="51">
        <v>63.892803144198915</v>
      </c>
      <c r="M14" s="51">
        <v>62.626192026828285</v>
      </c>
      <c r="N14" s="51">
        <v>62.45923991827793</v>
      </c>
      <c r="O14" s="51">
        <v>58.35220459149285</v>
      </c>
      <c r="P14" s="51">
        <v>48.457053304415155</v>
      </c>
      <c r="Q14" s="51">
        <v>48.715987706595385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4.3947638726278395</v>
      </c>
      <c r="C16" s="51">
        <v>5.4955299999999996</v>
      </c>
      <c r="D16" s="51">
        <v>3.2954500000000002</v>
      </c>
      <c r="E16" s="51">
        <v>3.2930999999999999</v>
      </c>
      <c r="F16" s="51">
        <v>4.4042000000000003</v>
      </c>
      <c r="G16" s="51">
        <v>5.4935048613719326</v>
      </c>
      <c r="H16" s="51">
        <v>6.59131</v>
      </c>
      <c r="I16" s="51">
        <v>4.4034300000000002</v>
      </c>
      <c r="J16" s="51">
        <v>3.2984599999999999</v>
      </c>
      <c r="K16" s="51">
        <v>6.5947199999999997</v>
      </c>
      <c r="L16" s="51">
        <v>7.6910010034181084</v>
      </c>
      <c r="M16" s="51">
        <v>7.6905882218464132</v>
      </c>
      <c r="N16" s="51">
        <v>6.6206057699962413</v>
      </c>
      <c r="O16" s="51">
        <v>5.518651598260881</v>
      </c>
      <c r="P16" s="51">
        <v>5.5153244962114103</v>
      </c>
      <c r="Q16" s="51">
        <v>6.613125799273158</v>
      </c>
    </row>
    <row r="17" spans="1:17" x14ac:dyDescent="0.25">
      <c r="A17" s="53" t="s">
        <v>76</v>
      </c>
      <c r="B17" s="51">
        <v>10.221531188507184</v>
      </c>
      <c r="C17" s="51">
        <v>32.721200000000003</v>
      </c>
      <c r="D17" s="51">
        <v>19.407039999999999</v>
      </c>
      <c r="E17" s="51">
        <v>25.599229999999999</v>
      </c>
      <c r="F17" s="51">
        <v>29.609279999999998</v>
      </c>
      <c r="G17" s="51">
        <v>29.640126314211315</v>
      </c>
      <c r="H17" s="51">
        <v>27.610620000000001</v>
      </c>
      <c r="I17" s="51">
        <v>24.532070000000001</v>
      </c>
      <c r="J17" s="51">
        <v>22.508459999999999</v>
      </c>
      <c r="K17" s="51">
        <v>24.541910000000001</v>
      </c>
      <c r="L17" s="51">
        <v>26.582830548843475</v>
      </c>
      <c r="M17" s="51">
        <v>24.364496537059445</v>
      </c>
      <c r="N17" s="51">
        <v>23.354829151725369</v>
      </c>
      <c r="O17" s="51">
        <v>21.315939100700788</v>
      </c>
      <c r="P17" s="51">
        <v>16.19600544403238</v>
      </c>
      <c r="Q17" s="51">
        <v>18.226373341686504</v>
      </c>
    </row>
    <row r="18" spans="1:17" x14ac:dyDescent="0.25">
      <c r="A18" s="53" t="s">
        <v>29</v>
      </c>
      <c r="B18" s="51">
        <v>36.30358965144989</v>
      </c>
      <c r="C18" s="51">
        <v>35.352809999999998</v>
      </c>
      <c r="D18" s="51">
        <v>31.502500000000001</v>
      </c>
      <c r="E18" s="51">
        <v>40.100059999999999</v>
      </c>
      <c r="F18" s="51">
        <v>44.916400000000003</v>
      </c>
      <c r="G18" s="51">
        <v>39.170878492870969</v>
      </c>
      <c r="H18" s="51">
        <v>40.129910000000002</v>
      </c>
      <c r="I18" s="51">
        <v>35.353850000000001</v>
      </c>
      <c r="J18" s="51">
        <v>32.481360000000002</v>
      </c>
      <c r="K18" s="51">
        <v>31.531110000000002</v>
      </c>
      <c r="L18" s="51">
        <v>29.618971591937331</v>
      </c>
      <c r="M18" s="51">
        <v>30.571107267922429</v>
      </c>
      <c r="N18" s="51">
        <v>32.483804996556323</v>
      </c>
      <c r="O18" s="51">
        <v>31.517613892531177</v>
      </c>
      <c r="P18" s="51">
        <v>26.745723364171365</v>
      </c>
      <c r="Q18" s="51">
        <v>23.876488565635725</v>
      </c>
    </row>
    <row r="19" spans="1:17" x14ac:dyDescent="0.25">
      <c r="A19" s="53" t="s">
        <v>28</v>
      </c>
      <c r="B19" s="51">
        <v>0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272.81634488687257</v>
      </c>
      <c r="C20" s="51">
        <v>263.76279</v>
      </c>
      <c r="D20" s="51">
        <v>360.99450000000002</v>
      </c>
      <c r="E20" s="51">
        <v>277.23575</v>
      </c>
      <c r="F20" s="51">
        <v>262.33760999999998</v>
      </c>
      <c r="G20" s="51">
        <v>274.1710198238635</v>
      </c>
      <c r="H20" s="51">
        <v>268.79914000000002</v>
      </c>
      <c r="I20" s="51">
        <v>259.75626</v>
      </c>
      <c r="J20" s="51">
        <v>269.29926999999998</v>
      </c>
      <c r="K20" s="51">
        <v>270.95416999999998</v>
      </c>
      <c r="L20" s="51">
        <v>297.01724757581917</v>
      </c>
      <c r="M20" s="51">
        <v>294.36303491922001</v>
      </c>
      <c r="N20" s="51">
        <v>304.91379003406945</v>
      </c>
      <c r="O20" s="51">
        <v>269.45225810308523</v>
      </c>
      <c r="P20" s="51">
        <v>260.72130184175893</v>
      </c>
      <c r="Q20" s="51">
        <v>296.19593814978793</v>
      </c>
    </row>
    <row r="21" spans="1:17" x14ac:dyDescent="0.25">
      <c r="A21" s="53" t="s">
        <v>66</v>
      </c>
      <c r="B21" s="51">
        <v>272.81634488687257</v>
      </c>
      <c r="C21" s="51">
        <v>263.76279</v>
      </c>
      <c r="D21" s="51">
        <v>360.99450000000002</v>
      </c>
      <c r="E21" s="51">
        <v>277.23575</v>
      </c>
      <c r="F21" s="51">
        <v>262.33760999999998</v>
      </c>
      <c r="G21" s="51">
        <v>274.1710198238635</v>
      </c>
      <c r="H21" s="51">
        <v>268.79914000000002</v>
      </c>
      <c r="I21" s="51">
        <v>259.75626</v>
      </c>
      <c r="J21" s="51">
        <v>269.29926999999998</v>
      </c>
      <c r="K21" s="51">
        <v>270.95416999999998</v>
      </c>
      <c r="L21" s="51">
        <v>297.01724757581917</v>
      </c>
      <c r="M21" s="51">
        <v>294.36303491922001</v>
      </c>
      <c r="N21" s="51">
        <v>304.91379003406945</v>
      </c>
      <c r="O21" s="51">
        <v>269.45225810308523</v>
      </c>
      <c r="P21" s="51">
        <v>260.72130184175893</v>
      </c>
      <c r="Q21" s="51">
        <v>296.19593814978793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5.350160759864818</v>
      </c>
      <c r="C23" s="51">
        <v>6.1978099999999996</v>
      </c>
      <c r="D23" s="51">
        <v>6.4060100000000002</v>
      </c>
      <c r="E23" s="51">
        <v>5.4993699999999999</v>
      </c>
      <c r="F23" s="51">
        <v>5.5035600000000002</v>
      </c>
      <c r="G23" s="51">
        <v>5.4456965691027115</v>
      </c>
      <c r="H23" s="51">
        <v>13.609069999999999</v>
      </c>
      <c r="I23" s="51">
        <v>15.07859</v>
      </c>
      <c r="J23" s="51">
        <v>10.95978</v>
      </c>
      <c r="K23" s="51">
        <v>13.25826</v>
      </c>
      <c r="L23" s="51">
        <v>12.874229011141507</v>
      </c>
      <c r="M23" s="51">
        <v>14.258412326189291</v>
      </c>
      <c r="N23" s="51">
        <v>23.860955570644368</v>
      </c>
      <c r="O23" s="51">
        <v>17.579886747850253</v>
      </c>
      <c r="P23" s="51">
        <v>14.497980837207304</v>
      </c>
      <c r="Q23" s="51">
        <v>15.954748917409457</v>
      </c>
    </row>
    <row r="24" spans="1:17" x14ac:dyDescent="0.25">
      <c r="A24" s="53" t="s">
        <v>23</v>
      </c>
      <c r="B24" s="51">
        <v>5.350160759864818</v>
      </c>
      <c r="C24" s="51">
        <v>6.1978099999999996</v>
      </c>
      <c r="D24" s="51">
        <v>5.8996500000000003</v>
      </c>
      <c r="E24" s="51">
        <v>4.8993799999999998</v>
      </c>
      <c r="F24" s="51">
        <v>3.50068</v>
      </c>
      <c r="G24" s="51">
        <v>3.0333530131650019</v>
      </c>
      <c r="H24" s="51">
        <v>10.42746</v>
      </c>
      <c r="I24" s="51">
        <v>10.92512</v>
      </c>
      <c r="J24" s="51">
        <v>5.99946</v>
      </c>
      <c r="K24" s="51">
        <v>8.1974599999999995</v>
      </c>
      <c r="L24" s="51">
        <v>10.915615216951869</v>
      </c>
      <c r="M24" s="51">
        <v>10.795306237264095</v>
      </c>
      <c r="N24" s="51">
        <v>10.175061817135845</v>
      </c>
      <c r="O24" s="51">
        <v>10.103672760231326</v>
      </c>
      <c r="P24" s="51">
        <v>7.2848697243260094</v>
      </c>
      <c r="Q24" s="51">
        <v>8.5028235400214438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0.50636000000000003</v>
      </c>
      <c r="E25" s="51">
        <v>0.59999000000000002</v>
      </c>
      <c r="F25" s="51">
        <v>2.0028800000000002</v>
      </c>
      <c r="G25" s="51">
        <v>2.41234355593771</v>
      </c>
      <c r="H25" s="51">
        <v>3.18161</v>
      </c>
      <c r="I25" s="51">
        <v>4.1534700000000004</v>
      </c>
      <c r="J25" s="51">
        <v>4.9603200000000003</v>
      </c>
      <c r="K25" s="51">
        <v>5.0608000000000004</v>
      </c>
      <c r="L25" s="51">
        <v>1.9586137941896389</v>
      </c>
      <c r="M25" s="51">
        <v>3.4631060889251954</v>
      </c>
      <c r="N25" s="51">
        <v>13.685893753508523</v>
      </c>
      <c r="O25" s="51">
        <v>7.4762139876189249</v>
      </c>
      <c r="P25" s="51">
        <v>7.2131111128812941</v>
      </c>
      <c r="Q25" s="51">
        <v>7.4519253773880143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12.682700973113896</v>
      </c>
      <c r="C29" s="51">
        <v>12.78678</v>
      </c>
      <c r="D29" s="51">
        <v>14.50029</v>
      </c>
      <c r="E29" s="51">
        <v>12.89062</v>
      </c>
      <c r="F29" s="51">
        <v>13.68629</v>
      </c>
      <c r="G29" s="51">
        <v>15.142861985085133</v>
      </c>
      <c r="H29" s="51">
        <v>16.014579999999999</v>
      </c>
      <c r="I29" s="51">
        <v>16.879750000000001</v>
      </c>
      <c r="J29" s="51">
        <v>18.091950000000001</v>
      </c>
      <c r="K29" s="51">
        <v>28.106449999999999</v>
      </c>
      <c r="L29" s="51">
        <v>29.1162820654901</v>
      </c>
      <c r="M29" s="51">
        <v>28.087035159570764</v>
      </c>
      <c r="N29" s="51">
        <v>29.306819155521801</v>
      </c>
      <c r="O29" s="51">
        <v>28.56768124257292</v>
      </c>
      <c r="P29" s="51">
        <v>29.306528783691338</v>
      </c>
      <c r="Q29" s="51">
        <v>67.210850137924453</v>
      </c>
    </row>
    <row r="30" spans="1:17" x14ac:dyDescent="0.25">
      <c r="A30" s="63" t="s">
        <v>21</v>
      </c>
      <c r="B30" s="62">
        <v>103.34875790036801</v>
      </c>
      <c r="C30" s="62">
        <v>108.27133000000001</v>
      </c>
      <c r="D30" s="62">
        <v>110.9034</v>
      </c>
      <c r="E30" s="62">
        <v>126.50911000000001</v>
      </c>
      <c r="F30" s="62">
        <v>148.34371999999999</v>
      </c>
      <c r="G30" s="62">
        <v>151.66488576377569</v>
      </c>
      <c r="H30" s="62">
        <v>161.07095000000001</v>
      </c>
      <c r="I30" s="62">
        <v>158.37794</v>
      </c>
      <c r="J30" s="62">
        <v>152.20669000000001</v>
      </c>
      <c r="K30" s="62">
        <v>168.26626999999999</v>
      </c>
      <c r="L30" s="62">
        <v>177.89956058153098</v>
      </c>
      <c r="M30" s="62">
        <v>181.08228666989737</v>
      </c>
      <c r="N30" s="62">
        <v>182.02451472905329</v>
      </c>
      <c r="O30" s="62">
        <v>184.78142265352116</v>
      </c>
      <c r="P30" s="62">
        <v>189.93253607057343</v>
      </c>
      <c r="Q30" s="62">
        <v>214.26794935086616</v>
      </c>
    </row>
    <row r="32" spans="1:17" x14ac:dyDescent="0.25">
      <c r="A32" s="31" t="s">
        <v>63</v>
      </c>
      <c r="B32" s="70">
        <v>823.15590511477501</v>
      </c>
      <c r="C32" s="70">
        <v>862.21708962904813</v>
      </c>
      <c r="D32" s="70">
        <v>1034.132958018612</v>
      </c>
      <c r="E32" s="70">
        <v>884.46798669297618</v>
      </c>
      <c r="F32" s="70">
        <v>877.32553771609207</v>
      </c>
      <c r="G32" s="70">
        <v>895.67440856327471</v>
      </c>
      <c r="H32" s="70">
        <v>876.57242668282822</v>
      </c>
      <c r="I32" s="70">
        <v>827.29165696394421</v>
      </c>
      <c r="J32" s="70">
        <v>828.17313779728806</v>
      </c>
      <c r="K32" s="70">
        <v>850.26601091969997</v>
      </c>
      <c r="L32" s="70">
        <v>912.31489306620892</v>
      </c>
      <c r="M32" s="70">
        <v>901.85246708272382</v>
      </c>
      <c r="N32" s="70">
        <v>930.11944835201291</v>
      </c>
      <c r="O32" s="70">
        <v>831.07154180804434</v>
      </c>
      <c r="P32" s="70">
        <v>782.16695830828883</v>
      </c>
      <c r="Q32" s="70">
        <v>868.49308928906123</v>
      </c>
    </row>
    <row r="34" spans="1:17" x14ac:dyDescent="0.25">
      <c r="A34" s="184" t="s">
        <v>252</v>
      </c>
      <c r="B34" s="190">
        <f t="shared" ref="B34:Q34" si="2">IF(B$12=0,"",B$12/B$3*1000)</f>
        <v>97.081091451372401</v>
      </c>
      <c r="C34" s="190">
        <f t="shared" si="2"/>
        <v>101.87916319367929</v>
      </c>
      <c r="D34" s="190">
        <f t="shared" si="2"/>
        <v>117.57338516232592</v>
      </c>
      <c r="E34" s="190">
        <f t="shared" si="2"/>
        <v>102.92914462666575</v>
      </c>
      <c r="F34" s="190">
        <f t="shared" si="2"/>
        <v>103.16380556102057</v>
      </c>
      <c r="G34" s="190">
        <f t="shared" si="2"/>
        <v>109.23835848903644</v>
      </c>
      <c r="H34" s="190">
        <f t="shared" si="2"/>
        <v>111.18178281022901</v>
      </c>
      <c r="I34" s="190">
        <f t="shared" si="2"/>
        <v>100.20990355885334</v>
      </c>
      <c r="J34" s="190">
        <f t="shared" si="2"/>
        <v>105.07353694065684</v>
      </c>
      <c r="K34" s="190">
        <f t="shared" si="2"/>
        <v>108.6687636416023</v>
      </c>
      <c r="L34" s="190">
        <f t="shared" si="2"/>
        <v>114.56540658177913</v>
      </c>
      <c r="M34" s="190">
        <f t="shared" si="2"/>
        <v>120.78389560160603</v>
      </c>
      <c r="N34" s="190">
        <f t="shared" si="2"/>
        <v>116.78068469342234</v>
      </c>
      <c r="O34" s="190">
        <f t="shared" si="2"/>
        <v>114.61702705825958</v>
      </c>
      <c r="P34" s="190">
        <f t="shared" si="2"/>
        <v>106.73831939547529</v>
      </c>
      <c r="Q34" s="190">
        <f t="shared" si="2"/>
        <v>120.90198240808536</v>
      </c>
    </row>
    <row r="35" spans="1:17" x14ac:dyDescent="0.25">
      <c r="A35" s="286" t="s">
        <v>251</v>
      </c>
      <c r="B35" s="285">
        <f t="shared" ref="B35:Q35" si="3">IF(B$12=0,"",B$12/B$5*1000)</f>
        <v>145.14631919179809</v>
      </c>
      <c r="C35" s="285">
        <f t="shared" si="3"/>
        <v>145.33810935911629</v>
      </c>
      <c r="D35" s="285">
        <f t="shared" si="3"/>
        <v>144.04883753464162</v>
      </c>
      <c r="E35" s="285">
        <f t="shared" si="3"/>
        <v>143.55788516591855</v>
      </c>
      <c r="F35" s="285">
        <f t="shared" si="3"/>
        <v>142.94780199330799</v>
      </c>
      <c r="G35" s="285">
        <f t="shared" si="3"/>
        <v>139.99000142429176</v>
      </c>
      <c r="H35" s="285">
        <f t="shared" si="3"/>
        <v>138.15463941804597</v>
      </c>
      <c r="I35" s="285">
        <f t="shared" si="3"/>
        <v>137.88748135759502</v>
      </c>
      <c r="J35" s="285">
        <f t="shared" si="3"/>
        <v>136.41219796442246</v>
      </c>
      <c r="K35" s="285">
        <f t="shared" si="3"/>
        <v>131.48603489388324</v>
      </c>
      <c r="L35" s="285">
        <f t="shared" si="3"/>
        <v>130.39566390130096</v>
      </c>
      <c r="M35" s="285">
        <f t="shared" si="3"/>
        <v>129.11561593759458</v>
      </c>
      <c r="N35" s="285">
        <f t="shared" si="3"/>
        <v>125.75522815263426</v>
      </c>
      <c r="O35" s="285">
        <f t="shared" si="3"/>
        <v>125.25833384699986</v>
      </c>
      <c r="P35" s="285">
        <f t="shared" si="3"/>
        <v>124.66368952290212</v>
      </c>
      <c r="Q35" s="285">
        <f t="shared" si="3"/>
        <v>122.71015430582162</v>
      </c>
    </row>
    <row r="36" spans="1:17" x14ac:dyDescent="0.25">
      <c r="A36" s="286" t="s">
        <v>250</v>
      </c>
      <c r="B36" s="285">
        <f>IF(FBT_ued!B$5=0,"",FBT_ued!B$5/B$5*1000)</f>
        <v>54.152162027418186</v>
      </c>
      <c r="C36" s="285">
        <f>IF(FBT_ued!C$5=0,"",FBT_ued!C$5/C$5*1000)</f>
        <v>54.152162027418186</v>
      </c>
      <c r="D36" s="285">
        <f>IF(FBT_ued!D$5=0,"",FBT_ued!D$5/D$5*1000)</f>
        <v>54.152162027418179</v>
      </c>
      <c r="E36" s="285">
        <f>IF(FBT_ued!E$5=0,"",FBT_ued!E$5/E$5*1000)</f>
        <v>54.152162027418179</v>
      </c>
      <c r="F36" s="285">
        <f>IF(FBT_ued!F$5=0,"",FBT_ued!F$5/F$5*1000)</f>
        <v>54.152162027418179</v>
      </c>
      <c r="G36" s="285">
        <f>IF(FBT_ued!G$5=0,"",FBT_ued!G$5/G$5*1000)</f>
        <v>54.152162027418186</v>
      </c>
      <c r="H36" s="285">
        <f>IF(FBT_ued!H$5=0,"",FBT_ued!H$5/H$5*1000)</f>
        <v>54.152162027418179</v>
      </c>
      <c r="I36" s="285">
        <f>IF(FBT_ued!I$5=0,"",FBT_ued!I$5/I$5*1000)</f>
        <v>54.152162027418179</v>
      </c>
      <c r="J36" s="285">
        <f>IF(FBT_ued!J$5=0,"",FBT_ued!J$5/J$5*1000)</f>
        <v>54.152162027418179</v>
      </c>
      <c r="K36" s="285">
        <f>IF(FBT_ued!K$5=0,"",FBT_ued!K$5/K$5*1000)</f>
        <v>54.152162027418171</v>
      </c>
      <c r="L36" s="285">
        <f>IF(FBT_ued!L$5=0,"",FBT_ued!L$5/L$5*1000)</f>
        <v>54.152162027418179</v>
      </c>
      <c r="M36" s="285">
        <f>IF(FBT_ued!M$5=0,"",FBT_ued!M$5/M$5*1000)</f>
        <v>54.152162027418186</v>
      </c>
      <c r="N36" s="285">
        <f>IF(FBT_ued!N$5=0,"",FBT_ued!N$5/N$5*1000)</f>
        <v>54.152162027418186</v>
      </c>
      <c r="O36" s="285">
        <f>IF(FBT_ued!O$5=0,"",FBT_ued!O$5/O$5*1000)</f>
        <v>54.152162027418179</v>
      </c>
      <c r="P36" s="285">
        <f>IF(FBT_ued!P$5=0,"",FBT_ued!P$5/P$5*1000)</f>
        <v>54.152162027418186</v>
      </c>
      <c r="Q36" s="285">
        <f>IF(FBT_ued!Q$5=0,"",FBT_ued!Q$5/Q$5*1000)</f>
        <v>54.152162027418179</v>
      </c>
    </row>
    <row r="37" spans="1:17" x14ac:dyDescent="0.25">
      <c r="A37" s="284" t="s">
        <v>60</v>
      </c>
      <c r="B37" s="283">
        <f t="shared" ref="B37:Q37" si="4">IF(B$12=0,"",B$32/B$12)</f>
        <v>1.8296635565956656</v>
      </c>
      <c r="C37" s="283">
        <f t="shared" si="4"/>
        <v>1.8451506512085285</v>
      </c>
      <c r="D37" s="283">
        <f t="shared" si="4"/>
        <v>1.8788454522335749</v>
      </c>
      <c r="E37" s="283">
        <f t="shared" si="4"/>
        <v>1.7885126030964209</v>
      </c>
      <c r="F37" s="283">
        <f t="shared" si="4"/>
        <v>1.7151966806193659</v>
      </c>
      <c r="G37" s="283">
        <f t="shared" si="4"/>
        <v>1.7066534385105441</v>
      </c>
      <c r="H37" s="283">
        <f t="shared" si="4"/>
        <v>1.633790661895264</v>
      </c>
      <c r="I37" s="283">
        <f t="shared" si="4"/>
        <v>1.5977606808934481</v>
      </c>
      <c r="J37" s="283">
        <f t="shared" si="4"/>
        <v>1.6189610331419384</v>
      </c>
      <c r="K37" s="283">
        <f t="shared" si="4"/>
        <v>1.5534166317769438</v>
      </c>
      <c r="L37" s="283">
        <f t="shared" si="4"/>
        <v>1.5616698209843687</v>
      </c>
      <c r="M37" s="283">
        <f t="shared" si="4"/>
        <v>1.5447745828221513</v>
      </c>
      <c r="N37" s="283">
        <f t="shared" si="4"/>
        <v>1.5332072078246974</v>
      </c>
      <c r="O37" s="283">
        <f t="shared" si="4"/>
        <v>1.4784456903723782</v>
      </c>
      <c r="P37" s="283">
        <f t="shared" si="4"/>
        <v>1.4299222968737282</v>
      </c>
      <c r="Q37" s="283">
        <f t="shared" si="4"/>
        <v>1.3420852080555961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59999389629810485"/>
    <pageSetUpPr fitToPage="1"/>
  </sheetPr>
  <dimension ref="A1:Q12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376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89</v>
      </c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</row>
    <row r="5" spans="1:17" ht="12.75" x14ac:dyDescent="0.25">
      <c r="A5" s="97" t="s">
        <v>8</v>
      </c>
      <c r="B5" s="96">
        <v>449.89468263026828</v>
      </c>
      <c r="C5" s="96">
        <v>467.28818000000001</v>
      </c>
      <c r="D5" s="96">
        <v>550.40874000000008</v>
      </c>
      <c r="E5" s="96">
        <v>494.52711999999991</v>
      </c>
      <c r="F5" s="96">
        <v>511.50142000000005</v>
      </c>
      <c r="G5" s="96">
        <v>524.81329152857245</v>
      </c>
      <c r="H5" s="96">
        <v>536.52677000000006</v>
      </c>
      <c r="I5" s="96">
        <v>517.78196000000003</v>
      </c>
      <c r="J5" s="96">
        <v>511.54606000000001</v>
      </c>
      <c r="K5" s="96">
        <v>547.35219999999993</v>
      </c>
      <c r="L5" s="96">
        <v>584.19192124180813</v>
      </c>
      <c r="M5" s="96">
        <v>583.80845795321682</v>
      </c>
      <c r="N5" s="96">
        <v>606.64954065253801</v>
      </c>
      <c r="O5" s="96">
        <v>562.12517458028583</v>
      </c>
      <c r="P5" s="96">
        <v>546.99962369868513</v>
      </c>
      <c r="Q5" s="96">
        <v>647.12216785946691</v>
      </c>
    </row>
    <row r="6" spans="1:17" x14ac:dyDescent="0.25">
      <c r="A6" s="132" t="s">
        <v>83</v>
      </c>
      <c r="B6" s="160">
        <v>7.0229486852437111</v>
      </c>
      <c r="C6" s="160">
        <v>7.2944647626740711</v>
      </c>
      <c r="D6" s="160">
        <v>8.5919938291566336</v>
      </c>
      <c r="E6" s="160">
        <v>7.7196702279665876</v>
      </c>
      <c r="F6" s="160">
        <v>7.9846425480904513</v>
      </c>
      <c r="G6" s="160">
        <v>8.1924436052248666</v>
      </c>
      <c r="H6" s="160">
        <v>8.3752934174289102</v>
      </c>
      <c r="I6" s="160">
        <v>8.082683071436378</v>
      </c>
      <c r="J6" s="160">
        <v>7.9853393876873922</v>
      </c>
      <c r="K6" s="160">
        <v>8.5442806100341127</v>
      </c>
      <c r="L6" s="160">
        <v>9.1193562485086517</v>
      </c>
      <c r="M6" s="160">
        <v>9.1133703075708574</v>
      </c>
      <c r="N6" s="160">
        <v>9.4699243143328573</v>
      </c>
      <c r="O6" s="160">
        <v>8.7748897868289859</v>
      </c>
      <c r="P6" s="160">
        <v>8.5387768213311865</v>
      </c>
      <c r="Q6" s="160">
        <v>10.101710363391039</v>
      </c>
    </row>
    <row r="7" spans="1:17" x14ac:dyDescent="0.25">
      <c r="A7" s="76" t="s">
        <v>82</v>
      </c>
      <c r="B7" s="159">
        <v>8.1934401327843318</v>
      </c>
      <c r="C7" s="159">
        <v>8.5102088897864174</v>
      </c>
      <c r="D7" s="159">
        <v>10.023992800682741</v>
      </c>
      <c r="E7" s="159">
        <v>9.0062819326276884</v>
      </c>
      <c r="F7" s="159">
        <v>9.3154163061055293</v>
      </c>
      <c r="G7" s="159">
        <v>9.5578508727623461</v>
      </c>
      <c r="H7" s="159">
        <v>9.7711756536670649</v>
      </c>
      <c r="I7" s="159">
        <v>9.4297969166757767</v>
      </c>
      <c r="J7" s="159">
        <v>9.3162292856352931</v>
      </c>
      <c r="K7" s="159">
        <v>9.9683273783731323</v>
      </c>
      <c r="L7" s="159">
        <v>10.639248956593429</v>
      </c>
      <c r="M7" s="159">
        <v>10.632265358832669</v>
      </c>
      <c r="N7" s="159">
        <v>11.048245033388335</v>
      </c>
      <c r="O7" s="159">
        <v>10.237371417967154</v>
      </c>
      <c r="P7" s="159">
        <v>9.9619062915530527</v>
      </c>
      <c r="Q7" s="159">
        <v>11.785328757289548</v>
      </c>
    </row>
    <row r="8" spans="1:17" x14ac:dyDescent="0.25">
      <c r="A8" s="76" t="s">
        <v>81</v>
      </c>
      <c r="B8" s="159">
        <v>14.254465990270662</v>
      </c>
      <c r="C8" s="159">
        <v>14.805561671729205</v>
      </c>
      <c r="D8" s="159">
        <v>17.439154024244235</v>
      </c>
      <c r="E8" s="159">
        <v>15.66860042020029</v>
      </c>
      <c r="F8" s="159">
        <v>16.206414249525981</v>
      </c>
      <c r="G8" s="159">
        <v>16.628187671833423</v>
      </c>
      <c r="H8" s="159">
        <v>16.999317598336578</v>
      </c>
      <c r="I8" s="159">
        <v>16.405406918892801</v>
      </c>
      <c r="J8" s="159">
        <v>16.207828623570336</v>
      </c>
      <c r="K8" s="159">
        <v>17.342310591414183</v>
      </c>
      <c r="L8" s="159">
        <v>18.509540553907357</v>
      </c>
      <c r="M8" s="159">
        <v>18.497390900628979</v>
      </c>
      <c r="N8" s="159">
        <v>19.22108791037116</v>
      </c>
      <c r="O8" s="159">
        <v>17.810377612119286</v>
      </c>
      <c r="P8" s="159">
        <v>17.331139561637425</v>
      </c>
      <c r="Q8" s="159">
        <v>20.50342288860471</v>
      </c>
    </row>
    <row r="9" spans="1:17" x14ac:dyDescent="0.25">
      <c r="A9" s="76" t="s">
        <v>80</v>
      </c>
      <c r="B9" s="159">
        <v>9.572500200108184</v>
      </c>
      <c r="C9" s="159">
        <v>9.942585163279821</v>
      </c>
      <c r="D9" s="159">
        <v>11.711158138139808</v>
      </c>
      <c r="E9" s="159">
        <v>10.522153601555894</v>
      </c>
      <c r="F9" s="159">
        <v>10.883319217465674</v>
      </c>
      <c r="G9" s="159">
        <v>11.166558601683509</v>
      </c>
      <c r="H9" s="159">
        <v>11.415788653383967</v>
      </c>
      <c r="I9" s="159">
        <v>11.01695153793521</v>
      </c>
      <c r="J9" s="159">
        <v>10.884269031778738</v>
      </c>
      <c r="K9" s="159">
        <v>11.646123518058102</v>
      </c>
      <c r="L9" s="159">
        <v>12.42996972156825</v>
      </c>
      <c r="M9" s="159">
        <v>12.421810695581735</v>
      </c>
      <c r="N9" s="159">
        <v>12.90780503414925</v>
      </c>
      <c r="O9" s="159">
        <v>11.960451087566625</v>
      </c>
      <c r="P9" s="159">
        <v>11.638621680749964</v>
      </c>
      <c r="Q9" s="159">
        <v>13.768949313010678</v>
      </c>
    </row>
    <row r="10" spans="1:17" x14ac:dyDescent="0.25">
      <c r="A10" s="129" t="s">
        <v>79</v>
      </c>
      <c r="B10" s="158">
        <v>7.1272329951353308</v>
      </c>
      <c r="C10" s="158">
        <v>7.4027808358646023</v>
      </c>
      <c r="D10" s="158">
        <v>8.7195770121221159</v>
      </c>
      <c r="E10" s="158">
        <v>7.8343002101001451</v>
      </c>
      <c r="F10" s="158">
        <v>8.1032071247629887</v>
      </c>
      <c r="G10" s="158">
        <v>8.3140938359167116</v>
      </c>
      <c r="H10" s="158">
        <v>8.4996587991682908</v>
      </c>
      <c r="I10" s="158">
        <v>8.2027034594464006</v>
      </c>
      <c r="J10" s="158">
        <v>8.103914311785168</v>
      </c>
      <c r="K10" s="158">
        <v>8.6711552957070914</v>
      </c>
      <c r="L10" s="158">
        <v>9.2547702769536784</v>
      </c>
      <c r="M10" s="158">
        <v>9.2486954503144894</v>
      </c>
      <c r="N10" s="158">
        <v>9.6105439551855802</v>
      </c>
      <c r="O10" s="158">
        <v>8.9051888060596429</v>
      </c>
      <c r="P10" s="158">
        <v>8.6655697808187142</v>
      </c>
      <c r="Q10" s="158">
        <v>10.251711444302355</v>
      </c>
    </row>
    <row r="11" spans="1:17" x14ac:dyDescent="0.25">
      <c r="A11" s="92" t="s">
        <v>125</v>
      </c>
      <c r="B11" s="91">
        <v>1.4254465990270662</v>
      </c>
      <c r="C11" s="91">
        <v>1.4805561671729206</v>
      </c>
      <c r="D11" s="91">
        <v>1.7439154024244237</v>
      </c>
      <c r="E11" s="91">
        <v>1.5668600420200292</v>
      </c>
      <c r="F11" s="91">
        <v>1.6206414249525982</v>
      </c>
      <c r="G11" s="91">
        <v>1.6628187671833423</v>
      </c>
      <c r="H11" s="91">
        <v>1.6999317598336579</v>
      </c>
      <c r="I11" s="91">
        <v>1.6405406918892802</v>
      </c>
      <c r="J11" s="91">
        <v>1.6207828623570337</v>
      </c>
      <c r="K11" s="91">
        <v>1.7342310591414183</v>
      </c>
      <c r="L11" s="91">
        <v>1.8509540553907358</v>
      </c>
      <c r="M11" s="91">
        <v>1.8497390900628981</v>
      </c>
      <c r="N11" s="91">
        <v>1.9221087910371162</v>
      </c>
      <c r="O11" s="91">
        <v>1.7810377612119286</v>
      </c>
      <c r="P11" s="91">
        <v>1.7331139561637425</v>
      </c>
      <c r="Q11" s="91">
        <v>2.0503422888604712</v>
      </c>
    </row>
    <row r="12" spans="1:17" x14ac:dyDescent="0.25">
      <c r="A12" s="92" t="s">
        <v>26</v>
      </c>
      <c r="B12" s="91">
        <v>2.1381698985405992</v>
      </c>
      <c r="C12" s="91">
        <v>2.2208342507593808</v>
      </c>
      <c r="D12" s="91">
        <v>2.6158731036366354</v>
      </c>
      <c r="E12" s="91">
        <v>2.3502900630300436</v>
      </c>
      <c r="F12" s="91">
        <v>2.4309621374288972</v>
      </c>
      <c r="G12" s="91">
        <v>2.4942281507750135</v>
      </c>
      <c r="H12" s="91">
        <v>2.5498976397504864</v>
      </c>
      <c r="I12" s="91">
        <v>2.4608110378339201</v>
      </c>
      <c r="J12" s="91">
        <v>2.4311742935355505</v>
      </c>
      <c r="K12" s="91">
        <v>2.6013465887121274</v>
      </c>
      <c r="L12" s="91">
        <v>2.7764310830861034</v>
      </c>
      <c r="M12" s="91">
        <v>2.7746086350943466</v>
      </c>
      <c r="N12" s="91">
        <v>2.8831631865556742</v>
      </c>
      <c r="O12" s="91">
        <v>2.6715566418178929</v>
      </c>
      <c r="P12" s="91">
        <v>2.5996709342456135</v>
      </c>
      <c r="Q12" s="91">
        <v>3.0755134332907064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3.5636164975676654</v>
      </c>
      <c r="C14" s="157">
        <v>3.7013904179323007</v>
      </c>
      <c r="D14" s="157">
        <v>4.3597885060610579</v>
      </c>
      <c r="E14" s="157">
        <v>3.9171501050500721</v>
      </c>
      <c r="F14" s="157">
        <v>4.0516035623814943</v>
      </c>
      <c r="G14" s="157">
        <v>4.1570469179583558</v>
      </c>
      <c r="H14" s="157">
        <v>4.2498293995841454</v>
      </c>
      <c r="I14" s="157">
        <v>4.1013517297232003</v>
      </c>
      <c r="J14" s="157">
        <v>4.051957155892584</v>
      </c>
      <c r="K14" s="157">
        <v>4.3355776478535457</v>
      </c>
      <c r="L14" s="157">
        <v>4.6273851384768392</v>
      </c>
      <c r="M14" s="157">
        <v>4.6243477251572447</v>
      </c>
      <c r="N14" s="157">
        <v>4.8052719775927901</v>
      </c>
      <c r="O14" s="157">
        <v>4.4525944030298215</v>
      </c>
      <c r="P14" s="157">
        <v>4.3327848904093571</v>
      </c>
      <c r="Q14" s="157">
        <v>5.1258557221511785</v>
      </c>
    </row>
    <row r="15" spans="1:17" x14ac:dyDescent="0.25">
      <c r="A15" s="156" t="s">
        <v>263</v>
      </c>
      <c r="B15" s="204">
        <v>26.840383022275425</v>
      </c>
      <c r="C15" s="204">
        <v>27.878066172409916</v>
      </c>
      <c r="D15" s="204">
        <v>32.836977121040739</v>
      </c>
      <c r="E15" s="204">
        <v>29.503121126263675</v>
      </c>
      <c r="F15" s="204">
        <v>30.515795272291371</v>
      </c>
      <c r="G15" s="204">
        <v>31.309971652597341</v>
      </c>
      <c r="H15" s="204">
        <v>32.008789088843116</v>
      </c>
      <c r="I15" s="204">
        <v>30.89048762962527</v>
      </c>
      <c r="J15" s="204">
        <v>30.518458461576266</v>
      </c>
      <c r="K15" s="204">
        <v>32.65462621206072</v>
      </c>
      <c r="L15" s="204">
        <v>34.8524566526943</v>
      </c>
      <c r="M15" s="204">
        <v>34.829579517359868</v>
      </c>
      <c r="N15" s="204">
        <v>36.192261567098775</v>
      </c>
      <c r="O15" s="204">
        <v>33.535970916548095</v>
      </c>
      <c r="P15" s="204">
        <v>32.633591771474443</v>
      </c>
      <c r="Q15" s="204">
        <v>38.606828482628387</v>
      </c>
    </row>
    <row r="16" spans="1:17" x14ac:dyDescent="0.25">
      <c r="A16" s="152" t="s">
        <v>277</v>
      </c>
      <c r="B16" s="264">
        <v>14.762210662251482</v>
      </c>
      <c r="C16" s="264">
        <v>15.332936394825454</v>
      </c>
      <c r="D16" s="264">
        <v>18.060337416572406</v>
      </c>
      <c r="E16" s="264">
        <v>16.226716619445021</v>
      </c>
      <c r="F16" s="264">
        <v>16.783687399760254</v>
      </c>
      <c r="G16" s="264">
        <v>17.220484408928538</v>
      </c>
      <c r="H16" s="264">
        <v>17.604833998863715</v>
      </c>
      <c r="I16" s="264">
        <v>16.989768196293898</v>
      </c>
      <c r="J16" s="264">
        <v>16.785152153866942</v>
      </c>
      <c r="K16" s="264">
        <v>17.960044416633394</v>
      </c>
      <c r="L16" s="264">
        <v>19.168851158981866</v>
      </c>
      <c r="M16" s="264">
        <v>19.156268734547929</v>
      </c>
      <c r="N16" s="264">
        <v>19.905743861904327</v>
      </c>
      <c r="O16" s="264">
        <v>18.444784004101454</v>
      </c>
      <c r="P16" s="264">
        <v>17.948475474310946</v>
      </c>
      <c r="Q16" s="264">
        <v>21.233755665445614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1.285887352291091</v>
      </c>
      <c r="C18" s="83">
        <v>1.6079663722435162</v>
      </c>
      <c r="D18" s="83">
        <v>0.9642332552838222</v>
      </c>
      <c r="E18" s="83">
        <v>0.96354565627612365</v>
      </c>
      <c r="F18" s="83">
        <v>1.2886483190219873</v>
      </c>
      <c r="G18" s="83">
        <v>1.6073738261536872</v>
      </c>
      <c r="H18" s="83">
        <v>1.9285864746498402</v>
      </c>
      <c r="I18" s="83">
        <v>1.2884230206237219</v>
      </c>
      <c r="J18" s="83">
        <v>0.96511396720431963</v>
      </c>
      <c r="K18" s="83">
        <v>1.9295842246993065</v>
      </c>
      <c r="L18" s="83">
        <v>2.2503509183622827</v>
      </c>
      <c r="M18" s="83">
        <v>2.2502301404052223</v>
      </c>
      <c r="N18" s="83">
        <v>1.9371582799175668</v>
      </c>
      <c r="O18" s="83">
        <v>1.614731643741635</v>
      </c>
      <c r="P18" s="83">
        <v>1.6137581492447299</v>
      </c>
      <c r="Q18" s="83">
        <v>1.9349696754721162</v>
      </c>
    </row>
    <row r="19" spans="1:17" x14ac:dyDescent="0.25">
      <c r="A19" s="154" t="s">
        <v>125</v>
      </c>
      <c r="B19" s="83">
        <v>0.19603965589432987</v>
      </c>
      <c r="C19" s="83">
        <v>1.4679800211995186</v>
      </c>
      <c r="D19" s="83">
        <v>0.58564062503119607</v>
      </c>
      <c r="E19" s="83">
        <v>1.1450947984632924</v>
      </c>
      <c r="F19" s="83">
        <v>1.4662780602053234</v>
      </c>
      <c r="G19" s="83">
        <v>1.3999781875491968</v>
      </c>
      <c r="H19" s="83">
        <v>1.3087430852672894</v>
      </c>
      <c r="I19" s="83">
        <v>1.1801508740999211</v>
      </c>
      <c r="J19" s="83">
        <v>1.0164881821706668</v>
      </c>
      <c r="K19" s="83">
        <v>1.128745908662915</v>
      </c>
      <c r="L19" s="83">
        <v>1.1895435288641976</v>
      </c>
      <c r="M19" s="83">
        <v>1.0610710470442994</v>
      </c>
      <c r="N19" s="83">
        <v>0.97231772724700327</v>
      </c>
      <c r="O19" s="83">
        <v>0.97640380240306679</v>
      </c>
      <c r="P19" s="83">
        <v>0.65316484958163978</v>
      </c>
      <c r="Q19" s="83">
        <v>0.76045343484600614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13.280283654066061</v>
      </c>
      <c r="C21" s="83">
        <v>12.25699000138242</v>
      </c>
      <c r="D21" s="83">
        <v>16.510463536257387</v>
      </c>
      <c r="E21" s="83">
        <v>14.118076164705604</v>
      </c>
      <c r="F21" s="83">
        <v>14.028761020532942</v>
      </c>
      <c r="G21" s="83">
        <v>14.213132395225653</v>
      </c>
      <c r="H21" s="83">
        <v>14.367504438946584</v>
      </c>
      <c r="I21" s="83">
        <v>14.521194301570256</v>
      </c>
      <c r="J21" s="83">
        <v>14.803550004491955</v>
      </c>
      <c r="K21" s="83">
        <v>14.901714283271172</v>
      </c>
      <c r="L21" s="83">
        <v>15.728956711755385</v>
      </c>
      <c r="M21" s="83">
        <v>15.844967547098408</v>
      </c>
      <c r="N21" s="83">
        <v>16.996267854739756</v>
      </c>
      <c r="O21" s="83">
        <v>15.853648557956751</v>
      </c>
      <c r="P21" s="83">
        <v>15.681552475484576</v>
      </c>
      <c r="Q21" s="83">
        <v>18.538332555127493</v>
      </c>
    </row>
    <row r="22" spans="1:17" x14ac:dyDescent="0.25">
      <c r="A22" s="152" t="s">
        <v>276</v>
      </c>
      <c r="B22" s="264">
        <v>12.049566780115491</v>
      </c>
      <c r="C22" s="264">
        <v>12.515418269781982</v>
      </c>
      <c r="D22" s="264">
        <v>14.741643155715348</v>
      </c>
      <c r="E22" s="264">
        <v>13.24496106995616</v>
      </c>
      <c r="F22" s="264">
        <v>13.699585161532283</v>
      </c>
      <c r="G22" s="264">
        <v>14.056118126123186</v>
      </c>
      <c r="H22" s="264">
        <v>14.369841196250922</v>
      </c>
      <c r="I22" s="264">
        <v>13.867797387786533</v>
      </c>
      <c r="J22" s="264">
        <v>13.700780758372682</v>
      </c>
      <c r="K22" s="264">
        <v>14.659779590156466</v>
      </c>
      <c r="L22" s="264">
        <v>15.646460914480574</v>
      </c>
      <c r="M22" s="264">
        <v>15.636190585263542</v>
      </c>
      <c r="N22" s="264">
        <v>16.247945206826376</v>
      </c>
      <c r="O22" s="264">
        <v>15.055445399553005</v>
      </c>
      <c r="P22" s="264">
        <v>14.650336509693853</v>
      </c>
      <c r="Q22" s="264">
        <v>17.331926954388823</v>
      </c>
    </row>
    <row r="23" spans="1:17" x14ac:dyDescent="0.25">
      <c r="A23" s="152" t="s">
        <v>275</v>
      </c>
      <c r="B23" s="264">
        <v>2.8605579908449877E-2</v>
      </c>
      <c r="C23" s="264">
        <v>2.9711507802481357E-2</v>
      </c>
      <c r="D23" s="264">
        <v>3.4996548752985773E-2</v>
      </c>
      <c r="E23" s="264">
        <v>3.144343686249168E-2</v>
      </c>
      <c r="F23" s="264">
        <v>3.2522710998832277E-2</v>
      </c>
      <c r="G23" s="264">
        <v>3.3369117545616556E-2</v>
      </c>
      <c r="H23" s="264">
        <v>3.4113893728480837E-2</v>
      </c>
      <c r="I23" s="264">
        <v>3.2922045544837381E-2</v>
      </c>
      <c r="J23" s="264">
        <v>3.252554933663987E-2</v>
      </c>
      <c r="K23" s="264">
        <v>3.4802205270857506E-2</v>
      </c>
      <c r="L23" s="264">
        <v>3.7144579231862068E-2</v>
      </c>
      <c r="M23" s="264">
        <v>3.7120197548398653E-2</v>
      </c>
      <c r="N23" s="264">
        <v>3.8572498368072972E-2</v>
      </c>
      <c r="O23" s="264">
        <v>3.5741512893635669E-2</v>
      </c>
      <c r="P23" s="264">
        <v>3.4779787469646689E-2</v>
      </c>
      <c r="Q23" s="264">
        <v>4.1145862793951382E-2</v>
      </c>
    </row>
    <row r="24" spans="1:17" x14ac:dyDescent="0.25">
      <c r="A24" s="156" t="s">
        <v>262</v>
      </c>
      <c r="B24" s="204">
        <v>22.366985851896185</v>
      </c>
      <c r="C24" s="204">
        <v>23.2317218103416</v>
      </c>
      <c r="D24" s="204">
        <v>27.36414760086727</v>
      </c>
      <c r="E24" s="204">
        <v>24.585934271886384</v>
      </c>
      <c r="F24" s="204">
        <v>25.429829393576139</v>
      </c>
      <c r="G24" s="204">
        <v>26.091643043831116</v>
      </c>
      <c r="H24" s="204">
        <v>26.673990907369266</v>
      </c>
      <c r="I24" s="204">
        <v>25.742073024687727</v>
      </c>
      <c r="J24" s="204">
        <v>25.432048717980237</v>
      </c>
      <c r="K24" s="204">
        <v>27.212188510050591</v>
      </c>
      <c r="L24" s="204">
        <v>29.04371387724526</v>
      </c>
      <c r="M24" s="204">
        <v>29.024649597799897</v>
      </c>
      <c r="N24" s="204">
        <v>30.16021797258232</v>
      </c>
      <c r="O24" s="204">
        <v>27.946642430456748</v>
      </c>
      <c r="P24" s="204">
        <v>27.194659809562044</v>
      </c>
      <c r="Q24" s="204">
        <v>32.172357068856975</v>
      </c>
    </row>
    <row r="25" spans="1:17" x14ac:dyDescent="0.25">
      <c r="A25" s="152" t="s">
        <v>274</v>
      </c>
      <c r="B25" s="264">
        <v>16.566670769138945</v>
      </c>
      <c r="C25" s="264">
        <v>17.207159211375217</v>
      </c>
      <c r="D25" s="264">
        <v>20.267944334719498</v>
      </c>
      <c r="E25" s="264">
        <v>18.210190739647743</v>
      </c>
      <c r="F25" s="264">
        <v>18.835242891837069</v>
      </c>
      <c r="G25" s="264">
        <v>19.325431821489566</v>
      </c>
      <c r="H25" s="264">
        <v>19.756762417048147</v>
      </c>
      <c r="I25" s="264">
        <v>19.066513992495725</v>
      </c>
      <c r="J25" s="264">
        <v>18.836886690289631</v>
      </c>
      <c r="K25" s="264">
        <v>20.155392011191974</v>
      </c>
      <c r="L25" s="264">
        <v>21.511957351043897</v>
      </c>
      <c r="M25" s="264">
        <v>21.49783691286267</v>
      </c>
      <c r="N25" s="264">
        <v>22.338924197731156</v>
      </c>
      <c r="O25" s="264">
        <v>20.699383784381091</v>
      </c>
      <c r="P25" s="264">
        <v>20.142408938196354</v>
      </c>
      <c r="Q25" s="264">
        <v>23.829265639820125</v>
      </c>
    </row>
    <row r="26" spans="1:17" x14ac:dyDescent="0.25">
      <c r="A26" s="154" t="s">
        <v>33</v>
      </c>
      <c r="B26" s="83">
        <v>0</v>
      </c>
      <c r="C26" s="83">
        <v>0</v>
      </c>
      <c r="D26" s="83">
        <v>0</v>
      </c>
      <c r="E26" s="83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</row>
    <row r="27" spans="1:17" x14ac:dyDescent="0.25">
      <c r="A27" s="154" t="s">
        <v>30</v>
      </c>
      <c r="B27" s="83">
        <v>1.4430679048687443</v>
      </c>
      <c r="C27" s="83">
        <v>1.8045162818955642</v>
      </c>
      <c r="D27" s="83">
        <v>1.0820963912803174</v>
      </c>
      <c r="E27" s="83">
        <v>1.0813247435479887</v>
      </c>
      <c r="F27" s="83">
        <v>1.4461663586086206</v>
      </c>
      <c r="G27" s="83">
        <v>1.803851305882787</v>
      </c>
      <c r="H27" s="83">
        <v>2.164327410462866</v>
      </c>
      <c r="I27" s="83">
        <v>1.4459135208410019</v>
      </c>
      <c r="J27" s="83">
        <v>1.0830847570991751</v>
      </c>
      <c r="K27" s="83">
        <v>2.1654471205765913</v>
      </c>
      <c r="L27" s="83">
        <v>2.5254227589955951</v>
      </c>
      <c r="M27" s="83">
        <v>2.525287217734427</v>
      </c>
      <c r="N27" s="83">
        <v>2.1739469910945544</v>
      </c>
      <c r="O27" s="83">
        <v>1.8121085069448553</v>
      </c>
      <c r="P27" s="83">
        <v>1.8110160172632797</v>
      </c>
      <c r="Q27" s="83">
        <v>2.1714908623939824</v>
      </c>
    </row>
    <row r="28" spans="1:17" x14ac:dyDescent="0.25">
      <c r="A28" s="154" t="s">
        <v>125</v>
      </c>
      <c r="B28" s="83">
        <v>0.22000258031823261</v>
      </c>
      <c r="C28" s="83">
        <v>1.6474186870313194</v>
      </c>
      <c r="D28" s="83">
        <v>0.65722645787286327</v>
      </c>
      <c r="E28" s="83">
        <v>1.285065560953158</v>
      </c>
      <c r="F28" s="83">
        <v>1.6455086866866615</v>
      </c>
      <c r="G28" s="83">
        <v>1.5711046433180986</v>
      </c>
      <c r="H28" s="83">
        <v>1.468717410357252</v>
      </c>
      <c r="I28" s="83">
        <v>1.3244067190505042</v>
      </c>
      <c r="J28" s="83">
        <v>1.1407387037094066</v>
      </c>
      <c r="K28" s="83">
        <v>1.2667182631831537</v>
      </c>
      <c r="L28" s="83">
        <v>1.3349474857885031</v>
      </c>
      <c r="M28" s="83">
        <v>1.1907711589564467</v>
      </c>
      <c r="N28" s="83">
        <v>1.0911690693785054</v>
      </c>
      <c r="O28" s="83">
        <v>1.0957546062873871</v>
      </c>
      <c r="P28" s="83">
        <v>0.73300451189623839</v>
      </c>
      <c r="Q28" s="83">
        <v>0.85340752673103915</v>
      </c>
    </row>
    <row r="29" spans="1:17" x14ac:dyDescent="0.25">
      <c r="A29" s="154" t="s">
        <v>29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26</v>
      </c>
      <c r="B30" s="83">
        <v>14.903600283951967</v>
      </c>
      <c r="C30" s="83">
        <v>13.755224242448334</v>
      </c>
      <c r="D30" s="83">
        <v>18.528621485566319</v>
      </c>
      <c r="E30" s="83">
        <v>15.843800435146594</v>
      </c>
      <c r="F30" s="83">
        <v>15.743567846541787</v>
      </c>
      <c r="G30" s="83">
        <v>15.950475872288681</v>
      </c>
      <c r="H30" s="83">
        <v>16.12371759622803</v>
      </c>
      <c r="I30" s="83">
        <v>16.296193752604218</v>
      </c>
      <c r="J30" s="83">
        <v>16.61306322948105</v>
      </c>
      <c r="K30" s="83">
        <v>16.723226627432229</v>
      </c>
      <c r="L30" s="83">
        <v>17.651587106259797</v>
      </c>
      <c r="M30" s="83">
        <v>17.781778536171796</v>
      </c>
      <c r="N30" s="83">
        <v>19.073808137258098</v>
      </c>
      <c r="O30" s="83">
        <v>17.791520671148849</v>
      </c>
      <c r="P30" s="83">
        <v>17.598388409036836</v>
      </c>
      <c r="Q30" s="83">
        <v>20.804367250695105</v>
      </c>
    </row>
    <row r="31" spans="1:17" x14ac:dyDescent="0.25">
      <c r="A31" s="152" t="s">
        <v>273</v>
      </c>
      <c r="B31" s="264">
        <v>5.6858927631234391</v>
      </c>
      <c r="C31" s="264">
        <v>5.9057165677564578</v>
      </c>
      <c r="D31" s="264">
        <v>6.9562170711358284</v>
      </c>
      <c r="E31" s="264">
        <v>6.2499697847886759</v>
      </c>
      <c r="F31" s="264">
        <v>6.4644956577437389</v>
      </c>
      <c r="G31" s="264">
        <v>6.6327347521590836</v>
      </c>
      <c r="H31" s="264">
        <v>6.7807729154071934</v>
      </c>
      <c r="I31" s="264">
        <v>6.5438708500126523</v>
      </c>
      <c r="J31" s="264">
        <v>6.4650598303440443</v>
      </c>
      <c r="K31" s="264">
        <v>6.917587677775189</v>
      </c>
      <c r="L31" s="264">
        <v>7.3831782092739129</v>
      </c>
      <c r="M31" s="264">
        <v>7.3783318947436305</v>
      </c>
      <c r="N31" s="264">
        <v>7.6670037813788712</v>
      </c>
      <c r="O31" s="264">
        <v>7.1042925945011133</v>
      </c>
      <c r="P31" s="264">
        <v>6.9131317214871029</v>
      </c>
      <c r="Q31" s="264">
        <v>8.1785079778610399</v>
      </c>
    </row>
    <row r="32" spans="1:17" x14ac:dyDescent="0.25">
      <c r="A32" s="152" t="s">
        <v>272</v>
      </c>
      <c r="B32" s="264">
        <v>0.11442231963379955</v>
      </c>
      <c r="C32" s="264">
        <v>0.11884603120992543</v>
      </c>
      <c r="D32" s="264">
        <v>0.13998619501194307</v>
      </c>
      <c r="E32" s="264">
        <v>0.12577374744996669</v>
      </c>
      <c r="F32" s="264">
        <v>0.13009084399532919</v>
      </c>
      <c r="G32" s="264">
        <v>0.13347647018246628</v>
      </c>
      <c r="H32" s="264">
        <v>0.13645557491392332</v>
      </c>
      <c r="I32" s="264">
        <v>0.13168818217934961</v>
      </c>
      <c r="J32" s="264">
        <v>0.13010219734655953</v>
      </c>
      <c r="K32" s="264">
        <v>0.13920882108343002</v>
      </c>
      <c r="L32" s="264">
        <v>0.14857831692744833</v>
      </c>
      <c r="M32" s="264">
        <v>0.14848079019359467</v>
      </c>
      <c r="N32" s="264">
        <v>0.15428999347229194</v>
      </c>
      <c r="O32" s="264">
        <v>0.1429660515745427</v>
      </c>
      <c r="P32" s="264">
        <v>0.13911914987858684</v>
      </c>
      <c r="Q32" s="264">
        <v>0.16458345117580558</v>
      </c>
    </row>
    <row r="33" spans="1:17" x14ac:dyDescent="0.25">
      <c r="A33" s="156" t="s">
        <v>261</v>
      </c>
      <c r="B33" s="204">
        <v>257.36204204263464</v>
      </c>
      <c r="C33" s="204">
        <v>266.3850056256249</v>
      </c>
      <c r="D33" s="204">
        <v>330.39627427106194</v>
      </c>
      <c r="E33" s="204">
        <v>269.98651427770727</v>
      </c>
      <c r="F33" s="204">
        <v>261.76134125899387</v>
      </c>
      <c r="G33" s="204">
        <v>269.113197456129</v>
      </c>
      <c r="H33" s="204">
        <v>269.09861605504659</v>
      </c>
      <c r="I33" s="204">
        <v>256.76265222866266</v>
      </c>
      <c r="J33" s="204">
        <v>257.93416214679746</v>
      </c>
      <c r="K33" s="204">
        <v>270.58277075387525</v>
      </c>
      <c r="L33" s="204">
        <v>290.48636031753711</v>
      </c>
      <c r="M33" s="204">
        <v>286.99618594201189</v>
      </c>
      <c r="N33" s="204">
        <v>304.36718880140722</v>
      </c>
      <c r="O33" s="204">
        <v>265.91210456380452</v>
      </c>
      <c r="P33" s="204">
        <v>248.63382056944499</v>
      </c>
      <c r="Q33" s="204">
        <v>304.57337916794734</v>
      </c>
    </row>
    <row r="34" spans="1:17" x14ac:dyDescent="0.25">
      <c r="A34" s="150" t="s">
        <v>33</v>
      </c>
      <c r="B34" s="87">
        <v>4.4359183739299919</v>
      </c>
      <c r="C34" s="87">
        <v>2.5066177569785402</v>
      </c>
      <c r="D34" s="87">
        <v>3.1675590079571823</v>
      </c>
      <c r="E34" s="87">
        <v>3.1465001761990528</v>
      </c>
      <c r="F34" s="87">
        <v>2.486728207305648</v>
      </c>
      <c r="G34" s="87">
        <v>3.7617944046113134</v>
      </c>
      <c r="H34" s="87">
        <v>2.4834991499373</v>
      </c>
      <c r="I34" s="87">
        <v>3.1231793947370767</v>
      </c>
      <c r="J34" s="87">
        <v>2.4835468442085045</v>
      </c>
      <c r="K34" s="87">
        <v>3.7645199379517189</v>
      </c>
      <c r="L34" s="87">
        <v>3.1162734930270712</v>
      </c>
      <c r="M34" s="87">
        <v>3.1130886803278073</v>
      </c>
      <c r="N34" s="87">
        <v>3.7551683752904159</v>
      </c>
      <c r="O34" s="87">
        <v>3.103307488995922</v>
      </c>
      <c r="P34" s="87">
        <v>3.7240291515878927</v>
      </c>
      <c r="Q34" s="87">
        <v>4.3686231477296031</v>
      </c>
    </row>
    <row r="35" spans="1:17" x14ac:dyDescent="0.25">
      <c r="A35" s="150" t="s">
        <v>31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30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125</v>
      </c>
      <c r="B37" s="87">
        <v>7.5461363134046628</v>
      </c>
      <c r="C37" s="87">
        <v>24.345964663264073</v>
      </c>
      <c r="D37" s="87">
        <v>14.592813768362442</v>
      </c>
      <c r="E37" s="87">
        <v>18.619416122487888</v>
      </c>
      <c r="F37" s="87">
        <v>21.159562958220668</v>
      </c>
      <c r="G37" s="87">
        <v>21.361182309453142</v>
      </c>
      <c r="H37" s="87">
        <v>19.710121952520829</v>
      </c>
      <c r="I37" s="87">
        <v>17.322394527525038</v>
      </c>
      <c r="J37" s="87">
        <v>16.017088605623826</v>
      </c>
      <c r="K37" s="87">
        <v>17.402333938695875</v>
      </c>
      <c r="L37" s="87">
        <v>18.987597198132011</v>
      </c>
      <c r="M37" s="87">
        <v>17.337800528625909</v>
      </c>
      <c r="N37" s="87">
        <v>16.650603353799148</v>
      </c>
      <c r="O37" s="87">
        <v>14.820477517771478</v>
      </c>
      <c r="P37" s="87">
        <v>11.151943936177995</v>
      </c>
      <c r="Q37" s="87">
        <v>12.417158004452309</v>
      </c>
    </row>
    <row r="38" spans="1:17" x14ac:dyDescent="0.25">
      <c r="A38" s="150" t="s">
        <v>29</v>
      </c>
      <c r="B38" s="87">
        <v>33.712660035405669</v>
      </c>
      <c r="C38" s="87">
        <v>32.821584746674354</v>
      </c>
      <c r="D38" s="87">
        <v>29.352716579597637</v>
      </c>
      <c r="E38" s="87">
        <v>37.111558600771964</v>
      </c>
      <c r="F38" s="87">
        <v>41.362958587234083</v>
      </c>
      <c r="G38" s="87">
        <v>36.077700536930713</v>
      </c>
      <c r="H38" s="87">
        <v>36.895811613422367</v>
      </c>
      <c r="I38" s="87">
        <v>32.47474782714044</v>
      </c>
      <c r="J38" s="87">
        <v>29.876403795281028</v>
      </c>
      <c r="K38" s="87">
        <v>28.955968751021228</v>
      </c>
      <c r="L38" s="87">
        <v>27.212939143438103</v>
      </c>
      <c r="M38" s="87">
        <v>28.061523317780757</v>
      </c>
      <c r="N38" s="87">
        <v>29.86668691916945</v>
      </c>
      <c r="O38" s="87">
        <v>28.837525331864626</v>
      </c>
      <c r="P38" s="87">
        <v>24.386978105093792</v>
      </c>
      <c r="Q38" s="87">
        <v>21.836732567981226</v>
      </c>
    </row>
    <row r="39" spans="1:17" x14ac:dyDescent="0.25">
      <c r="A39" s="150" t="s">
        <v>28</v>
      </c>
      <c r="B39" s="87">
        <v>0</v>
      </c>
      <c r="C39" s="87">
        <v>0</v>
      </c>
      <c r="D39" s="87">
        <v>0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150" t="s">
        <v>26</v>
      </c>
      <c r="B40" s="87">
        <v>194.92144232873594</v>
      </c>
      <c r="C40" s="87">
        <v>189.08552580135856</v>
      </c>
      <c r="D40" s="87">
        <v>264.27537102542806</v>
      </c>
      <c r="E40" s="87">
        <v>194.64485883817605</v>
      </c>
      <c r="F40" s="87">
        <v>180.92482288385867</v>
      </c>
      <c r="G40" s="87">
        <v>191.1716130099816</v>
      </c>
      <c r="H40" s="87">
        <v>185.69812641143864</v>
      </c>
      <c r="I40" s="87">
        <v>178.30179835570291</v>
      </c>
      <c r="J40" s="87">
        <v>187.39780773884391</v>
      </c>
      <c r="K40" s="87">
        <v>187.12097326931467</v>
      </c>
      <c r="L40" s="87">
        <v>204.38955691827465</v>
      </c>
      <c r="M40" s="87">
        <v>202.79328565521982</v>
      </c>
      <c r="N40" s="87">
        <v>217.79378024548532</v>
      </c>
      <c r="O40" s="87">
        <v>183.76784440936677</v>
      </c>
      <c r="P40" s="87">
        <v>176.00652091236768</v>
      </c>
      <c r="Q40" s="87">
        <v>196.70537152602409</v>
      </c>
    </row>
    <row r="41" spans="1:17" x14ac:dyDescent="0.25">
      <c r="A41" s="150" t="s">
        <v>25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86</v>
      </c>
      <c r="B42" s="87">
        <v>4.9683282717715143</v>
      </c>
      <c r="C42" s="87">
        <v>5.7540531052209367</v>
      </c>
      <c r="D42" s="87">
        <v>5.4970479920267659</v>
      </c>
      <c r="E42" s="87">
        <v>4.5342482773704118</v>
      </c>
      <c r="F42" s="87">
        <v>3.2237330210604278</v>
      </c>
      <c r="G42" s="87">
        <v>2.7938204564822464</v>
      </c>
      <c r="H42" s="87">
        <v>9.5871034788390297</v>
      </c>
      <c r="I42" s="87">
        <v>10.035413879428933</v>
      </c>
      <c r="J42" s="87">
        <v>5.5183123340167004</v>
      </c>
      <c r="K42" s="87">
        <v>7.5279746129377125</v>
      </c>
      <c r="L42" s="87">
        <v>10.028909062222738</v>
      </c>
      <c r="M42" s="87">
        <v>9.9091189286896029</v>
      </c>
      <c r="N42" s="87">
        <v>9.3552890650528244</v>
      </c>
      <c r="O42" s="87">
        <v>9.2445107095206556</v>
      </c>
      <c r="P42" s="87">
        <v>6.642406191323559</v>
      </c>
      <c r="Q42" s="87">
        <v>7.7764317481514054</v>
      </c>
    </row>
    <row r="43" spans="1:17" x14ac:dyDescent="0.25">
      <c r="A43" s="150" t="s">
        <v>22</v>
      </c>
      <c r="B43" s="87">
        <v>11.777556719386872</v>
      </c>
      <c r="C43" s="87">
        <v>11.871259552128409</v>
      </c>
      <c r="D43" s="87">
        <v>13.510765897689827</v>
      </c>
      <c r="E43" s="87">
        <v>11.929932262701929</v>
      </c>
      <c r="F43" s="87">
        <v>12.60353560131435</v>
      </c>
      <c r="G43" s="87">
        <v>13.947086738669974</v>
      </c>
      <c r="H43" s="87">
        <v>14.723953448888411</v>
      </c>
      <c r="I43" s="87">
        <v>15.50511824412826</v>
      </c>
      <c r="J43" s="87">
        <v>16.641002828823503</v>
      </c>
      <c r="K43" s="87">
        <v>25.811000243954002</v>
      </c>
      <c r="L43" s="87">
        <v>26.751084502442534</v>
      </c>
      <c r="M43" s="87">
        <v>25.781368831367999</v>
      </c>
      <c r="N43" s="87">
        <v>26.945660842610028</v>
      </c>
      <c r="O43" s="87">
        <v>26.13843910628507</v>
      </c>
      <c r="P43" s="87">
        <v>26.721942272894079</v>
      </c>
      <c r="Q43" s="87">
        <v>61.469062173608727</v>
      </c>
    </row>
    <row r="44" spans="1:17" x14ac:dyDescent="0.25">
      <c r="A44" s="156" t="s">
        <v>260</v>
      </c>
      <c r="B44" s="204">
        <v>42.497273118602749</v>
      </c>
      <c r="C44" s="204">
        <v>44.140271439649041</v>
      </c>
      <c r="D44" s="204">
        <v>51.99188044164783</v>
      </c>
      <c r="E44" s="204">
        <v>46.713275116584143</v>
      </c>
      <c r="F44" s="204">
        <v>48.316675847794663</v>
      </c>
      <c r="G44" s="204">
        <v>49.574121783279118</v>
      </c>
      <c r="H44" s="204">
        <v>50.680582724001596</v>
      </c>
      <c r="I44" s="204">
        <v>48.909938746906676</v>
      </c>
      <c r="J44" s="204">
        <v>48.320892564162421</v>
      </c>
      <c r="K44" s="204">
        <v>51.703158169096135</v>
      </c>
      <c r="L44" s="204">
        <v>55.183056366765975</v>
      </c>
      <c r="M44" s="204">
        <v>55.146834235819782</v>
      </c>
      <c r="N44" s="204">
        <v>57.3044141479064</v>
      </c>
      <c r="O44" s="204">
        <v>53.098620617867816</v>
      </c>
      <c r="P44" s="204">
        <v>51.669853638167872</v>
      </c>
      <c r="Q44" s="204">
        <v>61.127478430828283</v>
      </c>
    </row>
    <row r="45" spans="1:17" x14ac:dyDescent="0.25">
      <c r="A45" s="299" t="s">
        <v>271</v>
      </c>
      <c r="B45" s="298">
        <v>19.123772903371236</v>
      </c>
      <c r="C45" s="298">
        <v>19.86312214784207</v>
      </c>
      <c r="D45" s="298">
        <v>23.396346198741526</v>
      </c>
      <c r="E45" s="298">
        <v>21.020973802462869</v>
      </c>
      <c r="F45" s="298">
        <v>21.742504131507598</v>
      </c>
      <c r="G45" s="298">
        <v>22.308354802475606</v>
      </c>
      <c r="H45" s="298">
        <v>22.806262225800722</v>
      </c>
      <c r="I45" s="298">
        <v>22.009472436108005</v>
      </c>
      <c r="J45" s="298">
        <v>21.744401653873087</v>
      </c>
      <c r="K45" s="298">
        <v>23.266421176093267</v>
      </c>
      <c r="L45" s="298">
        <v>24.83237536504469</v>
      </c>
      <c r="M45" s="298">
        <v>24.816075406118902</v>
      </c>
      <c r="N45" s="298">
        <v>25.786986366557876</v>
      </c>
      <c r="O45" s="298">
        <v>23.894379278040518</v>
      </c>
      <c r="P45" s="298">
        <v>23.251434137175547</v>
      </c>
      <c r="Q45" s="298">
        <v>27.507365293872727</v>
      </c>
    </row>
    <row r="46" spans="1:17" x14ac:dyDescent="0.25">
      <c r="A46" s="154" t="s">
        <v>33</v>
      </c>
      <c r="B46" s="83">
        <v>0</v>
      </c>
      <c r="C46" s="83">
        <v>0</v>
      </c>
      <c r="D46" s="83">
        <v>0</v>
      </c>
      <c r="E46" s="83">
        <v>0</v>
      </c>
      <c r="F46" s="83">
        <v>0</v>
      </c>
      <c r="G46" s="83">
        <v>0</v>
      </c>
      <c r="H46" s="83">
        <v>0</v>
      </c>
      <c r="I46" s="83">
        <v>0</v>
      </c>
      <c r="J46" s="83">
        <v>0</v>
      </c>
      <c r="K46" s="83">
        <v>0</v>
      </c>
      <c r="L46" s="83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</row>
    <row r="47" spans="1:17" x14ac:dyDescent="0.25">
      <c r="A47" s="154" t="s">
        <v>30</v>
      </c>
      <c r="B47" s="83">
        <v>1.6658086154680041</v>
      </c>
      <c r="C47" s="83">
        <v>2.0830473458609191</v>
      </c>
      <c r="D47" s="83">
        <v>1.2491203534358606</v>
      </c>
      <c r="E47" s="83">
        <v>1.2482296001758877</v>
      </c>
      <c r="F47" s="83">
        <v>1.6693853223693924</v>
      </c>
      <c r="G47" s="83">
        <v>2.0822797293354585</v>
      </c>
      <c r="H47" s="83">
        <v>2.4983961148872935</v>
      </c>
      <c r="I47" s="83">
        <v>1.6690934585352761</v>
      </c>
      <c r="J47" s="83">
        <v>1.2502612756965055</v>
      </c>
      <c r="K47" s="83">
        <v>2.499688654724102</v>
      </c>
      <c r="L47" s="83">
        <v>2.9152273260602302</v>
      </c>
      <c r="M47" s="83">
        <v>2.9150708637067644</v>
      </c>
      <c r="N47" s="83">
        <v>2.5095004989841203</v>
      </c>
      <c r="O47" s="83">
        <v>2.0918114475743907</v>
      </c>
      <c r="P47" s="83">
        <v>2.0905503297034005</v>
      </c>
      <c r="Q47" s="83">
        <v>2.5066652614070595</v>
      </c>
    </row>
    <row r="48" spans="1:17" x14ac:dyDescent="0.25">
      <c r="A48" s="154" t="s">
        <v>125</v>
      </c>
      <c r="B48" s="83">
        <v>0.25396046331765459</v>
      </c>
      <c r="C48" s="83">
        <v>1.9017013910993765</v>
      </c>
      <c r="D48" s="83">
        <v>0.75867080969950407</v>
      </c>
      <c r="E48" s="83">
        <v>1.4834182616456291</v>
      </c>
      <c r="F48" s="83">
        <v>1.8994965779932598</v>
      </c>
      <c r="G48" s="83">
        <v>1.8136081065978231</v>
      </c>
      <c r="H48" s="83">
        <v>1.695417178641716</v>
      </c>
      <c r="I48" s="83">
        <v>1.528831814174898</v>
      </c>
      <c r="J48" s="83">
        <v>1.3168142359938186</v>
      </c>
      <c r="K48" s="83">
        <v>1.4622390180405949</v>
      </c>
      <c r="L48" s="83">
        <v>1.5409995714831652</v>
      </c>
      <c r="M48" s="83">
        <v>1.3745693109437511</v>
      </c>
      <c r="N48" s="83">
        <v>1.259593419388163</v>
      </c>
      <c r="O48" s="83">
        <v>1.2648867440221545</v>
      </c>
      <c r="P48" s="83">
        <v>0.84614537332166984</v>
      </c>
      <c r="Q48" s="83">
        <v>0.98513285877778067</v>
      </c>
    </row>
    <row r="49" spans="1:17" x14ac:dyDescent="0.25">
      <c r="A49" s="154" t="s">
        <v>29</v>
      </c>
      <c r="B49" s="83">
        <v>0</v>
      </c>
      <c r="C49" s="83">
        <v>0</v>
      </c>
      <c r="D49" s="83">
        <v>0</v>
      </c>
      <c r="E49" s="83">
        <v>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</row>
    <row r="50" spans="1:17" x14ac:dyDescent="0.25">
      <c r="A50" s="154" t="s">
        <v>26</v>
      </c>
      <c r="B50" s="83">
        <v>17.204003824585577</v>
      </c>
      <c r="C50" s="83">
        <v>15.878373410881773</v>
      </c>
      <c r="D50" s="83">
        <v>21.38855503560616</v>
      </c>
      <c r="E50" s="83">
        <v>18.289325940641351</v>
      </c>
      <c r="F50" s="83">
        <v>18.173622231144947</v>
      </c>
      <c r="G50" s="83">
        <v>18.412466966542322</v>
      </c>
      <c r="H50" s="83">
        <v>18.612448932271715</v>
      </c>
      <c r="I50" s="83">
        <v>18.811547163397833</v>
      </c>
      <c r="J50" s="83">
        <v>19.177326142182764</v>
      </c>
      <c r="K50" s="83">
        <v>19.304493503328569</v>
      </c>
      <c r="L50" s="83">
        <v>20.376148467501295</v>
      </c>
      <c r="M50" s="83">
        <v>20.526435231468387</v>
      </c>
      <c r="N50" s="83">
        <v>22.017892448185592</v>
      </c>
      <c r="O50" s="83">
        <v>20.537681086443971</v>
      </c>
      <c r="P50" s="83">
        <v>20.314738434150478</v>
      </c>
      <c r="Q50" s="83">
        <v>24.015567173687888</v>
      </c>
    </row>
    <row r="51" spans="1:17" x14ac:dyDescent="0.25">
      <c r="A51" s="299" t="s">
        <v>270</v>
      </c>
      <c r="B51" s="298">
        <v>16.701428335610878</v>
      </c>
      <c r="C51" s="298">
        <v>17.347126675782071</v>
      </c>
      <c r="D51" s="298">
        <v>20.432809013567592</v>
      </c>
      <c r="E51" s="298">
        <v>18.358317120817564</v>
      </c>
      <c r="F51" s="298">
        <v>18.988453608183303</v>
      </c>
      <c r="G51" s="298">
        <v>19.482629860828688</v>
      </c>
      <c r="H51" s="298">
        <v>19.917469010532621</v>
      </c>
      <c r="I51" s="298">
        <v>19.221605927534323</v>
      </c>
      <c r="J51" s="298">
        <v>18.990110777715831</v>
      </c>
      <c r="K51" s="298">
        <v>20.31934116045478</v>
      </c>
      <c r="L51" s="298">
        <v>21.686941152139024</v>
      </c>
      <c r="M51" s="298">
        <v>21.672705854677176</v>
      </c>
      <c r="N51" s="298">
        <v>22.520634760127212</v>
      </c>
      <c r="O51" s="298">
        <v>20.867757902822046</v>
      </c>
      <c r="P51" s="298">
        <v>20.306252479799973</v>
      </c>
      <c r="Q51" s="298">
        <v>24.023099023315513</v>
      </c>
    </row>
    <row r="52" spans="1:17" x14ac:dyDescent="0.25">
      <c r="A52" s="150" t="s">
        <v>33</v>
      </c>
      <c r="B52" s="87">
        <v>0.28786752015488815</v>
      </c>
      <c r="C52" s="87">
        <v>0.16323221968124413</v>
      </c>
      <c r="D52" s="87">
        <v>0.19589242763583883</v>
      </c>
      <c r="E52" s="87">
        <v>0.21395308654547918</v>
      </c>
      <c r="F52" s="87">
        <v>0.18038998032892961</v>
      </c>
      <c r="G52" s="87">
        <v>0.27233762108425169</v>
      </c>
      <c r="H52" s="87">
        <v>0.18381743496756511</v>
      </c>
      <c r="I52" s="87">
        <v>0.23380551277827064</v>
      </c>
      <c r="J52" s="87">
        <v>0.18284832571470075</v>
      </c>
      <c r="K52" s="87">
        <v>0.28269562290111017</v>
      </c>
      <c r="L52" s="87">
        <v>0.232652713137281</v>
      </c>
      <c r="M52" s="87">
        <v>0.23508694043028835</v>
      </c>
      <c r="N52" s="87">
        <v>0.27785115661029747</v>
      </c>
      <c r="O52" s="87">
        <v>0.24353562048110081</v>
      </c>
      <c r="P52" s="87">
        <v>0.30414637888395235</v>
      </c>
      <c r="Q52" s="87">
        <v>0.34457333979798144</v>
      </c>
    </row>
    <row r="53" spans="1:17" x14ac:dyDescent="0.25">
      <c r="A53" s="150" t="s">
        <v>31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30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125</v>
      </c>
      <c r="B55" s="87">
        <v>0.48970412982735223</v>
      </c>
      <c r="C55" s="87">
        <v>1.5854215670505802</v>
      </c>
      <c r="D55" s="87">
        <v>0.90246833853484876</v>
      </c>
      <c r="E55" s="87">
        <v>1.2660674800575404</v>
      </c>
      <c r="F55" s="87">
        <v>1.5349378088801415</v>
      </c>
      <c r="G55" s="87">
        <v>1.5464570755308349</v>
      </c>
      <c r="H55" s="87">
        <v>1.4588545602287581</v>
      </c>
      <c r="I55" s="87">
        <v>1.2967783220779265</v>
      </c>
      <c r="J55" s="87">
        <v>1.1792400216617176</v>
      </c>
      <c r="K55" s="87">
        <v>1.3068236359001733</v>
      </c>
      <c r="L55" s="87">
        <v>1.4175636425967801</v>
      </c>
      <c r="M55" s="87">
        <v>1.3092754169907268</v>
      </c>
      <c r="N55" s="87">
        <v>1.2320058484074228</v>
      </c>
      <c r="O55" s="87">
        <v>1.163053999938781</v>
      </c>
      <c r="P55" s="87">
        <v>0.91079398888677987</v>
      </c>
      <c r="Q55" s="87">
        <v>0.97939819016364305</v>
      </c>
    </row>
    <row r="56" spans="1:17" x14ac:dyDescent="0.25">
      <c r="A56" s="150" t="s">
        <v>29</v>
      </c>
      <c r="B56" s="87">
        <v>2.1877724124168463</v>
      </c>
      <c r="C56" s="87">
        <v>2.137358245683882</v>
      </c>
      <c r="D56" s="87">
        <v>1.8152700215022612</v>
      </c>
      <c r="E56" s="87">
        <v>2.5234807133366202</v>
      </c>
      <c r="F56" s="87">
        <v>3.0005141953096381</v>
      </c>
      <c r="G56" s="87">
        <v>2.6118692521775224</v>
      </c>
      <c r="H56" s="87">
        <v>2.7308619984818696</v>
      </c>
      <c r="I56" s="87">
        <v>2.4311043678324458</v>
      </c>
      <c r="J56" s="87">
        <v>2.1996164175773592</v>
      </c>
      <c r="K56" s="87">
        <v>2.1744407674007147</v>
      </c>
      <c r="L56" s="87">
        <v>2.0316458546809555</v>
      </c>
      <c r="M56" s="87">
        <v>2.1190844007359346</v>
      </c>
      <c r="N56" s="87">
        <v>2.2098858626990561</v>
      </c>
      <c r="O56" s="87">
        <v>2.2630579308489347</v>
      </c>
      <c r="P56" s="87">
        <v>1.9917167080778286</v>
      </c>
      <c r="Q56" s="87">
        <v>1.7223632290496584</v>
      </c>
    </row>
    <row r="57" spans="1:17" x14ac:dyDescent="0.25">
      <c r="A57" s="150" t="s">
        <v>28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26</v>
      </c>
      <c r="B58" s="87">
        <v>12.649365362076164</v>
      </c>
      <c r="C58" s="87">
        <v>12.313345343629575</v>
      </c>
      <c r="D58" s="87">
        <v>16.343671535236926</v>
      </c>
      <c r="E58" s="87">
        <v>13.235298266832938</v>
      </c>
      <c r="F58" s="87">
        <v>13.124484270195461</v>
      </c>
      <c r="G58" s="87">
        <v>13.839996742553767</v>
      </c>
      <c r="H58" s="87">
        <v>13.744539947233354</v>
      </c>
      <c r="I58" s="87">
        <v>13.34791829892705</v>
      </c>
      <c r="J58" s="87">
        <v>13.796951512131926</v>
      </c>
      <c r="K58" s="87">
        <v>14.051799689766799</v>
      </c>
      <c r="L58" s="87">
        <v>15.259182180371686</v>
      </c>
      <c r="M58" s="87">
        <v>15.314068425275648</v>
      </c>
      <c r="N58" s="87">
        <v>16.114924204712132</v>
      </c>
      <c r="O58" s="87">
        <v>14.421392714516257</v>
      </c>
      <c r="P58" s="87">
        <v>14.374685002837264</v>
      </c>
      <c r="Q58" s="87">
        <v>15.515054636413355</v>
      </c>
    </row>
    <row r="59" spans="1:17" x14ac:dyDescent="0.25">
      <c r="A59" s="150" t="s">
        <v>25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86</v>
      </c>
      <c r="B60" s="87">
        <v>0.3224180921172331</v>
      </c>
      <c r="C60" s="87">
        <v>0.37470685664539877</v>
      </c>
      <c r="D60" s="87">
        <v>0.339955806121921</v>
      </c>
      <c r="E60" s="87">
        <v>0.30831602090638194</v>
      </c>
      <c r="F60" s="87">
        <v>0.23385311452468463</v>
      </c>
      <c r="G60" s="87">
        <v>0.20226049991520179</v>
      </c>
      <c r="H60" s="87">
        <v>0.7095942715717467</v>
      </c>
      <c r="I60" s="87">
        <v>0.7512649103589456</v>
      </c>
      <c r="J60" s="87">
        <v>0.4062795003841792</v>
      </c>
      <c r="K60" s="87">
        <v>0.56531125016330408</v>
      </c>
      <c r="L60" s="87">
        <v>0.74873174910804119</v>
      </c>
      <c r="M60" s="87">
        <v>0.74829363712831964</v>
      </c>
      <c r="N60" s="87">
        <v>0.692213404930895</v>
      </c>
      <c r="O60" s="87">
        <v>0.72547359862677563</v>
      </c>
      <c r="P60" s="87">
        <v>0.54249408582260517</v>
      </c>
      <c r="Q60" s="87">
        <v>0.61336283047535523</v>
      </c>
    </row>
    <row r="61" spans="1:17" x14ac:dyDescent="0.25">
      <c r="A61" s="150" t="s">
        <v>22</v>
      </c>
      <c r="B61" s="87">
        <v>0.76430081901839475</v>
      </c>
      <c r="C61" s="87">
        <v>0.77306244309139083</v>
      </c>
      <c r="D61" s="87">
        <v>0.83555088453579951</v>
      </c>
      <c r="E61" s="87">
        <v>0.81120155313860631</v>
      </c>
      <c r="F61" s="87">
        <v>0.9142742389444467</v>
      </c>
      <c r="G61" s="87">
        <v>1.0097086695671118</v>
      </c>
      <c r="H61" s="87">
        <v>1.0898007980493296</v>
      </c>
      <c r="I61" s="87">
        <v>1.1607345155596838</v>
      </c>
      <c r="J61" s="87">
        <v>1.2251750002459474</v>
      </c>
      <c r="K61" s="87">
        <v>1.9382701943226803</v>
      </c>
      <c r="L61" s="87">
        <v>1.9971650122442768</v>
      </c>
      <c r="M61" s="87">
        <v>1.9468970341162573</v>
      </c>
      <c r="N61" s="87">
        <v>1.9937542827674086</v>
      </c>
      <c r="O61" s="87">
        <v>2.0512440384101973</v>
      </c>
      <c r="P61" s="87">
        <v>2.1824163152915443</v>
      </c>
      <c r="Q61" s="87">
        <v>4.8483467974155197</v>
      </c>
    </row>
    <row r="62" spans="1:17" x14ac:dyDescent="0.25">
      <c r="A62" s="303" t="s">
        <v>269</v>
      </c>
      <c r="B62" s="302">
        <v>2.1248636559301377</v>
      </c>
      <c r="C62" s="302">
        <v>2.2070135719824524</v>
      </c>
      <c r="D62" s="302">
        <v>2.5995940220823921</v>
      </c>
      <c r="E62" s="302">
        <v>2.3356637558292075</v>
      </c>
      <c r="F62" s="302">
        <v>2.4158337923897335</v>
      </c>
      <c r="G62" s="302">
        <v>2.4787060891639561</v>
      </c>
      <c r="H62" s="302">
        <v>2.5340291362000804</v>
      </c>
      <c r="I62" s="302">
        <v>2.4454969373453341</v>
      </c>
      <c r="J62" s="302">
        <v>2.4160446282081218</v>
      </c>
      <c r="K62" s="302">
        <v>2.5851579084548071</v>
      </c>
      <c r="L62" s="302">
        <v>2.7591528183382992</v>
      </c>
      <c r="M62" s="302">
        <v>2.7573417117909895</v>
      </c>
      <c r="N62" s="302">
        <v>2.86522070739532</v>
      </c>
      <c r="O62" s="302">
        <v>2.6549310308933904</v>
      </c>
      <c r="P62" s="302">
        <v>2.5834926819083939</v>
      </c>
      <c r="Q62" s="302">
        <v>3.0563739215414145</v>
      </c>
    </row>
    <row r="63" spans="1:17" x14ac:dyDescent="0.25">
      <c r="A63" s="152" t="s">
        <v>268</v>
      </c>
      <c r="B63" s="151">
        <v>4.2497273118602754</v>
      </c>
      <c r="C63" s="151">
        <v>4.4140271439649048</v>
      </c>
      <c r="D63" s="151">
        <v>5.1991880441647842</v>
      </c>
      <c r="E63" s="151">
        <v>4.671327511658415</v>
      </c>
      <c r="F63" s="151">
        <v>4.831667584779467</v>
      </c>
      <c r="G63" s="151">
        <v>4.9574121783279121</v>
      </c>
      <c r="H63" s="151">
        <v>5.0680582724001608</v>
      </c>
      <c r="I63" s="151">
        <v>4.8909938746906683</v>
      </c>
      <c r="J63" s="151">
        <v>4.8320892564162436</v>
      </c>
      <c r="K63" s="151">
        <v>5.1703158169096142</v>
      </c>
      <c r="L63" s="151">
        <v>5.5183056366765983</v>
      </c>
      <c r="M63" s="151">
        <v>5.514683423581979</v>
      </c>
      <c r="N63" s="151">
        <v>5.73044141479064</v>
      </c>
      <c r="O63" s="151">
        <v>5.3098620617867809</v>
      </c>
      <c r="P63" s="151">
        <v>5.1669853638167877</v>
      </c>
      <c r="Q63" s="151">
        <v>6.112747843082829</v>
      </c>
    </row>
    <row r="64" spans="1:17" x14ac:dyDescent="0.25">
      <c r="A64" s="301" t="s">
        <v>267</v>
      </c>
      <c r="B64" s="300">
        <v>0.29748091183021924</v>
      </c>
      <c r="C64" s="300">
        <v>0.30898190007754328</v>
      </c>
      <c r="D64" s="300">
        <v>0.36394316309153485</v>
      </c>
      <c r="E64" s="300">
        <v>0.32699292581608908</v>
      </c>
      <c r="F64" s="300">
        <v>0.33821673093456267</v>
      </c>
      <c r="G64" s="300">
        <v>0.34701885248295383</v>
      </c>
      <c r="H64" s="300">
        <v>0.35476407906801122</v>
      </c>
      <c r="I64" s="300">
        <v>0.34236957122834677</v>
      </c>
      <c r="J64" s="300">
        <v>0.33824624794913699</v>
      </c>
      <c r="K64" s="300">
        <v>0.36192210718367296</v>
      </c>
      <c r="L64" s="300">
        <v>0.38628139456736182</v>
      </c>
      <c r="M64" s="300">
        <v>0.3860278396507385</v>
      </c>
      <c r="N64" s="300">
        <v>0.40113089903534477</v>
      </c>
      <c r="O64" s="300">
        <v>0.37169034432507464</v>
      </c>
      <c r="P64" s="300">
        <v>0.3616889754671751</v>
      </c>
      <c r="Q64" s="300">
        <v>0.42789234901579798</v>
      </c>
    </row>
    <row r="65" spans="1:17" x14ac:dyDescent="0.25">
      <c r="A65" s="156" t="s">
        <v>259</v>
      </c>
      <c r="B65" s="204">
        <v>38.471215665261425</v>
      </c>
      <c r="C65" s="204">
        <v>39.958561513787551</v>
      </c>
      <c r="D65" s="204">
        <v>47.066333873491715</v>
      </c>
      <c r="E65" s="204">
        <v>42.287806947644597</v>
      </c>
      <c r="F65" s="204">
        <v>43.739306556950957</v>
      </c>
      <c r="G65" s="204">
        <v>44.877626035389511</v>
      </c>
      <c r="H65" s="204">
        <v>45.879264360675137</v>
      </c>
      <c r="I65" s="204">
        <v>44.276365602462889</v>
      </c>
      <c r="J65" s="204">
        <v>43.743123794925985</v>
      </c>
      <c r="K65" s="204">
        <v>46.804964237287024</v>
      </c>
      <c r="L65" s="204">
        <v>49.955187868861827</v>
      </c>
      <c r="M65" s="204">
        <v>49.922397308215807</v>
      </c>
      <c r="N65" s="204">
        <v>51.875574912841572</v>
      </c>
      <c r="O65" s="204">
        <v>48.068224980385594</v>
      </c>
      <c r="P65" s="204">
        <v>46.774814872446704</v>
      </c>
      <c r="Q65" s="204">
        <v>55.336454158434023</v>
      </c>
    </row>
    <row r="66" spans="1:17" x14ac:dyDescent="0.25">
      <c r="A66" s="299" t="s">
        <v>266</v>
      </c>
      <c r="B66" s="298">
        <v>15.388486266104573</v>
      </c>
      <c r="C66" s="298">
        <v>15.983424605515021</v>
      </c>
      <c r="D66" s="298">
        <v>18.826533549396689</v>
      </c>
      <c r="E66" s="298">
        <v>16.915122779057839</v>
      </c>
      <c r="F66" s="298">
        <v>17.495722622780384</v>
      </c>
      <c r="G66" s="298">
        <v>17.951050414155805</v>
      </c>
      <c r="H66" s="298">
        <v>18.351705744270056</v>
      </c>
      <c r="I66" s="298">
        <v>17.710546240985156</v>
      </c>
      <c r="J66" s="298">
        <v>17.497249517970396</v>
      </c>
      <c r="K66" s="298">
        <v>18.72198569491481</v>
      </c>
      <c r="L66" s="298">
        <v>19.98207514754473</v>
      </c>
      <c r="M66" s="298">
        <v>19.968958923286323</v>
      </c>
      <c r="N66" s="298">
        <v>20.750229965136629</v>
      </c>
      <c r="O66" s="298">
        <v>19.227289992154237</v>
      </c>
      <c r="P66" s="298">
        <v>18.709925948978682</v>
      </c>
      <c r="Q66" s="298">
        <v>22.134581663373609</v>
      </c>
    </row>
    <row r="67" spans="1:17" x14ac:dyDescent="0.25">
      <c r="A67" s="299" t="s">
        <v>265</v>
      </c>
      <c r="B67" s="298">
        <v>3.0776972532209141</v>
      </c>
      <c r="C67" s="298">
        <v>3.196684921103004</v>
      </c>
      <c r="D67" s="298">
        <v>3.7653067098793382</v>
      </c>
      <c r="E67" s="298">
        <v>3.3830245558115672</v>
      </c>
      <c r="F67" s="298">
        <v>3.4991445245560771</v>
      </c>
      <c r="G67" s="298">
        <v>3.5902100828311614</v>
      </c>
      <c r="H67" s="298">
        <v>3.6703411488540096</v>
      </c>
      <c r="I67" s="298">
        <v>3.5421092481970309</v>
      </c>
      <c r="J67" s="298">
        <v>3.4994499035940789</v>
      </c>
      <c r="K67" s="298">
        <v>3.7443971389829631</v>
      </c>
      <c r="L67" s="298">
        <v>3.9964150295089453</v>
      </c>
      <c r="M67" s="298">
        <v>3.9937917846572653</v>
      </c>
      <c r="N67" s="298">
        <v>4.1500459930273266</v>
      </c>
      <c r="O67" s="298">
        <v>3.845457998430847</v>
      </c>
      <c r="P67" s="298">
        <v>3.7419851897957366</v>
      </c>
      <c r="Q67" s="298">
        <v>4.426916332674721</v>
      </c>
    </row>
    <row r="68" spans="1:17" x14ac:dyDescent="0.25">
      <c r="A68" s="150" t="s">
        <v>33</v>
      </c>
      <c r="B68" s="87">
        <v>5.3047503379285661E-2</v>
      </c>
      <c r="C68" s="87">
        <v>3.008002334021587E-2</v>
      </c>
      <c r="D68" s="87">
        <v>3.6098564406979276E-2</v>
      </c>
      <c r="E68" s="87">
        <v>3.9426737255467977E-2</v>
      </c>
      <c r="F68" s="87">
        <v>3.3241812365422146E-2</v>
      </c>
      <c r="G68" s="87">
        <v>5.0185692595678358E-2</v>
      </c>
      <c r="H68" s="87">
        <v>3.3873415095134536E-2</v>
      </c>
      <c r="I68" s="87">
        <v>4.3085092484652532E-2</v>
      </c>
      <c r="J68" s="87">
        <v>3.3694830076795003E-2</v>
      </c>
      <c r="K68" s="87">
        <v>5.2094439147171233E-2</v>
      </c>
      <c r="L68" s="87">
        <v>4.2872657463090755E-2</v>
      </c>
      <c r="M68" s="87">
        <v>4.3321230752923108E-2</v>
      </c>
      <c r="N68" s="87">
        <v>5.1201713070278466E-2</v>
      </c>
      <c r="O68" s="87">
        <v>4.4878132286325791E-2</v>
      </c>
      <c r="P68" s="87">
        <v>5.6047330567070903E-2</v>
      </c>
      <c r="Q68" s="87">
        <v>6.3497109356103171E-2</v>
      </c>
    </row>
    <row r="69" spans="1:17" x14ac:dyDescent="0.25">
      <c r="A69" s="150" t="s">
        <v>31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30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125</v>
      </c>
      <c r="B71" s="87">
        <v>9.0241446717883575E-2</v>
      </c>
      <c r="C71" s="87">
        <v>0.29215750318221489</v>
      </c>
      <c r="D71" s="87">
        <v>0.16630459807472239</v>
      </c>
      <c r="E71" s="87">
        <v>0.23330773437246224</v>
      </c>
      <c r="F71" s="87">
        <v>0.28285448306134658</v>
      </c>
      <c r="G71" s="87">
        <v>0.28497722457887087</v>
      </c>
      <c r="H71" s="87">
        <v>0.26883405315049835</v>
      </c>
      <c r="I71" s="87">
        <v>0.23896705118243297</v>
      </c>
      <c r="J71" s="87">
        <v>0.21730738848353071</v>
      </c>
      <c r="K71" s="87">
        <v>0.2408181763758723</v>
      </c>
      <c r="L71" s="87">
        <v>0.26122506658807682</v>
      </c>
      <c r="M71" s="87">
        <v>0.24126998443541456</v>
      </c>
      <c r="N71" s="87">
        <v>0.22703094246800773</v>
      </c>
      <c r="O71" s="87">
        <v>0.21432466906599204</v>
      </c>
      <c r="P71" s="87">
        <v>0.16783882800431352</v>
      </c>
      <c r="Q71" s="87">
        <v>0.18048103785525282</v>
      </c>
    </row>
    <row r="72" spans="1:17" x14ac:dyDescent="0.25">
      <c r="A72" s="150" t="s">
        <v>29</v>
      </c>
      <c r="B72" s="87">
        <v>0.40315720362737117</v>
      </c>
      <c r="C72" s="87">
        <v>0.39386700764175997</v>
      </c>
      <c r="D72" s="87">
        <v>0.33451339890010878</v>
      </c>
      <c r="E72" s="87">
        <v>0.46502068589141415</v>
      </c>
      <c r="F72" s="87">
        <v>0.5529272174562827</v>
      </c>
      <c r="G72" s="87">
        <v>0.48130870376272544</v>
      </c>
      <c r="H72" s="87">
        <v>0.50323638809576166</v>
      </c>
      <c r="I72" s="87">
        <v>0.44799780502711206</v>
      </c>
      <c r="J72" s="87">
        <v>0.405339787141616</v>
      </c>
      <c r="K72" s="87">
        <v>0.40070048157806126</v>
      </c>
      <c r="L72" s="87">
        <v>0.37438659381826633</v>
      </c>
      <c r="M72" s="87">
        <v>0.39049954940573811</v>
      </c>
      <c r="N72" s="87">
        <v>0.40723221468781323</v>
      </c>
      <c r="O72" s="87">
        <v>0.41703062981761535</v>
      </c>
      <c r="P72" s="87">
        <v>0.36702855099974446</v>
      </c>
      <c r="Q72" s="87">
        <v>0.31739276860483862</v>
      </c>
    </row>
    <row r="73" spans="1:17" x14ac:dyDescent="0.25">
      <c r="A73" s="150" t="s">
        <v>28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26</v>
      </c>
      <c r="B74" s="87">
        <v>2.3309932688116781</v>
      </c>
      <c r="C74" s="87">
        <v>2.269072344024949</v>
      </c>
      <c r="D74" s="87">
        <v>3.0117707288718383</v>
      </c>
      <c r="E74" s="87">
        <v>2.438967512409552</v>
      </c>
      <c r="F74" s="87">
        <v>2.4185469875169354</v>
      </c>
      <c r="G74" s="87">
        <v>2.5503998282782891</v>
      </c>
      <c r="H74" s="87">
        <v>2.5328092898611354</v>
      </c>
      <c r="I74" s="87">
        <v>2.4597208489786557</v>
      </c>
      <c r="J74" s="87">
        <v>2.5424675613624657</v>
      </c>
      <c r="K74" s="87">
        <v>2.5894303432595578</v>
      </c>
      <c r="L74" s="87">
        <v>2.811923755215139</v>
      </c>
      <c r="M74" s="87">
        <v>2.8220380545305073</v>
      </c>
      <c r="N74" s="87">
        <v>2.9696177455047401</v>
      </c>
      <c r="O74" s="87">
        <v>2.6575380172993661</v>
      </c>
      <c r="P74" s="87">
        <v>2.6489308375390483</v>
      </c>
      <c r="Q74" s="87">
        <v>2.8590752885636501</v>
      </c>
    </row>
    <row r="75" spans="1:17" x14ac:dyDescent="0.25">
      <c r="A75" s="150" t="s">
        <v>25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0" t="s">
        <v>86</v>
      </c>
      <c r="B76" s="87">
        <v>5.9414395976069734E-2</v>
      </c>
      <c r="C76" s="87">
        <v>6.9050038133663949E-2</v>
      </c>
      <c r="D76" s="87">
        <v>6.264620185131424E-2</v>
      </c>
      <c r="E76" s="87">
        <v>5.6815701723206317E-2</v>
      </c>
      <c r="F76" s="87">
        <v>4.3093864414887648E-2</v>
      </c>
      <c r="G76" s="87">
        <v>3.7272056767552922E-2</v>
      </c>
      <c r="H76" s="87">
        <v>0.13076224958922239</v>
      </c>
      <c r="I76" s="87">
        <v>0.13844121021212125</v>
      </c>
      <c r="J76" s="87">
        <v>7.4868165599120226E-2</v>
      </c>
      <c r="K76" s="87">
        <v>0.10417413689898306</v>
      </c>
      <c r="L76" s="87">
        <v>0.13797440562108809</v>
      </c>
      <c r="M76" s="87">
        <v>0.13789367144617223</v>
      </c>
      <c r="N76" s="87">
        <v>0.12755934715212422</v>
      </c>
      <c r="O76" s="87">
        <v>0.13368845208389488</v>
      </c>
      <c r="P76" s="87">
        <v>9.9969447179845281E-2</v>
      </c>
      <c r="Q76" s="87">
        <v>0.11302896139468176</v>
      </c>
    </row>
    <row r="77" spans="1:17" x14ac:dyDescent="0.25">
      <c r="A77" s="150" t="s">
        <v>22</v>
      </c>
      <c r="B77" s="87">
        <v>0.14084343470862612</v>
      </c>
      <c r="C77" s="87">
        <v>0.14245800478020004</v>
      </c>
      <c r="D77" s="87">
        <v>0.15397321777437531</v>
      </c>
      <c r="E77" s="87">
        <v>0.14948618415946463</v>
      </c>
      <c r="F77" s="87">
        <v>0.16848015974120248</v>
      </c>
      <c r="G77" s="87">
        <v>0.18606657684804417</v>
      </c>
      <c r="H77" s="87">
        <v>0.20082575306225761</v>
      </c>
      <c r="I77" s="87">
        <v>0.2138972403120564</v>
      </c>
      <c r="J77" s="87">
        <v>0.22577217093055094</v>
      </c>
      <c r="K77" s="87">
        <v>0.35717956172331705</v>
      </c>
      <c r="L77" s="87">
        <v>0.36803255080328445</v>
      </c>
      <c r="M77" s="87">
        <v>0.35876929408651009</v>
      </c>
      <c r="N77" s="87">
        <v>0.36740403014436246</v>
      </c>
      <c r="O77" s="87">
        <v>0.37799809787765254</v>
      </c>
      <c r="P77" s="87">
        <v>0.40217019550571381</v>
      </c>
      <c r="Q77" s="87">
        <v>0.89344116690019482</v>
      </c>
    </row>
    <row r="78" spans="1:17" x14ac:dyDescent="0.25">
      <c r="A78" s="299" t="s">
        <v>264</v>
      </c>
      <c r="B78" s="298">
        <v>20.005032145935942</v>
      </c>
      <c r="C78" s="298">
        <v>20.778451987169525</v>
      </c>
      <c r="D78" s="298">
        <v>24.474493614215692</v>
      </c>
      <c r="E78" s="298">
        <v>21.989659612775188</v>
      </c>
      <c r="F78" s="298">
        <v>22.744439409614497</v>
      </c>
      <c r="G78" s="298">
        <v>23.336365538402543</v>
      </c>
      <c r="H78" s="298">
        <v>23.857217467551067</v>
      </c>
      <c r="I78" s="298">
        <v>23.0237101132807</v>
      </c>
      <c r="J78" s="298">
        <v>22.74642437336151</v>
      </c>
      <c r="K78" s="298">
        <v>24.338581403389252</v>
      </c>
      <c r="L78" s="298">
        <v>25.976697691808148</v>
      </c>
      <c r="M78" s="298">
        <v>25.959646600272215</v>
      </c>
      <c r="N78" s="298">
        <v>26.975298954677616</v>
      </c>
      <c r="O78" s="298">
        <v>24.995476989800505</v>
      </c>
      <c r="P78" s="298">
        <v>24.322903733672284</v>
      </c>
      <c r="Q78" s="298">
        <v>28.774956162385688</v>
      </c>
    </row>
    <row r="79" spans="1:17" x14ac:dyDescent="0.25">
      <c r="A79" s="243" t="s">
        <v>258</v>
      </c>
      <c r="B79" s="278">
        <v>16.186194926055659</v>
      </c>
      <c r="C79" s="278">
        <v>17.738952114852843</v>
      </c>
      <c r="D79" s="278">
        <v>4.2672508875450106</v>
      </c>
      <c r="E79" s="278">
        <v>30.699461867463221</v>
      </c>
      <c r="F79" s="278">
        <v>49.245472224442381</v>
      </c>
      <c r="G79" s="278">
        <v>49.987596969925548</v>
      </c>
      <c r="H79" s="278">
        <v>57.12429274207954</v>
      </c>
      <c r="I79" s="278">
        <v>58.062900863268233</v>
      </c>
      <c r="J79" s="278">
        <v>53.099793674100731</v>
      </c>
      <c r="K79" s="278">
        <v>62.222294724043635</v>
      </c>
      <c r="L79" s="278">
        <v>64.718260401172245</v>
      </c>
      <c r="M79" s="278">
        <v>67.975278639080784</v>
      </c>
      <c r="N79" s="278">
        <v>64.492277003274509</v>
      </c>
      <c r="O79" s="278">
        <v>75.875332360681384</v>
      </c>
      <c r="P79" s="278">
        <v>83.956868901498751</v>
      </c>
      <c r="Q79" s="278">
        <v>88.894547784173611</v>
      </c>
    </row>
    <row r="81" spans="1:17" ht="12.75" x14ac:dyDescent="0.25">
      <c r="A81" s="98" t="s">
        <v>84</v>
      </c>
      <c r="B81" s="297"/>
      <c r="C81" s="297"/>
      <c r="D81" s="297"/>
      <c r="E81" s="297"/>
      <c r="F81" s="297"/>
      <c r="G81" s="297"/>
      <c r="H81" s="297"/>
      <c r="I81" s="297"/>
      <c r="J81" s="297"/>
      <c r="K81" s="297"/>
      <c r="L81" s="297"/>
      <c r="M81" s="297"/>
      <c r="N81" s="297"/>
      <c r="O81" s="297"/>
      <c r="P81" s="297"/>
      <c r="Q81" s="297"/>
    </row>
    <row r="83" spans="1:17" x14ac:dyDescent="0.25">
      <c r="A83" s="78" t="s">
        <v>8</v>
      </c>
      <c r="B83" s="77">
        <f t="shared" ref="B83:Q83" si="0">SUM(B$84:B$88,B$90:B$92,B$94:B$96,B$97,B$99:B$103,B$105:B$108)</f>
        <v>1</v>
      </c>
      <c r="C83" s="77">
        <f t="shared" si="0"/>
        <v>1</v>
      </c>
      <c r="D83" s="77">
        <f t="shared" si="0"/>
        <v>1</v>
      </c>
      <c r="E83" s="77">
        <f t="shared" si="0"/>
        <v>1</v>
      </c>
      <c r="F83" s="77">
        <f t="shared" si="0"/>
        <v>1</v>
      </c>
      <c r="G83" s="77">
        <f t="shared" si="0"/>
        <v>1.0000000000000002</v>
      </c>
      <c r="H83" s="77">
        <f t="shared" si="0"/>
        <v>1</v>
      </c>
      <c r="I83" s="77">
        <f t="shared" si="0"/>
        <v>1</v>
      </c>
      <c r="J83" s="77">
        <f t="shared" si="0"/>
        <v>1.0000000000000002</v>
      </c>
      <c r="K83" s="77">
        <f t="shared" si="0"/>
        <v>1.0000000000000002</v>
      </c>
      <c r="L83" s="77">
        <f t="shared" si="0"/>
        <v>1</v>
      </c>
      <c r="M83" s="77">
        <f t="shared" si="0"/>
        <v>1.0000000000000002</v>
      </c>
      <c r="N83" s="77">
        <f t="shared" si="0"/>
        <v>1.0000000000000002</v>
      </c>
      <c r="O83" s="77">
        <f t="shared" si="0"/>
        <v>1.0000000000000002</v>
      </c>
      <c r="P83" s="77">
        <f t="shared" si="0"/>
        <v>1.0000000000000002</v>
      </c>
      <c r="Q83" s="77">
        <f t="shared" si="0"/>
        <v>1.0000000000000002</v>
      </c>
    </row>
    <row r="84" spans="1:17" x14ac:dyDescent="0.25">
      <c r="A84" s="132" t="s">
        <v>83</v>
      </c>
      <c r="B84" s="203">
        <f t="shared" ref="B84:Q84" si="1">IF(B$6=0,0,B$6/B$5)</f>
        <v>1.5610206024629323E-2</v>
      </c>
      <c r="C84" s="203">
        <f t="shared" si="1"/>
        <v>1.5610206024629321E-2</v>
      </c>
      <c r="D84" s="203">
        <f t="shared" si="1"/>
        <v>1.5610206024629319E-2</v>
      </c>
      <c r="E84" s="203">
        <f t="shared" si="1"/>
        <v>1.5610206024629324E-2</v>
      </c>
      <c r="F84" s="203">
        <f t="shared" si="1"/>
        <v>1.5610206024629317E-2</v>
      </c>
      <c r="G84" s="203">
        <f t="shared" si="1"/>
        <v>1.5610206024629323E-2</v>
      </c>
      <c r="H84" s="203">
        <f t="shared" si="1"/>
        <v>1.5610206024629319E-2</v>
      </c>
      <c r="I84" s="203">
        <f t="shared" si="1"/>
        <v>1.5610206024629319E-2</v>
      </c>
      <c r="J84" s="203">
        <f t="shared" si="1"/>
        <v>1.5610206024629321E-2</v>
      </c>
      <c r="K84" s="203">
        <f t="shared" si="1"/>
        <v>1.5610206024629323E-2</v>
      </c>
      <c r="L84" s="203">
        <f t="shared" si="1"/>
        <v>1.5610206024629323E-2</v>
      </c>
      <c r="M84" s="203">
        <f t="shared" si="1"/>
        <v>1.5610206024629319E-2</v>
      </c>
      <c r="N84" s="203">
        <f t="shared" si="1"/>
        <v>1.5610206024629317E-2</v>
      </c>
      <c r="O84" s="203">
        <f t="shared" si="1"/>
        <v>1.5610206024629319E-2</v>
      </c>
      <c r="P84" s="203">
        <f t="shared" si="1"/>
        <v>1.5610206024629323E-2</v>
      </c>
      <c r="Q84" s="203">
        <f t="shared" si="1"/>
        <v>1.5610206024629324E-2</v>
      </c>
    </row>
    <row r="85" spans="1:17" x14ac:dyDescent="0.25">
      <c r="A85" s="76" t="s">
        <v>82</v>
      </c>
      <c r="B85" s="202">
        <f t="shared" ref="B85:Q85" si="2">IF(B$7=0,0,B$7/B$5)</f>
        <v>1.8211907028734216E-2</v>
      </c>
      <c r="C85" s="202">
        <f t="shared" si="2"/>
        <v>1.8211907028734212E-2</v>
      </c>
      <c r="D85" s="202">
        <f t="shared" si="2"/>
        <v>1.8211907028734209E-2</v>
      </c>
      <c r="E85" s="202">
        <f t="shared" si="2"/>
        <v>1.8211907028734219E-2</v>
      </c>
      <c r="F85" s="202">
        <f t="shared" si="2"/>
        <v>1.8211907028734209E-2</v>
      </c>
      <c r="G85" s="202">
        <f t="shared" si="2"/>
        <v>1.8211907028734212E-2</v>
      </c>
      <c r="H85" s="202">
        <f t="shared" si="2"/>
        <v>1.8211907028734212E-2</v>
      </c>
      <c r="I85" s="202">
        <f t="shared" si="2"/>
        <v>1.8211907028734212E-2</v>
      </c>
      <c r="J85" s="202">
        <f t="shared" si="2"/>
        <v>1.8211907028734212E-2</v>
      </c>
      <c r="K85" s="202">
        <f t="shared" si="2"/>
        <v>1.8211907028734212E-2</v>
      </c>
      <c r="L85" s="202">
        <f t="shared" si="2"/>
        <v>1.8211907028734212E-2</v>
      </c>
      <c r="M85" s="202">
        <f t="shared" si="2"/>
        <v>1.8211907028734209E-2</v>
      </c>
      <c r="N85" s="202">
        <f t="shared" si="2"/>
        <v>1.8211907028734209E-2</v>
      </c>
      <c r="O85" s="202">
        <f t="shared" si="2"/>
        <v>1.8211907028734212E-2</v>
      </c>
      <c r="P85" s="202">
        <f t="shared" si="2"/>
        <v>1.8211907028734212E-2</v>
      </c>
      <c r="Q85" s="202">
        <f t="shared" si="2"/>
        <v>1.8211907028734216E-2</v>
      </c>
    </row>
    <row r="86" spans="1:17" x14ac:dyDescent="0.25">
      <c r="A86" s="76" t="s">
        <v>81</v>
      </c>
      <c r="B86" s="202">
        <f t="shared" ref="B86:Q86" si="3">IF(B$8=0,0,B$8/B$5)</f>
        <v>3.1684006369964685E-2</v>
      </c>
      <c r="C86" s="202">
        <f t="shared" si="3"/>
        <v>3.1684006369964685E-2</v>
      </c>
      <c r="D86" s="202">
        <f t="shared" si="3"/>
        <v>3.1684006369964678E-2</v>
      </c>
      <c r="E86" s="202">
        <f t="shared" si="3"/>
        <v>3.1684006369964691E-2</v>
      </c>
      <c r="F86" s="202">
        <f t="shared" si="3"/>
        <v>3.1684006369964678E-2</v>
      </c>
      <c r="G86" s="202">
        <f t="shared" si="3"/>
        <v>3.1684006369964685E-2</v>
      </c>
      <c r="H86" s="202">
        <f t="shared" si="3"/>
        <v>3.1684006369964685E-2</v>
      </c>
      <c r="I86" s="202">
        <f t="shared" si="3"/>
        <v>3.1684006369964685E-2</v>
      </c>
      <c r="J86" s="202">
        <f t="shared" si="3"/>
        <v>3.1684006369964685E-2</v>
      </c>
      <c r="K86" s="202">
        <f t="shared" si="3"/>
        <v>3.1684006369964685E-2</v>
      </c>
      <c r="L86" s="202">
        <f t="shared" si="3"/>
        <v>3.1684006369964685E-2</v>
      </c>
      <c r="M86" s="202">
        <f t="shared" si="3"/>
        <v>3.1684006369964678E-2</v>
      </c>
      <c r="N86" s="202">
        <f t="shared" si="3"/>
        <v>3.1684006369964678E-2</v>
      </c>
      <c r="O86" s="202">
        <f t="shared" si="3"/>
        <v>3.1684006369964685E-2</v>
      </c>
      <c r="P86" s="202">
        <f t="shared" si="3"/>
        <v>3.1684006369964685E-2</v>
      </c>
      <c r="Q86" s="202">
        <f t="shared" si="3"/>
        <v>3.1684006369964691E-2</v>
      </c>
    </row>
    <row r="87" spans="1:17" x14ac:dyDescent="0.25">
      <c r="A87" s="76" t="s">
        <v>80</v>
      </c>
      <c r="B87" s="202">
        <f t="shared" ref="B87:Q87" si="4">IF(B$9=0,0,B$9/B$5)</f>
        <v>2.1277202353545133E-2</v>
      </c>
      <c r="C87" s="202">
        <f t="shared" si="4"/>
        <v>2.1277202353545129E-2</v>
      </c>
      <c r="D87" s="202">
        <f t="shared" si="4"/>
        <v>2.1277202353545126E-2</v>
      </c>
      <c r="E87" s="202">
        <f t="shared" si="4"/>
        <v>2.1277202353545133E-2</v>
      </c>
      <c r="F87" s="202">
        <f t="shared" si="4"/>
        <v>2.1277202353545126E-2</v>
      </c>
      <c r="G87" s="202">
        <f t="shared" si="4"/>
        <v>2.1277202353545129E-2</v>
      </c>
      <c r="H87" s="202">
        <f t="shared" si="4"/>
        <v>2.1277202353545129E-2</v>
      </c>
      <c r="I87" s="202">
        <f t="shared" si="4"/>
        <v>2.1277202353545129E-2</v>
      </c>
      <c r="J87" s="202">
        <f t="shared" si="4"/>
        <v>2.1277202353545129E-2</v>
      </c>
      <c r="K87" s="202">
        <f t="shared" si="4"/>
        <v>2.1277202353545129E-2</v>
      </c>
      <c r="L87" s="202">
        <f t="shared" si="4"/>
        <v>2.1277202353545129E-2</v>
      </c>
      <c r="M87" s="202">
        <f t="shared" si="4"/>
        <v>2.1277202353545126E-2</v>
      </c>
      <c r="N87" s="202">
        <f t="shared" si="4"/>
        <v>2.1277202353545126E-2</v>
      </c>
      <c r="O87" s="202">
        <f t="shared" si="4"/>
        <v>2.1277202353545129E-2</v>
      </c>
      <c r="P87" s="202">
        <f t="shared" si="4"/>
        <v>2.1277202353545129E-2</v>
      </c>
      <c r="Q87" s="202">
        <f t="shared" si="4"/>
        <v>2.1277202353545133E-2</v>
      </c>
    </row>
    <row r="88" spans="1:17" x14ac:dyDescent="0.25">
      <c r="A88" s="129" t="s">
        <v>79</v>
      </c>
      <c r="B88" s="201">
        <f t="shared" ref="B88:Q88" si="5">IF(B$10=0,0,B$10/B$5)</f>
        <v>1.5842003184982342E-2</v>
      </c>
      <c r="C88" s="201">
        <f t="shared" si="5"/>
        <v>1.5842003184982342E-2</v>
      </c>
      <c r="D88" s="201">
        <f t="shared" si="5"/>
        <v>1.5842003184982335E-2</v>
      </c>
      <c r="E88" s="201">
        <f t="shared" si="5"/>
        <v>1.5842003184982346E-2</v>
      </c>
      <c r="F88" s="201">
        <f t="shared" si="5"/>
        <v>1.5842003184982335E-2</v>
      </c>
      <c r="G88" s="201">
        <f t="shared" si="5"/>
        <v>1.5842003184982342E-2</v>
      </c>
      <c r="H88" s="201">
        <f t="shared" si="5"/>
        <v>1.5842003184982346E-2</v>
      </c>
      <c r="I88" s="201">
        <f t="shared" si="5"/>
        <v>1.5842003184982342E-2</v>
      </c>
      <c r="J88" s="201">
        <f t="shared" si="5"/>
        <v>1.5842003184982342E-2</v>
      </c>
      <c r="K88" s="201">
        <f t="shared" si="5"/>
        <v>1.5842003184982342E-2</v>
      </c>
      <c r="L88" s="201">
        <f t="shared" si="5"/>
        <v>1.5842003184982342E-2</v>
      </c>
      <c r="M88" s="201">
        <f t="shared" si="5"/>
        <v>1.5842003184982339E-2</v>
      </c>
      <c r="N88" s="201">
        <f t="shared" si="5"/>
        <v>1.5842003184982339E-2</v>
      </c>
      <c r="O88" s="201">
        <f t="shared" si="5"/>
        <v>1.5842003184982342E-2</v>
      </c>
      <c r="P88" s="201">
        <f t="shared" si="5"/>
        <v>1.5842003184982346E-2</v>
      </c>
      <c r="Q88" s="201">
        <f t="shared" si="5"/>
        <v>1.5842003184982346E-2</v>
      </c>
    </row>
    <row r="89" spans="1:17" x14ac:dyDescent="0.25">
      <c r="A89" s="127" t="s">
        <v>263</v>
      </c>
      <c r="B89" s="200">
        <f t="shared" ref="B89:Q89" si="6">IF(B$15=0,0,B$15/B$5)</f>
        <v>5.9659258174281082E-2</v>
      </c>
      <c r="C89" s="200">
        <f t="shared" si="6"/>
        <v>5.9659258174281055E-2</v>
      </c>
      <c r="D89" s="200">
        <f t="shared" si="6"/>
        <v>5.9659258174281055E-2</v>
      </c>
      <c r="E89" s="200">
        <f t="shared" si="6"/>
        <v>5.9659258174281082E-2</v>
      </c>
      <c r="F89" s="200">
        <f t="shared" si="6"/>
        <v>5.9659258174281055E-2</v>
      </c>
      <c r="G89" s="200">
        <f t="shared" si="6"/>
        <v>5.9659258174281068E-2</v>
      </c>
      <c r="H89" s="200">
        <f t="shared" si="6"/>
        <v>5.9659258174281055E-2</v>
      </c>
      <c r="I89" s="200">
        <f t="shared" si="6"/>
        <v>5.9659258174281062E-2</v>
      </c>
      <c r="J89" s="200">
        <f t="shared" si="6"/>
        <v>5.9659258174281055E-2</v>
      </c>
      <c r="K89" s="200">
        <f t="shared" si="6"/>
        <v>5.9659258174281062E-2</v>
      </c>
      <c r="L89" s="200">
        <f t="shared" si="6"/>
        <v>5.9659258174281062E-2</v>
      </c>
      <c r="M89" s="200">
        <f t="shared" si="6"/>
        <v>5.9659258174281055E-2</v>
      </c>
      <c r="N89" s="200">
        <f t="shared" si="6"/>
        <v>5.9659258174281055E-2</v>
      </c>
      <c r="O89" s="200">
        <f t="shared" si="6"/>
        <v>5.9659258174281075E-2</v>
      </c>
      <c r="P89" s="200">
        <f t="shared" si="6"/>
        <v>5.9659258174281055E-2</v>
      </c>
      <c r="Q89" s="200">
        <f t="shared" si="6"/>
        <v>5.9659258174281068E-2</v>
      </c>
    </row>
    <row r="90" spans="1:17" x14ac:dyDescent="0.25">
      <c r="A90" s="142" t="s">
        <v>277</v>
      </c>
      <c r="B90" s="199">
        <f t="shared" ref="B90:Q90" si="7">IF(B$16=0,0,B$16/B$5)</f>
        <v>3.2812591995854588E-2</v>
      </c>
      <c r="C90" s="199">
        <f t="shared" si="7"/>
        <v>3.2812591995854581E-2</v>
      </c>
      <c r="D90" s="199">
        <f t="shared" si="7"/>
        <v>3.2812591995854574E-2</v>
      </c>
      <c r="E90" s="199">
        <f t="shared" si="7"/>
        <v>3.2812591995854595E-2</v>
      </c>
      <c r="F90" s="199">
        <f t="shared" si="7"/>
        <v>3.2812591995854581E-2</v>
      </c>
      <c r="G90" s="199">
        <f t="shared" si="7"/>
        <v>3.2812591995854588E-2</v>
      </c>
      <c r="H90" s="199">
        <f t="shared" si="7"/>
        <v>3.2812591995854581E-2</v>
      </c>
      <c r="I90" s="199">
        <f t="shared" si="7"/>
        <v>3.2812591995854581E-2</v>
      </c>
      <c r="J90" s="199">
        <f t="shared" si="7"/>
        <v>3.2812591995854568E-2</v>
      </c>
      <c r="K90" s="199">
        <f t="shared" si="7"/>
        <v>3.2812591995854581E-2</v>
      </c>
      <c r="L90" s="199">
        <f t="shared" si="7"/>
        <v>3.2812591995854588E-2</v>
      </c>
      <c r="M90" s="199">
        <f t="shared" si="7"/>
        <v>3.2812591995854581E-2</v>
      </c>
      <c r="N90" s="199">
        <f t="shared" si="7"/>
        <v>3.2812591995854581E-2</v>
      </c>
      <c r="O90" s="199">
        <f t="shared" si="7"/>
        <v>3.2812591995854595E-2</v>
      </c>
      <c r="P90" s="199">
        <f t="shared" si="7"/>
        <v>3.2812591995854588E-2</v>
      </c>
      <c r="Q90" s="199">
        <f t="shared" si="7"/>
        <v>3.2812591995854588E-2</v>
      </c>
    </row>
    <row r="91" spans="1:17" x14ac:dyDescent="0.25">
      <c r="A91" s="142" t="s">
        <v>276</v>
      </c>
      <c r="B91" s="199">
        <f t="shared" ref="B91:Q91" si="8">IF(B$22=0,0,B$22/B$5)</f>
        <v>2.6783083342236447E-2</v>
      </c>
      <c r="C91" s="199">
        <f t="shared" si="8"/>
        <v>2.6783083342236436E-2</v>
      </c>
      <c r="D91" s="199">
        <f t="shared" si="8"/>
        <v>2.6783083342236436E-2</v>
      </c>
      <c r="E91" s="199">
        <f t="shared" si="8"/>
        <v>2.6783083342236443E-2</v>
      </c>
      <c r="F91" s="199">
        <f t="shared" si="8"/>
        <v>2.6783083342236433E-2</v>
      </c>
      <c r="G91" s="199">
        <f t="shared" si="8"/>
        <v>2.6783083342236443E-2</v>
      </c>
      <c r="H91" s="199">
        <f t="shared" si="8"/>
        <v>2.678308334223644E-2</v>
      </c>
      <c r="I91" s="199">
        <f t="shared" si="8"/>
        <v>2.6783083342236436E-2</v>
      </c>
      <c r="J91" s="199">
        <f t="shared" si="8"/>
        <v>2.678308334223644E-2</v>
      </c>
      <c r="K91" s="199">
        <f t="shared" si="8"/>
        <v>2.678308334223644E-2</v>
      </c>
      <c r="L91" s="199">
        <f t="shared" si="8"/>
        <v>2.678308334223644E-2</v>
      </c>
      <c r="M91" s="199">
        <f t="shared" si="8"/>
        <v>2.6783083342236436E-2</v>
      </c>
      <c r="N91" s="199">
        <f t="shared" si="8"/>
        <v>2.6783083342236436E-2</v>
      </c>
      <c r="O91" s="199">
        <f t="shared" si="8"/>
        <v>2.678308334223644E-2</v>
      </c>
      <c r="P91" s="199">
        <f t="shared" si="8"/>
        <v>2.6783083342236436E-2</v>
      </c>
      <c r="Q91" s="199">
        <f t="shared" si="8"/>
        <v>2.6783083342236443E-2</v>
      </c>
    </row>
    <row r="92" spans="1:17" x14ac:dyDescent="0.25">
      <c r="A92" s="142" t="s">
        <v>275</v>
      </c>
      <c r="B92" s="199">
        <f t="shared" ref="B92:Q92" si="9">IF(B$23=0,0,B$23/B$5)</f>
        <v>6.3582836190038871E-5</v>
      </c>
      <c r="C92" s="199">
        <f t="shared" si="9"/>
        <v>6.3582836190038776E-5</v>
      </c>
      <c r="D92" s="199">
        <f t="shared" si="9"/>
        <v>6.3582836190039007E-5</v>
      </c>
      <c r="E92" s="199">
        <f t="shared" si="9"/>
        <v>6.3582836190038857E-5</v>
      </c>
      <c r="F92" s="199">
        <f t="shared" si="9"/>
        <v>6.3582836190038871E-5</v>
      </c>
      <c r="G92" s="199">
        <f t="shared" si="9"/>
        <v>6.3582836190039291E-5</v>
      </c>
      <c r="H92" s="199">
        <f t="shared" si="9"/>
        <v>6.3582836190039196E-5</v>
      </c>
      <c r="I92" s="199">
        <f t="shared" si="9"/>
        <v>6.3582836190039101E-5</v>
      </c>
      <c r="J92" s="199">
        <f t="shared" si="9"/>
        <v>6.358283619003902E-5</v>
      </c>
      <c r="K92" s="199">
        <f t="shared" si="9"/>
        <v>6.3582836190039088E-5</v>
      </c>
      <c r="L92" s="199">
        <f t="shared" si="9"/>
        <v>6.3582836190039034E-5</v>
      </c>
      <c r="M92" s="199">
        <f t="shared" si="9"/>
        <v>6.3582836190038993E-5</v>
      </c>
      <c r="N92" s="199">
        <f t="shared" si="9"/>
        <v>6.35828361900394E-5</v>
      </c>
      <c r="O92" s="199">
        <f t="shared" si="9"/>
        <v>6.3582836190039494E-5</v>
      </c>
      <c r="P92" s="199">
        <f t="shared" si="9"/>
        <v>6.35828361900394E-5</v>
      </c>
      <c r="Q92" s="199">
        <f t="shared" si="9"/>
        <v>6.3582836190038966E-5</v>
      </c>
    </row>
    <row r="93" spans="1:17" x14ac:dyDescent="0.25">
      <c r="A93" s="127" t="s">
        <v>262</v>
      </c>
      <c r="B93" s="200">
        <f t="shared" ref="B93:Q93" si="10">IF(B$24=0,0,B$24/B$5)</f>
        <v>4.9716048478567559E-2</v>
      </c>
      <c r="C93" s="200">
        <f t="shared" si="10"/>
        <v>4.9716048478567552E-2</v>
      </c>
      <c r="D93" s="200">
        <f t="shared" si="10"/>
        <v>4.9716048478567518E-2</v>
      </c>
      <c r="E93" s="200">
        <f t="shared" si="10"/>
        <v>4.9716048478567539E-2</v>
      </c>
      <c r="F93" s="200">
        <f t="shared" si="10"/>
        <v>4.9716048478567539E-2</v>
      </c>
      <c r="G93" s="200">
        <f t="shared" si="10"/>
        <v>4.9716048478567559E-2</v>
      </c>
      <c r="H93" s="200">
        <f t="shared" si="10"/>
        <v>4.9716048478567552E-2</v>
      </c>
      <c r="I93" s="200">
        <f t="shared" si="10"/>
        <v>4.9716048478567552E-2</v>
      </c>
      <c r="J93" s="200">
        <f t="shared" si="10"/>
        <v>4.9716048478567573E-2</v>
      </c>
      <c r="K93" s="200">
        <f t="shared" si="10"/>
        <v>4.9716048478567539E-2</v>
      </c>
      <c r="L93" s="200">
        <f t="shared" si="10"/>
        <v>4.9716048478567566E-2</v>
      </c>
      <c r="M93" s="200">
        <f t="shared" si="10"/>
        <v>4.9716048478567559E-2</v>
      </c>
      <c r="N93" s="200">
        <f t="shared" si="10"/>
        <v>4.9716048478567559E-2</v>
      </c>
      <c r="O93" s="200">
        <f t="shared" si="10"/>
        <v>4.9716048478567566E-2</v>
      </c>
      <c r="P93" s="200">
        <f t="shared" si="10"/>
        <v>4.9716048478567559E-2</v>
      </c>
      <c r="Q93" s="200">
        <f t="shared" si="10"/>
        <v>4.9716048478567539E-2</v>
      </c>
    </row>
    <row r="94" spans="1:17" x14ac:dyDescent="0.25">
      <c r="A94" s="142" t="s">
        <v>274</v>
      </c>
      <c r="B94" s="199">
        <f t="shared" ref="B94:Q94" si="11">IF(B$25=0,0,B$25/B$5)</f>
        <v>3.6823442038219731E-2</v>
      </c>
      <c r="C94" s="199">
        <f t="shared" si="11"/>
        <v>3.6823442038219793E-2</v>
      </c>
      <c r="D94" s="199">
        <f t="shared" si="11"/>
        <v>3.6823442038219627E-2</v>
      </c>
      <c r="E94" s="199">
        <f t="shared" si="11"/>
        <v>3.6823442038219759E-2</v>
      </c>
      <c r="F94" s="199">
        <f t="shared" si="11"/>
        <v>3.6823442038219696E-2</v>
      </c>
      <c r="G94" s="199">
        <f t="shared" si="11"/>
        <v>3.6823442038219474E-2</v>
      </c>
      <c r="H94" s="199">
        <f t="shared" si="11"/>
        <v>3.6823442038219537E-2</v>
      </c>
      <c r="I94" s="199">
        <f t="shared" si="11"/>
        <v>3.6823442038219571E-2</v>
      </c>
      <c r="J94" s="199">
        <f t="shared" si="11"/>
        <v>3.6823442038219648E-2</v>
      </c>
      <c r="K94" s="199">
        <f t="shared" si="11"/>
        <v>3.6823442038219592E-2</v>
      </c>
      <c r="L94" s="199">
        <f t="shared" si="11"/>
        <v>3.6823442038219641E-2</v>
      </c>
      <c r="M94" s="199">
        <f t="shared" si="11"/>
        <v>3.6823442038219648E-2</v>
      </c>
      <c r="N94" s="199">
        <f t="shared" si="11"/>
        <v>3.6823442038219398E-2</v>
      </c>
      <c r="O94" s="199">
        <f t="shared" si="11"/>
        <v>3.6823442038219356E-2</v>
      </c>
      <c r="P94" s="199">
        <f t="shared" si="11"/>
        <v>3.6823442038219398E-2</v>
      </c>
      <c r="Q94" s="199">
        <f t="shared" si="11"/>
        <v>3.6823442038219648E-2</v>
      </c>
    </row>
    <row r="95" spans="1:17" x14ac:dyDescent="0.25">
      <c r="A95" s="142" t="s">
        <v>273</v>
      </c>
      <c r="B95" s="199">
        <f t="shared" ref="B95:Q95" si="12">IF(B$31=0,0,B$31/B$5)</f>
        <v>1.2638275095587672E-2</v>
      </c>
      <c r="C95" s="199">
        <f t="shared" si="12"/>
        <v>1.2638275095587605E-2</v>
      </c>
      <c r="D95" s="199">
        <f t="shared" si="12"/>
        <v>1.263827509558774E-2</v>
      </c>
      <c r="E95" s="199">
        <f t="shared" si="12"/>
        <v>1.2638275095587634E-2</v>
      </c>
      <c r="F95" s="199">
        <f t="shared" si="12"/>
        <v>1.2638275095587688E-2</v>
      </c>
      <c r="G95" s="199">
        <f t="shared" si="12"/>
        <v>1.2638275095587927E-2</v>
      </c>
      <c r="H95" s="199">
        <f t="shared" si="12"/>
        <v>1.2638275095587855E-2</v>
      </c>
      <c r="I95" s="199">
        <f t="shared" si="12"/>
        <v>1.2638275095587827E-2</v>
      </c>
      <c r="J95" s="199">
        <f t="shared" si="12"/>
        <v>1.2638275095587764E-2</v>
      </c>
      <c r="K95" s="199">
        <f t="shared" si="12"/>
        <v>1.2638275095587796E-2</v>
      </c>
      <c r="L95" s="199">
        <f t="shared" si="12"/>
        <v>1.2638275095587766E-2</v>
      </c>
      <c r="M95" s="199">
        <f t="shared" si="12"/>
        <v>1.2638275095587754E-2</v>
      </c>
      <c r="N95" s="199">
        <f t="shared" si="12"/>
        <v>1.2638275095588E-2</v>
      </c>
      <c r="O95" s="199">
        <f t="shared" si="12"/>
        <v>1.2638275095588054E-2</v>
      </c>
      <c r="P95" s="199">
        <f t="shared" si="12"/>
        <v>1.2638275095588005E-2</v>
      </c>
      <c r="Q95" s="199">
        <f t="shared" si="12"/>
        <v>1.2638275095587724E-2</v>
      </c>
    </row>
    <row r="96" spans="1:17" x14ac:dyDescent="0.25">
      <c r="A96" s="142" t="s">
        <v>272</v>
      </c>
      <c r="B96" s="199">
        <f t="shared" ref="B96:Q96" si="13">IF(B$32=0,0,B$32/B$5)</f>
        <v>2.5433134476015559E-4</v>
      </c>
      <c r="C96" s="199">
        <f t="shared" si="13"/>
        <v>2.543313447601551E-4</v>
      </c>
      <c r="D96" s="199">
        <f t="shared" si="13"/>
        <v>2.5433134476015597E-4</v>
      </c>
      <c r="E96" s="199">
        <f t="shared" si="13"/>
        <v>2.5433134476015538E-4</v>
      </c>
      <c r="F96" s="199">
        <f t="shared" si="13"/>
        <v>2.5433134476015565E-4</v>
      </c>
      <c r="G96" s="199">
        <f t="shared" si="13"/>
        <v>2.5433134476015727E-4</v>
      </c>
      <c r="H96" s="199">
        <f t="shared" si="13"/>
        <v>2.5433134476015673E-4</v>
      </c>
      <c r="I96" s="199">
        <f t="shared" si="13"/>
        <v>2.5433134476015657E-4</v>
      </c>
      <c r="J96" s="199">
        <f t="shared" si="13"/>
        <v>2.5433134476015619E-4</v>
      </c>
      <c r="K96" s="199">
        <f t="shared" si="13"/>
        <v>2.5433134476015635E-4</v>
      </c>
      <c r="L96" s="199">
        <f t="shared" si="13"/>
        <v>2.5433134476015619E-4</v>
      </c>
      <c r="M96" s="199">
        <f t="shared" si="13"/>
        <v>2.5433134476015608E-4</v>
      </c>
      <c r="N96" s="199">
        <f t="shared" si="13"/>
        <v>2.5433134476015771E-4</v>
      </c>
      <c r="O96" s="199">
        <f t="shared" si="13"/>
        <v>2.5433134476015803E-4</v>
      </c>
      <c r="P96" s="199">
        <f t="shared" si="13"/>
        <v>2.5433134476015776E-4</v>
      </c>
      <c r="Q96" s="199">
        <f t="shared" si="13"/>
        <v>2.5433134476015592E-4</v>
      </c>
    </row>
    <row r="97" spans="1:17" x14ac:dyDescent="0.25">
      <c r="A97" s="127" t="s">
        <v>261</v>
      </c>
      <c r="B97" s="200">
        <f t="shared" ref="B97:Q97" si="14">IF(B$33=0,0,B$33/B$5)</f>
        <v>0.57204953065457653</v>
      </c>
      <c r="C97" s="200">
        <f t="shared" si="14"/>
        <v>0.57006579029160309</v>
      </c>
      <c r="D97" s="200">
        <f t="shared" si="14"/>
        <v>0.60027439657128612</v>
      </c>
      <c r="E97" s="200">
        <f t="shared" si="14"/>
        <v>0.54594885368007184</v>
      </c>
      <c r="F97" s="200">
        <f t="shared" si="14"/>
        <v>0.51175095713125063</v>
      </c>
      <c r="G97" s="200">
        <f t="shared" si="14"/>
        <v>0.51277892881163367</v>
      </c>
      <c r="H97" s="200">
        <f t="shared" si="14"/>
        <v>0.50155673696402248</v>
      </c>
      <c r="I97" s="200">
        <f t="shared" si="14"/>
        <v>0.49588952892190885</v>
      </c>
      <c r="J97" s="200">
        <f t="shared" si="14"/>
        <v>0.50422470685591336</v>
      </c>
      <c r="K97" s="200">
        <f t="shared" si="14"/>
        <v>0.49434855793742183</v>
      </c>
      <c r="L97" s="200">
        <f t="shared" si="14"/>
        <v>0.49724474056411899</v>
      </c>
      <c r="M97" s="200">
        <f t="shared" si="14"/>
        <v>0.49159305938834169</v>
      </c>
      <c r="N97" s="200">
        <f t="shared" si="14"/>
        <v>0.50171832071943379</v>
      </c>
      <c r="O97" s="200">
        <f t="shared" si="14"/>
        <v>0.47304784875067979</v>
      </c>
      <c r="P97" s="200">
        <f t="shared" si="14"/>
        <v>0.45454111812406839</v>
      </c>
      <c r="Q97" s="200">
        <f t="shared" si="14"/>
        <v>0.47065823780292809</v>
      </c>
    </row>
    <row r="98" spans="1:17" x14ac:dyDescent="0.25">
      <c r="A98" s="127" t="s">
        <v>260</v>
      </c>
      <c r="B98" s="200">
        <f t="shared" ref="B98:Q98" si="15">IF(B$44=0,0,B$44/B$5)</f>
        <v>9.4460492109278357E-2</v>
      </c>
      <c r="C98" s="200">
        <f t="shared" si="15"/>
        <v>9.4460492109278343E-2</v>
      </c>
      <c r="D98" s="200">
        <f t="shared" si="15"/>
        <v>9.4460492109278316E-2</v>
      </c>
      <c r="E98" s="200">
        <f t="shared" si="15"/>
        <v>9.4460492109278357E-2</v>
      </c>
      <c r="F98" s="200">
        <f t="shared" si="15"/>
        <v>9.446049210927833E-2</v>
      </c>
      <c r="G98" s="200">
        <f t="shared" si="15"/>
        <v>9.4460492109278357E-2</v>
      </c>
      <c r="H98" s="200">
        <f t="shared" si="15"/>
        <v>9.446049210927833E-2</v>
      </c>
      <c r="I98" s="200">
        <f t="shared" si="15"/>
        <v>9.4460492109278343E-2</v>
      </c>
      <c r="J98" s="200">
        <f t="shared" si="15"/>
        <v>9.446049210927833E-2</v>
      </c>
      <c r="K98" s="200">
        <f t="shared" si="15"/>
        <v>9.4460492109278343E-2</v>
      </c>
      <c r="L98" s="200">
        <f t="shared" si="15"/>
        <v>9.4460492109278343E-2</v>
      </c>
      <c r="M98" s="200">
        <f t="shared" si="15"/>
        <v>9.4460492109278316E-2</v>
      </c>
      <c r="N98" s="200">
        <f t="shared" si="15"/>
        <v>9.4460492109278343E-2</v>
      </c>
      <c r="O98" s="200">
        <f t="shared" si="15"/>
        <v>9.4460492109278371E-2</v>
      </c>
      <c r="P98" s="200">
        <f t="shared" si="15"/>
        <v>9.4460492109278343E-2</v>
      </c>
      <c r="Q98" s="200">
        <f t="shared" si="15"/>
        <v>9.4460492109278357E-2</v>
      </c>
    </row>
    <row r="99" spans="1:17" x14ac:dyDescent="0.25">
      <c r="A99" s="142" t="s">
        <v>271</v>
      </c>
      <c r="B99" s="199">
        <f t="shared" ref="B99:Q99" si="16">IF(B$45=0,0,B$45/B$5)</f>
        <v>4.2507221449175257E-2</v>
      </c>
      <c r="C99" s="199">
        <f t="shared" si="16"/>
        <v>4.2507221449175257E-2</v>
      </c>
      <c r="D99" s="199">
        <f t="shared" si="16"/>
        <v>4.250722144917525E-2</v>
      </c>
      <c r="E99" s="199">
        <f t="shared" si="16"/>
        <v>4.2507221449175271E-2</v>
      </c>
      <c r="F99" s="199">
        <f t="shared" si="16"/>
        <v>4.2507221449175243E-2</v>
      </c>
      <c r="G99" s="199">
        <f t="shared" si="16"/>
        <v>4.2507221449175264E-2</v>
      </c>
      <c r="H99" s="199">
        <f t="shared" si="16"/>
        <v>4.2507221449175257E-2</v>
      </c>
      <c r="I99" s="199">
        <f t="shared" si="16"/>
        <v>4.2507221449175257E-2</v>
      </c>
      <c r="J99" s="199">
        <f t="shared" si="16"/>
        <v>4.2507221449175243E-2</v>
      </c>
      <c r="K99" s="199">
        <f t="shared" si="16"/>
        <v>4.2507221449175264E-2</v>
      </c>
      <c r="L99" s="199">
        <f t="shared" si="16"/>
        <v>4.2507221449175257E-2</v>
      </c>
      <c r="M99" s="199">
        <f t="shared" si="16"/>
        <v>4.2507221449175243E-2</v>
      </c>
      <c r="N99" s="199">
        <f t="shared" si="16"/>
        <v>4.250722144917525E-2</v>
      </c>
      <c r="O99" s="199">
        <f t="shared" si="16"/>
        <v>4.2507221449175264E-2</v>
      </c>
      <c r="P99" s="199">
        <f t="shared" si="16"/>
        <v>4.2507221449175264E-2</v>
      </c>
      <c r="Q99" s="199">
        <f t="shared" si="16"/>
        <v>4.2507221449175264E-2</v>
      </c>
    </row>
    <row r="100" spans="1:17" x14ac:dyDescent="0.25">
      <c r="A100" s="142" t="s">
        <v>270</v>
      </c>
      <c r="B100" s="199">
        <f t="shared" ref="B100:Q100" si="17">IF(B$51=0,0,B$51/B$5)</f>
        <v>3.7122973398946386E-2</v>
      </c>
      <c r="C100" s="199">
        <f t="shared" si="17"/>
        <v>3.7122973398946386E-2</v>
      </c>
      <c r="D100" s="199">
        <f t="shared" si="17"/>
        <v>3.7122973398946373E-2</v>
      </c>
      <c r="E100" s="199">
        <f t="shared" si="17"/>
        <v>3.7122973398946386E-2</v>
      </c>
      <c r="F100" s="199">
        <f t="shared" si="17"/>
        <v>3.7122973398946379E-2</v>
      </c>
      <c r="G100" s="199">
        <f t="shared" si="17"/>
        <v>3.7122973398946379E-2</v>
      </c>
      <c r="H100" s="199">
        <f t="shared" si="17"/>
        <v>3.7122973398946373E-2</v>
      </c>
      <c r="I100" s="199">
        <f t="shared" si="17"/>
        <v>3.7122973398946386E-2</v>
      </c>
      <c r="J100" s="199">
        <f t="shared" si="17"/>
        <v>3.7122973398946386E-2</v>
      </c>
      <c r="K100" s="199">
        <f t="shared" si="17"/>
        <v>3.7122973398946386E-2</v>
      </c>
      <c r="L100" s="199">
        <f t="shared" si="17"/>
        <v>3.7122973398946386E-2</v>
      </c>
      <c r="M100" s="199">
        <f t="shared" si="17"/>
        <v>3.7122973398946386E-2</v>
      </c>
      <c r="N100" s="199">
        <f t="shared" si="17"/>
        <v>3.7122973398946386E-2</v>
      </c>
      <c r="O100" s="199">
        <f t="shared" si="17"/>
        <v>3.7122973398946386E-2</v>
      </c>
      <c r="P100" s="199">
        <f t="shared" si="17"/>
        <v>3.7122973398946386E-2</v>
      </c>
      <c r="Q100" s="199">
        <f t="shared" si="17"/>
        <v>3.7122973398946393E-2</v>
      </c>
    </row>
    <row r="101" spans="1:17" x14ac:dyDescent="0.25">
      <c r="A101" s="142" t="s">
        <v>269</v>
      </c>
      <c r="B101" s="199">
        <f t="shared" ref="B101:Q101" si="18">IF(B$62=0,0,B$62/B$5)</f>
        <v>4.7230246054639187E-3</v>
      </c>
      <c r="C101" s="199">
        <f t="shared" si="18"/>
        <v>4.7230246054639179E-3</v>
      </c>
      <c r="D101" s="199">
        <f t="shared" si="18"/>
        <v>4.723024605463917E-3</v>
      </c>
      <c r="E101" s="199">
        <f t="shared" si="18"/>
        <v>4.7230246054639187E-3</v>
      </c>
      <c r="F101" s="199">
        <f t="shared" si="18"/>
        <v>4.723024605463917E-3</v>
      </c>
      <c r="G101" s="199">
        <f t="shared" si="18"/>
        <v>4.7230246054639179E-3</v>
      </c>
      <c r="H101" s="199">
        <f t="shared" si="18"/>
        <v>4.7230246054639179E-3</v>
      </c>
      <c r="I101" s="199">
        <f t="shared" si="18"/>
        <v>4.7230246054639179E-3</v>
      </c>
      <c r="J101" s="199">
        <f t="shared" si="18"/>
        <v>4.7230246054639179E-3</v>
      </c>
      <c r="K101" s="199">
        <f t="shared" si="18"/>
        <v>4.7230246054639179E-3</v>
      </c>
      <c r="L101" s="199">
        <f t="shared" si="18"/>
        <v>4.7230246054639179E-3</v>
      </c>
      <c r="M101" s="199">
        <f t="shared" si="18"/>
        <v>4.723024605463917E-3</v>
      </c>
      <c r="N101" s="199">
        <f t="shared" si="18"/>
        <v>4.723024605463917E-3</v>
      </c>
      <c r="O101" s="199">
        <f t="shared" si="18"/>
        <v>4.7230246054639179E-3</v>
      </c>
      <c r="P101" s="199">
        <f t="shared" si="18"/>
        <v>4.7230246054639179E-3</v>
      </c>
      <c r="Q101" s="199">
        <f t="shared" si="18"/>
        <v>4.7230246054639187E-3</v>
      </c>
    </row>
    <row r="102" spans="1:17" x14ac:dyDescent="0.25">
      <c r="A102" s="142" t="s">
        <v>268</v>
      </c>
      <c r="B102" s="199">
        <f t="shared" ref="B102:Q102" si="19">IF(B$63=0,0,B$63/B$5)</f>
        <v>9.4460492109278375E-3</v>
      </c>
      <c r="C102" s="199">
        <f t="shared" si="19"/>
        <v>9.4460492109278357E-3</v>
      </c>
      <c r="D102" s="199">
        <f t="shared" si="19"/>
        <v>9.446049210927834E-3</v>
      </c>
      <c r="E102" s="199">
        <f t="shared" si="19"/>
        <v>9.4460492109278375E-3</v>
      </c>
      <c r="F102" s="199">
        <f t="shared" si="19"/>
        <v>9.446049210927834E-3</v>
      </c>
      <c r="G102" s="199">
        <f t="shared" si="19"/>
        <v>9.4460492109278357E-3</v>
      </c>
      <c r="H102" s="199">
        <f t="shared" si="19"/>
        <v>9.4460492109278357E-3</v>
      </c>
      <c r="I102" s="199">
        <f t="shared" si="19"/>
        <v>9.4460492109278357E-3</v>
      </c>
      <c r="J102" s="199">
        <f t="shared" si="19"/>
        <v>9.4460492109278357E-3</v>
      </c>
      <c r="K102" s="199">
        <f t="shared" si="19"/>
        <v>9.4460492109278357E-3</v>
      </c>
      <c r="L102" s="199">
        <f t="shared" si="19"/>
        <v>9.4460492109278357E-3</v>
      </c>
      <c r="M102" s="199">
        <f t="shared" si="19"/>
        <v>9.446049210927834E-3</v>
      </c>
      <c r="N102" s="199">
        <f t="shared" si="19"/>
        <v>9.446049210927834E-3</v>
      </c>
      <c r="O102" s="199">
        <f t="shared" si="19"/>
        <v>9.4460492109278357E-3</v>
      </c>
      <c r="P102" s="199">
        <f t="shared" si="19"/>
        <v>9.4460492109278357E-3</v>
      </c>
      <c r="Q102" s="199">
        <f t="shared" si="19"/>
        <v>9.4460492109278375E-3</v>
      </c>
    </row>
    <row r="103" spans="1:17" x14ac:dyDescent="0.25">
      <c r="A103" s="142" t="s">
        <v>267</v>
      </c>
      <c r="B103" s="199">
        <f t="shared" ref="B103:Q103" si="20">IF(B$64=0,0,B$64/B$5)</f>
        <v>6.6122344476494857E-4</v>
      </c>
      <c r="C103" s="199">
        <f t="shared" si="20"/>
        <v>6.6122344476494846E-4</v>
      </c>
      <c r="D103" s="199">
        <f t="shared" si="20"/>
        <v>6.6122344476494835E-4</v>
      </c>
      <c r="E103" s="199">
        <f t="shared" si="20"/>
        <v>6.6122344476494867E-4</v>
      </c>
      <c r="F103" s="199">
        <f t="shared" si="20"/>
        <v>6.6122344476494835E-4</v>
      </c>
      <c r="G103" s="199">
        <f t="shared" si="20"/>
        <v>6.6122344476494846E-4</v>
      </c>
      <c r="H103" s="199">
        <f t="shared" si="20"/>
        <v>6.6122344476494846E-4</v>
      </c>
      <c r="I103" s="199">
        <f t="shared" si="20"/>
        <v>6.6122344476494846E-4</v>
      </c>
      <c r="J103" s="199">
        <f t="shared" si="20"/>
        <v>6.6122344476494846E-4</v>
      </c>
      <c r="K103" s="199">
        <f t="shared" si="20"/>
        <v>6.6122344476494846E-4</v>
      </c>
      <c r="L103" s="199">
        <f t="shared" si="20"/>
        <v>6.6122344476494846E-4</v>
      </c>
      <c r="M103" s="199">
        <f t="shared" si="20"/>
        <v>6.6122344476494835E-4</v>
      </c>
      <c r="N103" s="199">
        <f t="shared" si="20"/>
        <v>6.6122344476494835E-4</v>
      </c>
      <c r="O103" s="199">
        <f t="shared" si="20"/>
        <v>6.6122344476494846E-4</v>
      </c>
      <c r="P103" s="199">
        <f t="shared" si="20"/>
        <v>6.6122344476494846E-4</v>
      </c>
      <c r="Q103" s="199">
        <f t="shared" si="20"/>
        <v>6.6122344476494857E-4</v>
      </c>
    </row>
    <row r="104" spans="1:17" x14ac:dyDescent="0.25">
      <c r="A104" s="127" t="s">
        <v>259</v>
      </c>
      <c r="B104" s="200">
        <f t="shared" ref="B104:Q104" si="21">IF(B$65=0,0,B$65/B$5)</f>
        <v>8.5511603383136181E-2</v>
      </c>
      <c r="C104" s="200">
        <f t="shared" si="21"/>
        <v>8.5511603383136181E-2</v>
      </c>
      <c r="D104" s="200">
        <f t="shared" si="21"/>
        <v>8.5511603383136153E-2</v>
      </c>
      <c r="E104" s="200">
        <f t="shared" si="21"/>
        <v>8.5511603383136209E-2</v>
      </c>
      <c r="F104" s="200">
        <f t="shared" si="21"/>
        <v>8.5511603383136167E-2</v>
      </c>
      <c r="G104" s="200">
        <f t="shared" si="21"/>
        <v>8.5511603383136181E-2</v>
      </c>
      <c r="H104" s="200">
        <f t="shared" si="21"/>
        <v>8.5511603383136195E-2</v>
      </c>
      <c r="I104" s="200">
        <f t="shared" si="21"/>
        <v>8.5511603383136195E-2</v>
      </c>
      <c r="J104" s="200">
        <f t="shared" si="21"/>
        <v>8.5511603383136181E-2</v>
      </c>
      <c r="K104" s="200">
        <f t="shared" si="21"/>
        <v>8.5511603383136181E-2</v>
      </c>
      <c r="L104" s="200">
        <f t="shared" si="21"/>
        <v>8.5511603383136181E-2</v>
      </c>
      <c r="M104" s="200">
        <f t="shared" si="21"/>
        <v>8.5511603383136167E-2</v>
      </c>
      <c r="N104" s="200">
        <f t="shared" si="21"/>
        <v>8.5511603383136167E-2</v>
      </c>
      <c r="O104" s="200">
        <f t="shared" si="21"/>
        <v>8.5511603383136195E-2</v>
      </c>
      <c r="P104" s="200">
        <f t="shared" si="21"/>
        <v>8.5511603383136181E-2</v>
      </c>
      <c r="Q104" s="200">
        <f t="shared" si="21"/>
        <v>8.5511603383136195E-2</v>
      </c>
    </row>
    <row r="105" spans="1:17" x14ac:dyDescent="0.25">
      <c r="A105" s="142" t="s">
        <v>266</v>
      </c>
      <c r="B105" s="199">
        <f t="shared" ref="B105:Q105" si="22">IF(B$66=0,0,B$66/B$5)</f>
        <v>3.4204641353254475E-2</v>
      </c>
      <c r="C105" s="199">
        <f t="shared" si="22"/>
        <v>3.4204641353254475E-2</v>
      </c>
      <c r="D105" s="199">
        <f t="shared" si="22"/>
        <v>3.4204641353254468E-2</v>
      </c>
      <c r="E105" s="199">
        <f t="shared" si="22"/>
        <v>3.4204641353254482E-2</v>
      </c>
      <c r="F105" s="199">
        <f t="shared" si="22"/>
        <v>3.4204641353254468E-2</v>
      </c>
      <c r="G105" s="199">
        <f t="shared" si="22"/>
        <v>3.4204641353254475E-2</v>
      </c>
      <c r="H105" s="199">
        <f t="shared" si="22"/>
        <v>3.4204641353254475E-2</v>
      </c>
      <c r="I105" s="199">
        <f t="shared" si="22"/>
        <v>3.4204641353254475E-2</v>
      </c>
      <c r="J105" s="199">
        <f t="shared" si="22"/>
        <v>3.4204641353254475E-2</v>
      </c>
      <c r="K105" s="199">
        <f t="shared" si="22"/>
        <v>3.4204641353254475E-2</v>
      </c>
      <c r="L105" s="199">
        <f t="shared" si="22"/>
        <v>3.4204641353254475E-2</v>
      </c>
      <c r="M105" s="199">
        <f t="shared" si="22"/>
        <v>3.4204641353254468E-2</v>
      </c>
      <c r="N105" s="199">
        <f t="shared" si="22"/>
        <v>3.4204641353254468E-2</v>
      </c>
      <c r="O105" s="199">
        <f t="shared" si="22"/>
        <v>3.4204641353254475E-2</v>
      </c>
      <c r="P105" s="199">
        <f t="shared" si="22"/>
        <v>3.4204641353254475E-2</v>
      </c>
      <c r="Q105" s="199">
        <f t="shared" si="22"/>
        <v>3.4204641353254482E-2</v>
      </c>
    </row>
    <row r="106" spans="1:17" x14ac:dyDescent="0.25">
      <c r="A106" s="142" t="s">
        <v>265</v>
      </c>
      <c r="B106" s="199">
        <f t="shared" ref="B106:Q106" si="23">IF(B$67=0,0,B$67/B$5)</f>
        <v>6.8409282706508945E-3</v>
      </c>
      <c r="C106" s="199">
        <f t="shared" si="23"/>
        <v>6.8409282706508945E-3</v>
      </c>
      <c r="D106" s="199">
        <f t="shared" si="23"/>
        <v>6.8409282706508945E-3</v>
      </c>
      <c r="E106" s="199">
        <f t="shared" si="23"/>
        <v>6.8409282706508954E-3</v>
      </c>
      <c r="F106" s="199">
        <f t="shared" si="23"/>
        <v>6.8409282706508945E-3</v>
      </c>
      <c r="G106" s="199">
        <f t="shared" si="23"/>
        <v>6.8409282706508954E-3</v>
      </c>
      <c r="H106" s="199">
        <f t="shared" si="23"/>
        <v>6.8409282706508928E-3</v>
      </c>
      <c r="I106" s="199">
        <f t="shared" si="23"/>
        <v>6.8409282706508945E-3</v>
      </c>
      <c r="J106" s="199">
        <f t="shared" si="23"/>
        <v>6.8409282706508945E-3</v>
      </c>
      <c r="K106" s="199">
        <f t="shared" si="23"/>
        <v>6.8409282706508963E-3</v>
      </c>
      <c r="L106" s="199">
        <f t="shared" si="23"/>
        <v>6.8409282706508937E-3</v>
      </c>
      <c r="M106" s="199">
        <f t="shared" si="23"/>
        <v>6.8409282706508954E-3</v>
      </c>
      <c r="N106" s="199">
        <f t="shared" si="23"/>
        <v>6.8409282706508945E-3</v>
      </c>
      <c r="O106" s="199">
        <f t="shared" si="23"/>
        <v>6.8409282706508945E-3</v>
      </c>
      <c r="P106" s="199">
        <f t="shared" si="23"/>
        <v>6.8409282706508954E-3</v>
      </c>
      <c r="Q106" s="199">
        <f t="shared" si="23"/>
        <v>6.8409282706508945E-3</v>
      </c>
    </row>
    <row r="107" spans="1:17" x14ac:dyDescent="0.25">
      <c r="A107" s="142" t="s">
        <v>264</v>
      </c>
      <c r="B107" s="199">
        <f t="shared" ref="B107:Q107" si="24">IF(B$78=0,0,B$78/B$5)</f>
        <v>4.4466033759230812E-2</v>
      </c>
      <c r="C107" s="199">
        <f t="shared" si="24"/>
        <v>4.4466033759230812E-2</v>
      </c>
      <c r="D107" s="199">
        <f t="shared" si="24"/>
        <v>4.4466033759230798E-2</v>
      </c>
      <c r="E107" s="199">
        <f t="shared" si="24"/>
        <v>4.4466033759230826E-2</v>
      </c>
      <c r="F107" s="199">
        <f t="shared" si="24"/>
        <v>4.4466033759230805E-2</v>
      </c>
      <c r="G107" s="199">
        <f t="shared" si="24"/>
        <v>4.4466033759230812E-2</v>
      </c>
      <c r="H107" s="199">
        <f t="shared" si="24"/>
        <v>4.4466033759230812E-2</v>
      </c>
      <c r="I107" s="199">
        <f t="shared" si="24"/>
        <v>4.4466033759230812E-2</v>
      </c>
      <c r="J107" s="199">
        <f t="shared" si="24"/>
        <v>4.4466033759230812E-2</v>
      </c>
      <c r="K107" s="199">
        <f t="shared" si="24"/>
        <v>4.4466033759230812E-2</v>
      </c>
      <c r="L107" s="199">
        <f t="shared" si="24"/>
        <v>4.4466033759230812E-2</v>
      </c>
      <c r="M107" s="199">
        <f t="shared" si="24"/>
        <v>4.4466033759230805E-2</v>
      </c>
      <c r="N107" s="199">
        <f t="shared" si="24"/>
        <v>4.4466033759230805E-2</v>
      </c>
      <c r="O107" s="199">
        <f t="shared" si="24"/>
        <v>4.4466033759230812E-2</v>
      </c>
      <c r="P107" s="199">
        <f t="shared" si="24"/>
        <v>4.4466033759230812E-2</v>
      </c>
      <c r="Q107" s="199">
        <f t="shared" si="24"/>
        <v>4.4466033759230819E-2</v>
      </c>
    </row>
    <row r="108" spans="1:17" x14ac:dyDescent="0.25">
      <c r="A108" s="72" t="s">
        <v>258</v>
      </c>
      <c r="B108" s="71">
        <f t="shared" ref="B108:Q108" si="25">IF(B$79=0,0,B$79/B$5)</f>
        <v>3.5977742238304633E-2</v>
      </c>
      <c r="C108" s="71">
        <f t="shared" si="25"/>
        <v>3.7961482601277956E-2</v>
      </c>
      <c r="D108" s="71">
        <f t="shared" si="25"/>
        <v>7.7528763215951296E-3</v>
      </c>
      <c r="E108" s="71">
        <f t="shared" si="25"/>
        <v>6.2078419212809252E-2</v>
      </c>
      <c r="F108" s="71">
        <f t="shared" si="25"/>
        <v>9.6276315761630482E-2</v>
      </c>
      <c r="G108" s="71">
        <f t="shared" si="25"/>
        <v>9.5248344081247549E-2</v>
      </c>
      <c r="H108" s="71">
        <f t="shared" si="25"/>
        <v>0.10647053592885874</v>
      </c>
      <c r="I108" s="71">
        <f t="shared" si="25"/>
        <v>0.11213774397097231</v>
      </c>
      <c r="J108" s="71">
        <f t="shared" si="25"/>
        <v>0.10380256603696787</v>
      </c>
      <c r="K108" s="71">
        <f t="shared" si="25"/>
        <v>0.11367871495545948</v>
      </c>
      <c r="L108" s="71">
        <f t="shared" si="25"/>
        <v>0.11078253232876209</v>
      </c>
      <c r="M108" s="71">
        <f t="shared" si="25"/>
        <v>0.11643421350453945</v>
      </c>
      <c r="N108" s="71">
        <f t="shared" si="25"/>
        <v>0.10630895217344742</v>
      </c>
      <c r="O108" s="71">
        <f t="shared" si="25"/>
        <v>0.13497942414220135</v>
      </c>
      <c r="P108" s="71">
        <f t="shared" si="25"/>
        <v>0.1534861547688128</v>
      </c>
      <c r="Q108" s="71">
        <f t="shared" si="25"/>
        <v>0.13736903508995307</v>
      </c>
    </row>
    <row r="110" spans="1:17" ht="12.75" x14ac:dyDescent="0.25">
      <c r="A110" s="98" t="s">
        <v>20</v>
      </c>
      <c r="B110" s="297"/>
      <c r="C110" s="297"/>
      <c r="D110" s="297"/>
      <c r="E110" s="297"/>
      <c r="F110" s="297"/>
      <c r="G110" s="297"/>
      <c r="H110" s="297"/>
      <c r="I110" s="297"/>
      <c r="J110" s="297"/>
      <c r="K110" s="297"/>
      <c r="L110" s="297"/>
      <c r="M110" s="297"/>
      <c r="N110" s="297"/>
      <c r="O110" s="297"/>
      <c r="P110" s="297"/>
      <c r="Q110" s="297"/>
    </row>
    <row r="112" spans="1:17" x14ac:dyDescent="0.25">
      <c r="A112" s="78" t="s">
        <v>8</v>
      </c>
      <c r="B112" s="230">
        <f t="shared" ref="B112:Q112" si="26">SUM(B$113:B$123)</f>
        <v>145.14631919179806</v>
      </c>
      <c r="C112" s="230">
        <f t="shared" si="26"/>
        <v>145.33810935911623</v>
      </c>
      <c r="D112" s="230">
        <f t="shared" si="26"/>
        <v>144.04883753464162</v>
      </c>
      <c r="E112" s="230">
        <f t="shared" si="26"/>
        <v>143.55788516591852</v>
      </c>
      <c r="F112" s="230">
        <f t="shared" si="26"/>
        <v>142.94780199330799</v>
      </c>
      <c r="G112" s="230">
        <f t="shared" si="26"/>
        <v>139.99000142429179</v>
      </c>
      <c r="H112" s="230">
        <f t="shared" si="26"/>
        <v>138.154639418046</v>
      </c>
      <c r="I112" s="230">
        <f t="shared" si="26"/>
        <v>137.88748135759502</v>
      </c>
      <c r="J112" s="230">
        <f t="shared" si="26"/>
        <v>136.41219796442246</v>
      </c>
      <c r="K112" s="230">
        <f t="shared" si="26"/>
        <v>131.48603489388327</v>
      </c>
      <c r="L112" s="230">
        <f t="shared" si="26"/>
        <v>130.39566390130096</v>
      </c>
      <c r="M112" s="230">
        <f t="shared" si="26"/>
        <v>129.11561593759461</v>
      </c>
      <c r="N112" s="230">
        <f t="shared" si="26"/>
        <v>125.75522815263429</v>
      </c>
      <c r="O112" s="230">
        <f t="shared" si="26"/>
        <v>125.25833384699985</v>
      </c>
      <c r="P112" s="230">
        <f t="shared" si="26"/>
        <v>124.66368952290213</v>
      </c>
      <c r="Q112" s="230">
        <f t="shared" si="26"/>
        <v>122.7101543058216</v>
      </c>
    </row>
    <row r="113" spans="1:17" x14ac:dyDescent="0.25">
      <c r="A113" s="132" t="s">
        <v>83</v>
      </c>
      <c r="B113" s="275">
        <f>IF(B$6=0,0,B$6/FBT!B$5*1000)</f>
        <v>2.2657639463005768</v>
      </c>
      <c r="C113" s="275">
        <f>IF(C$6=0,0,C$6/FBT!C$5*1000)</f>
        <v>2.2687578303259124</v>
      </c>
      <c r="D113" s="275">
        <f>IF(D$6=0,0,D$6/FBT!D$5*1000)</f>
        <v>2.2486320315241133</v>
      </c>
      <c r="E113" s="275">
        <f>IF(E$6=0,0,E$6/FBT!E$5*1000)</f>
        <v>2.240968163900066</v>
      </c>
      <c r="F113" s="275">
        <f>IF(F$6=0,0,F$6/FBT!F$5*1000)</f>
        <v>2.2314446398834553</v>
      </c>
      <c r="G113" s="275">
        <f>IF(G$6=0,0,G$6/FBT!G$5*1000)</f>
        <v>2.1852727636213469</v>
      </c>
      <c r="H113" s="275">
        <f>IF(H$6=0,0,H$6/FBT!H$5*1000)</f>
        <v>2.1566223845740731</v>
      </c>
      <c r="I113" s="275">
        <f>IF(I$6=0,0,I$6/FBT!I$5*1000)</f>
        <v>2.1524519922092926</v>
      </c>
      <c r="J113" s="275">
        <f>IF(J$6=0,0,J$6/FBT!J$5*1000)</f>
        <v>2.129422514497155</v>
      </c>
      <c r="K113" s="275">
        <f>IF(K$6=0,0,K$6/FBT!K$5*1000)</f>
        <v>2.0525240940551175</v>
      </c>
      <c r="L113" s="275">
        <f>IF(L$6=0,0,L$6/FBT!L$5*1000)</f>
        <v>2.0355031782176289</v>
      </c>
      <c r="M113" s="275">
        <f>IF(M$6=0,0,M$6/FBT!M$5*1000)</f>
        <v>2.0155213657827646</v>
      </c>
      <c r="N113" s="275">
        <f>IF(N$6=0,0,N$6/FBT!N$5*1000)</f>
        <v>1.9630650201368864</v>
      </c>
      <c r="O113" s="275">
        <f>IF(O$6=0,0,O$6/FBT!O$5*1000)</f>
        <v>1.9553083976534678</v>
      </c>
      <c r="P113" s="275">
        <f>IF(P$6=0,0,P$6/FBT!P$5*1000)</f>
        <v>1.946025877242926</v>
      </c>
      <c r="Q113" s="275">
        <f>IF(Q$6=0,0,Q$6/FBT!Q$5*1000)</f>
        <v>1.9155307900279304</v>
      </c>
    </row>
    <row r="114" spans="1:17" x14ac:dyDescent="0.25">
      <c r="A114" s="76" t="s">
        <v>82</v>
      </c>
      <c r="B114" s="274">
        <f>IF(B$7=0,0,B$7/FBT!B$5*1000)</f>
        <v>2.643391270684007</v>
      </c>
      <c r="C114" s="274">
        <f>IF(C$7=0,0,C$7/FBT!C$5*1000)</f>
        <v>2.6468841353802315</v>
      </c>
      <c r="D114" s="274">
        <f>IF(D$7=0,0,D$7/FBT!D$5*1000)</f>
        <v>2.6234040367781324</v>
      </c>
      <c r="E114" s="274">
        <f>IF(E$7=0,0,E$7/FBT!E$5*1000)</f>
        <v>2.6144628578834115</v>
      </c>
      <c r="F114" s="274">
        <f>IF(F$7=0,0,F$7/FBT!F$5*1000)</f>
        <v>2.6033520798640319</v>
      </c>
      <c r="G114" s="274">
        <f>IF(G$7=0,0,G$7/FBT!G$5*1000)</f>
        <v>2.5494848908915722</v>
      </c>
      <c r="H114" s="274">
        <f>IF(H$7=0,0,H$7/FBT!H$5*1000)</f>
        <v>2.5160594486697527</v>
      </c>
      <c r="I114" s="274">
        <f>IF(I$7=0,0,I$7/FBT!I$5*1000)</f>
        <v>2.5111939909108423</v>
      </c>
      <c r="J114" s="274">
        <f>IF(J$7=0,0,J$7/FBT!J$5*1000)</f>
        <v>2.4843262669133486</v>
      </c>
      <c r="K114" s="274">
        <f>IF(K$7=0,0,K$7/FBT!K$5*1000)</f>
        <v>2.3946114430643042</v>
      </c>
      <c r="L114" s="274">
        <f>IF(L$7=0,0,L$7/FBT!L$5*1000)</f>
        <v>2.3747537079205672</v>
      </c>
      <c r="M114" s="274">
        <f>IF(M$7=0,0,M$7/FBT!M$5*1000)</f>
        <v>2.351441593413226</v>
      </c>
      <c r="N114" s="274">
        <f>IF(N$7=0,0,N$7/FBT!N$5*1000)</f>
        <v>2.2902425234930344</v>
      </c>
      <c r="O114" s="274">
        <f>IF(O$7=0,0,O$7/FBT!O$5*1000)</f>
        <v>2.2811931305957129</v>
      </c>
      <c r="P114" s="274">
        <f>IF(P$7=0,0,P$7/FBT!P$5*1000)</f>
        <v>2.2703635234500807</v>
      </c>
      <c r="Q114" s="274">
        <f>IF(Q$7=0,0,Q$7/FBT!Q$5*1000)</f>
        <v>2.2347859216992525</v>
      </c>
    </row>
    <row r="115" spans="1:17" x14ac:dyDescent="0.25">
      <c r="A115" s="76" t="s">
        <v>81</v>
      </c>
      <c r="B115" s="274">
        <f>IF(B$8=0,0,B$8/FBT!B$5*1000)</f>
        <v>4.5988169018498573</v>
      </c>
      <c r="C115" s="274">
        <f>IF(C$8=0,0,C$8/FBT!C$5*1000)</f>
        <v>4.6048935827328643</v>
      </c>
      <c r="D115" s="274">
        <f>IF(D$8=0,0,D$8/FBT!D$5*1000)</f>
        <v>4.5640442860335932</v>
      </c>
      <c r="E115" s="274">
        <f>IF(E$8=0,0,E$8/FBT!E$5*1000)</f>
        <v>4.5484889480556223</v>
      </c>
      <c r="F115" s="274">
        <f>IF(F$8=0,0,F$8/FBT!F$5*1000)</f>
        <v>4.5291590689284211</v>
      </c>
      <c r="G115" s="274">
        <f>IF(G$8=0,0,G$8/FBT!G$5*1000)</f>
        <v>4.4354440968586264</v>
      </c>
      <c r="H115" s="274">
        <f>IF(H$8=0,0,H$8/FBT!H$5*1000)</f>
        <v>4.3772924753615428</v>
      </c>
      <c r="I115" s="274">
        <f>IF(I$8=0,0,I$8/FBT!I$5*1000)</f>
        <v>4.3688278376724279</v>
      </c>
      <c r="J115" s="274">
        <f>IF(J$8=0,0,J$8/FBT!J$5*1000)</f>
        <v>4.3220849492456441</v>
      </c>
      <c r="K115" s="274">
        <f>IF(K$8=0,0,K$8/FBT!K$5*1000)</f>
        <v>4.1660043671391955</v>
      </c>
      <c r="L115" s="274">
        <f>IF(L$8=0,0,L$8/FBT!L$5*1000)</f>
        <v>4.131457045664594</v>
      </c>
      <c r="M115" s="274">
        <f>IF(M$8=0,0,M$8/FBT!M$5*1000)</f>
        <v>4.0908999978286609</v>
      </c>
      <c r="N115" s="274">
        <f>IF(N$8=0,0,N$8/FBT!N$5*1000)</f>
        <v>3.9844294498444266</v>
      </c>
      <c r="O115" s="274">
        <f>IF(O$8=0,0,O$8/FBT!O$5*1000)</f>
        <v>3.9686858474995059</v>
      </c>
      <c r="P115" s="274">
        <f>IF(P$8=0,0,P$8/FBT!P$5*1000)</f>
        <v>3.9498451329469297</v>
      </c>
      <c r="Q115" s="274">
        <f>IF(Q$8=0,0,Q$8/FBT!Q$5*1000)</f>
        <v>3.887949310685002</v>
      </c>
    </row>
    <row r="116" spans="1:17" x14ac:dyDescent="0.25">
      <c r="A116" s="76" t="s">
        <v>80</v>
      </c>
      <c r="B116" s="274">
        <f>IF(B$9=0,0,B$9/FBT!B$5*1000)</f>
        <v>3.0883076043161384</v>
      </c>
      <c r="C116" s="274">
        <f>IF(C$9=0,0,C$9/FBT!C$5*1000)</f>
        <v>3.0923883625155884</v>
      </c>
      <c r="D116" s="274">
        <f>IF(D$9=0,0,D$9/FBT!D$5*1000)</f>
        <v>3.0649562650175168</v>
      </c>
      <c r="E116" s="274">
        <f>IF(E$9=0,0,E$9/FBT!E$5*1000)</f>
        <v>3.0545101721222436</v>
      </c>
      <c r="F116" s="274">
        <f>IF(F$9=0,0,F$9/FBT!F$5*1000)</f>
        <v>3.0415293090061155</v>
      </c>
      <c r="G116" s="274">
        <f>IF(G$9=0,0,G$9/FBT!G$5*1000)</f>
        <v>2.9785955877777273</v>
      </c>
      <c r="H116" s="274">
        <f>IF(H$9=0,0,H$9/FBT!H$5*1000)</f>
        <v>2.9395442189788268</v>
      </c>
      <c r="I116" s="274">
        <f>IF(I$9=0,0,I$9/FBT!I$5*1000)</f>
        <v>2.933859842866231</v>
      </c>
      <c r="J116" s="274">
        <f>IF(J$9=0,0,J$9/FBT!J$5*1000)</f>
        <v>2.9024699395808735</v>
      </c>
      <c r="K116" s="274">
        <f>IF(K$9=0,0,K$9/FBT!K$5*1000)</f>
        <v>2.7976549711024497</v>
      </c>
      <c r="L116" s="274">
        <f>IF(L$9=0,0,L$9/FBT!L$5*1000)</f>
        <v>2.7744549268528407</v>
      </c>
      <c r="M116" s="274">
        <f>IF(M$9=0,0,M$9/FBT!M$5*1000)</f>
        <v>2.7472190873068163</v>
      </c>
      <c r="N116" s="274">
        <f>IF(N$9=0,0,N$9/FBT!N$5*1000)</f>
        <v>2.6757194364198349</v>
      </c>
      <c r="O116" s="274">
        <f>IF(O$9=0,0,O$9/FBT!O$5*1000)</f>
        <v>2.6651469157305265</v>
      </c>
      <c r="P116" s="274">
        <f>IF(P$9=0,0,P$9/FBT!P$5*1000)</f>
        <v>2.6524945481183124</v>
      </c>
      <c r="Q116" s="274">
        <f>IF(Q$9=0,0,Q$9/FBT!Q$5*1000)</f>
        <v>2.610928783999714</v>
      </c>
    </row>
    <row r="117" spans="1:17" x14ac:dyDescent="0.25">
      <c r="A117" s="129" t="s">
        <v>79</v>
      </c>
      <c r="B117" s="273">
        <f>IF(B$10=0,0,B$10/FBT!B$5*1000)</f>
        <v>2.2994084509249286</v>
      </c>
      <c r="C117" s="273">
        <f>IF(C$10=0,0,C$10/FBT!C$5*1000)</f>
        <v>2.3024467913664322</v>
      </c>
      <c r="D117" s="273">
        <f>IF(D$10=0,0,D$10/FBT!D$5*1000)</f>
        <v>2.2820221430167962</v>
      </c>
      <c r="E117" s="273">
        <f>IF(E$10=0,0,E$10/FBT!E$5*1000)</f>
        <v>2.2742444740278112</v>
      </c>
      <c r="F117" s="273">
        <f>IF(F$10=0,0,F$10/FBT!F$5*1000)</f>
        <v>2.2645795344642101</v>
      </c>
      <c r="G117" s="273">
        <f>IF(G$10=0,0,G$10/FBT!G$5*1000)</f>
        <v>2.2177220484293132</v>
      </c>
      <c r="H117" s="273">
        <f>IF(H$10=0,0,H$10/FBT!H$5*1000)</f>
        <v>2.1886462376807718</v>
      </c>
      <c r="I117" s="273">
        <f>IF(I$10=0,0,I$10/FBT!I$5*1000)</f>
        <v>2.1844139188362139</v>
      </c>
      <c r="J117" s="273">
        <f>IF(J$10=0,0,J$10/FBT!J$5*1000)</f>
        <v>2.1610424746228221</v>
      </c>
      <c r="K117" s="273">
        <f>IF(K$10=0,0,K$10/FBT!K$5*1000)</f>
        <v>2.0830021835695978</v>
      </c>
      <c r="L117" s="273">
        <f>IF(L$10=0,0,L$10/FBT!L$5*1000)</f>
        <v>2.065728522832297</v>
      </c>
      <c r="M117" s="273">
        <f>IF(M$10=0,0,M$10/FBT!M$5*1000)</f>
        <v>2.0454499989143304</v>
      </c>
      <c r="N117" s="273">
        <f>IF(N$10=0,0,N$10/FBT!N$5*1000)</f>
        <v>1.9922147249222133</v>
      </c>
      <c r="O117" s="273">
        <f>IF(O$10=0,0,O$10/FBT!O$5*1000)</f>
        <v>1.984342923749753</v>
      </c>
      <c r="P117" s="273">
        <f>IF(P$10=0,0,P$10/FBT!P$5*1000)</f>
        <v>1.9749225664734653</v>
      </c>
      <c r="Q117" s="273">
        <f>IF(Q$10=0,0,Q$10/FBT!Q$5*1000)</f>
        <v>1.943974655342501</v>
      </c>
    </row>
    <row r="118" spans="1:17" x14ac:dyDescent="0.25">
      <c r="A118" s="127" t="s">
        <v>263</v>
      </c>
      <c r="B118" s="296">
        <f>IF(B$15=0,0,B$15/FBT!B$5*1000)</f>
        <v>8.6593217297100882</v>
      </c>
      <c r="C118" s="296">
        <f>IF(C$15=0,0,C$15/FBT!C$5*1000)</f>
        <v>8.6707637888174123</v>
      </c>
      <c r="D118" s="296">
        <f>IF(D$15=0,0,D$15/FBT!D$5*1000)</f>
        <v>8.5938467881842531</v>
      </c>
      <c r="E118" s="296">
        <f>IF(E$15=0,0,E$15/FBT!E$5*1000)</f>
        <v>8.5645569340673298</v>
      </c>
      <c r="F118" s="296">
        <f>IF(F$15=0,0,F$15/FBT!F$5*1000)</f>
        <v>8.5281598245647707</v>
      </c>
      <c r="G118" s="296">
        <f>IF(G$15=0,0,G$15/FBT!G$5*1000)</f>
        <v>8.3516996367897978</v>
      </c>
      <c r="H118" s="296">
        <f>IF(H$15=0,0,H$15/FBT!H$5*1000)</f>
        <v>8.2422033010159126</v>
      </c>
      <c r="I118" s="296">
        <f>IF(I$15=0,0,I$15/FBT!I$5*1000)</f>
        <v>8.2262648493141288</v>
      </c>
      <c r="J118" s="296">
        <f>IF(J$15=0,0,J$15/FBT!J$5*1000)</f>
        <v>8.1382505364806157</v>
      </c>
      <c r="K118" s="296">
        <f>IF(K$15=0,0,K$15/FBT!K$5*1000)</f>
        <v>7.8443593020467093</v>
      </c>
      <c r="L118" s="296">
        <f>IF(L$15=0,0,L$15/FBT!L$5*1000)</f>
        <v>7.7793085774944961</v>
      </c>
      <c r="M118" s="296">
        <f>IF(M$15=0,0,M$15/FBT!M$5*1000)</f>
        <v>7.7029418655522743</v>
      </c>
      <c r="N118" s="296">
        <f>IF(N$15=0,0,N$15/FBT!N$5*1000)</f>
        <v>7.5024636231236261</v>
      </c>
      <c r="O118" s="296">
        <f>IF(O$15=0,0,O$15/FBT!O$5*1000)</f>
        <v>7.4728192774584539</v>
      </c>
      <c r="P118" s="296">
        <f>IF(P$15=0,0,P$15/FBT!P$5*1000)</f>
        <v>7.4373432382052345</v>
      </c>
      <c r="Q118" s="296">
        <f>IF(Q$15=0,0,Q$15/FBT!Q$5*1000)</f>
        <v>7.3207967763368789</v>
      </c>
    </row>
    <row r="119" spans="1:17" x14ac:dyDescent="0.25">
      <c r="A119" s="127" t="s">
        <v>262</v>
      </c>
      <c r="B119" s="296">
        <f>IF(B$24=0,0,B$24/FBT!B$5*1000)</f>
        <v>7.2161014414250735</v>
      </c>
      <c r="C119" s="296">
        <f>IF(C$24=0,0,C$24/FBT!C$5*1000)</f>
        <v>7.2256364906811772</v>
      </c>
      <c r="D119" s="296">
        <f>IF(D$24=0,0,D$24/FBT!D$5*1000)</f>
        <v>7.1615389901535407</v>
      </c>
      <c r="E119" s="296">
        <f>IF(E$24=0,0,E$24/FBT!E$5*1000)</f>
        <v>7.1371307783894382</v>
      </c>
      <c r="F119" s="296">
        <f>IF(F$24=0,0,F$24/FBT!F$5*1000)</f>
        <v>7.1067998538039738</v>
      </c>
      <c r="G119" s="296">
        <f>IF(G$24=0,0,G$24/FBT!G$5*1000)</f>
        <v>6.9597496973248321</v>
      </c>
      <c r="H119" s="296">
        <f>IF(H$24=0,0,H$24/FBT!H$5*1000)</f>
        <v>6.8685027508465941</v>
      </c>
      <c r="I119" s="296">
        <f>IF(I$24=0,0,I$24/FBT!I$5*1000)</f>
        <v>6.8552207077617737</v>
      </c>
      <c r="J119" s="296">
        <f>IF(J$24=0,0,J$24/FBT!J$5*1000)</f>
        <v>6.7818754470671845</v>
      </c>
      <c r="K119" s="296">
        <f>IF(K$24=0,0,K$24/FBT!K$5*1000)</f>
        <v>6.5369660850389231</v>
      </c>
      <c r="L119" s="296">
        <f>IF(L$24=0,0,L$24/FBT!L$5*1000)</f>
        <v>6.482757147912082</v>
      </c>
      <c r="M119" s="296">
        <f>IF(M$24=0,0,M$24/FBT!M$5*1000)</f>
        <v>6.419118221293564</v>
      </c>
      <c r="N119" s="296">
        <f>IF(N$24=0,0,N$24/FBT!N$5*1000)</f>
        <v>6.2520530192696908</v>
      </c>
      <c r="O119" s="296">
        <f>IF(O$24=0,0,O$24/FBT!O$5*1000)</f>
        <v>6.2273493978820449</v>
      </c>
      <c r="P119" s="296">
        <f>IF(P$24=0,0,P$24/FBT!P$5*1000)</f>
        <v>6.1977860318376967</v>
      </c>
      <c r="Q119" s="296">
        <f>IF(Q$24=0,0,Q$24/FBT!Q$5*1000)</f>
        <v>6.1006639802807303</v>
      </c>
    </row>
    <row r="120" spans="1:17" x14ac:dyDescent="0.25">
      <c r="A120" s="127" t="s">
        <v>261</v>
      </c>
      <c r="B120" s="296">
        <f>IF(B$33=0,0,B$33/FBT!B$5*1000)</f>
        <v>83.030883769907433</v>
      </c>
      <c r="C120" s="296">
        <f>IF(C$33=0,0,C$33/FBT!C$5*1000)</f>
        <v>82.852284171292055</v>
      </c>
      <c r="D120" s="296">
        <f>IF(D$33=0,0,D$33/FBT!D$5*1000)</f>
        <v>86.468829027902245</v>
      </c>
      <c r="E120" s="296">
        <f>IF(E$33=0,0,E$33/FBT!E$5*1000)</f>
        <v>78.375262843068612</v>
      </c>
      <c r="F120" s="296">
        <f>IF(F$33=0,0,F$33/FBT!F$5*1000)</f>
        <v>73.153674489883869</v>
      </c>
      <c r="G120" s="296">
        <f>IF(G$33=0,0,G$33/FBT!G$5*1000)</f>
        <v>71.783922974687414</v>
      </c>
      <c r="H120" s="296">
        <f>IF(H$33=0,0,H$33/FBT!H$5*1000)</f>
        <v>69.292390142956265</v>
      </c>
      <c r="I120" s="296">
        <f>IF(I$33=0,0,I$33/FBT!I$5*1000)</f>
        <v>68.37695817464629</v>
      </c>
      <c r="J120" s="296">
        <f>IF(J$33=0,0,J$33/FBT!J$5*1000)</f>
        <v>68.782400530181732</v>
      </c>
      <c r="K120" s="296">
        <f>IF(K$33=0,0,K$33/FBT!K$5*1000)</f>
        <v>64.99993173870071</v>
      </c>
      <c r="L120" s="296">
        <f>IF(L$33=0,0,L$33/FBT!L$5*1000)</f>
        <v>64.83855806728846</v>
      </c>
      <c r="M120" s="296">
        <f>IF(M$33=0,0,M$33/FBT!M$5*1000)</f>
        <v>63.472340653572267</v>
      </c>
      <c r="N120" s="296">
        <f>IF(N$33=0,0,N$33/FBT!N$5*1000)</f>
        <v>63.093701890428939</v>
      </c>
      <c r="O120" s="296">
        <f>IF(O$33=0,0,O$33/FBT!O$5*1000)</f>
        <v>59.253185364417739</v>
      </c>
      <c r="P120" s="296">
        <f>IF(P$33=0,0,P$33/FBT!P$5*1000)</f>
        <v>56.664772825211635</v>
      </c>
      <c r="Q120" s="296">
        <f>IF(Q$33=0,0,Q$33/FBT!Q$5*1000)</f>
        <v>57.754544986103383</v>
      </c>
    </row>
    <row r="121" spans="1:17" x14ac:dyDescent="0.25">
      <c r="A121" s="127" t="s">
        <v>260</v>
      </c>
      <c r="B121" s="296">
        <f>IF(B$44=0,0,B$44/FBT!B$5*1000)</f>
        <v>13.710592738707639</v>
      </c>
      <c r="C121" s="296">
        <f>IF(C$44=0,0,C$44/FBT!C$5*1000)</f>
        <v>13.728709332294235</v>
      </c>
      <c r="D121" s="296">
        <f>IF(D$44=0,0,D$44/FBT!D$5*1000)</f>
        <v>13.606924081291732</v>
      </c>
      <c r="E121" s="296">
        <f>IF(E$44=0,0,E$44/FBT!E$5*1000)</f>
        <v>13.560548478939937</v>
      </c>
      <c r="F121" s="296">
        <f>IF(F$44=0,0,F$44/FBT!F$5*1000)</f>
        <v>13.502919722227551</v>
      </c>
      <c r="G121" s="296">
        <f>IF(G$44=0,0,G$44/FBT!G$5*1000)</f>
        <v>13.22352442491718</v>
      </c>
      <c r="H121" s="296">
        <f>IF(H$44=0,0,H$44/FBT!H$5*1000)</f>
        <v>13.050155226608528</v>
      </c>
      <c r="I121" s="296">
        <f>IF(I$44=0,0,I$44/FBT!I$5*1000)</f>
        <v>13.024919344747369</v>
      </c>
      <c r="J121" s="296">
        <f>IF(J$44=0,0,J$44/FBT!J$5*1000)</f>
        <v>12.885563349427642</v>
      </c>
      <c r="K121" s="296">
        <f>IF(K$44=0,0,K$44/FBT!K$5*1000)</f>
        <v>12.420235561573955</v>
      </c>
      <c r="L121" s="296">
        <f>IF(L$44=0,0,L$44/FBT!L$5*1000)</f>
        <v>12.317238581032953</v>
      </c>
      <c r="M121" s="296">
        <f>IF(M$44=0,0,M$44/FBT!M$5*1000)</f>
        <v>12.196324620457766</v>
      </c>
      <c r="N121" s="296">
        <f>IF(N$44=0,0,N$44/FBT!N$5*1000)</f>
        <v>11.878900736612412</v>
      </c>
      <c r="O121" s="296">
        <f>IF(O$44=0,0,O$44/FBT!O$5*1000)</f>
        <v>11.831963855975884</v>
      </c>
      <c r="P121" s="296">
        <f>IF(P$44=0,0,P$44/FBT!P$5*1000)</f>
        <v>11.775793460491622</v>
      </c>
      <c r="Q121" s="296">
        <f>IF(Q$44=0,0,Q$44/FBT!Q$5*1000)</f>
        <v>11.591261562533392</v>
      </c>
    </row>
    <row r="122" spans="1:17" x14ac:dyDescent="0.25">
      <c r="A122" s="127" t="s">
        <v>259</v>
      </c>
      <c r="B122" s="296">
        <f>IF(B$65=0,0,B$65/FBT!B$5*1000)</f>
        <v>12.411694479251123</v>
      </c>
      <c r="C122" s="296">
        <f>IF(C$65=0,0,C$65/FBT!C$5*1000)</f>
        <v>12.428094763971625</v>
      </c>
      <c r="D122" s="296">
        <f>IF(D$65=0,0,D$65/FBT!D$5*1000)</f>
        <v>12.317847063064093</v>
      </c>
      <c r="E122" s="296">
        <f>IF(E$65=0,0,E$65/FBT!E$5*1000)</f>
        <v>12.275864938829837</v>
      </c>
      <c r="F122" s="296">
        <f>IF(F$65=0,0,F$65/FBT!F$5*1000)</f>
        <v>12.223695748542836</v>
      </c>
      <c r="G122" s="296">
        <f>IF(G$65=0,0,G$65/FBT!G$5*1000)</f>
        <v>11.970769479398708</v>
      </c>
      <c r="H122" s="296">
        <f>IF(H$65=0,0,H$65/FBT!H$5*1000)</f>
        <v>11.813824731456142</v>
      </c>
      <c r="I122" s="296">
        <f>IF(I$65=0,0,I$65/FBT!I$5*1000)</f>
        <v>11.790979617350251</v>
      </c>
      <c r="J122" s="296">
        <f>IF(J$65=0,0,J$65/FBT!J$5*1000)</f>
        <v>11.66482576895555</v>
      </c>
      <c r="K122" s="296">
        <f>IF(K$65=0,0,K$65/FBT!K$5*1000)</f>
        <v>11.243581666266948</v>
      </c>
      <c r="L122" s="296">
        <f>IF(L$65=0,0,L$65/FBT!L$5*1000)</f>
        <v>11.150342294408777</v>
      </c>
      <c r="M122" s="296">
        <f>IF(M$65=0,0,M$65/FBT!M$5*1000)</f>
        <v>11.040883340624925</v>
      </c>
      <c r="N122" s="296">
        <f>IF(N$65=0,0,N$65/FBT!N$5*1000)</f>
        <v>10.753531193143864</v>
      </c>
      <c r="O122" s="296">
        <f>IF(O$65=0,0,O$65/FBT!O$5*1000)</f>
        <v>10.711040964357116</v>
      </c>
      <c r="P122" s="296">
        <f>IF(P$65=0,0,P$65/FBT!P$5*1000)</f>
        <v>10.660191974760835</v>
      </c>
      <c r="Q122" s="296">
        <f>IF(Q$65=0,0,Q$65/FBT!Q$5*1000)</f>
        <v>10.493142046082861</v>
      </c>
    </row>
    <row r="123" spans="1:17" x14ac:dyDescent="0.25">
      <c r="A123" s="72" t="s">
        <v>258</v>
      </c>
      <c r="B123" s="295">
        <f>IF(B$79=0,0,B$79/FBT!B$5*1000)</f>
        <v>5.2220368587211983</v>
      </c>
      <c r="C123" s="295">
        <f>IF(C$79=0,0,C$79/FBT!C$5*1000)</f>
        <v>5.5172501097387254</v>
      </c>
      <c r="D123" s="295">
        <f>IF(D$79=0,0,D$79/FBT!D$5*1000)</f>
        <v>1.1167928216756269</v>
      </c>
      <c r="E123" s="295">
        <f>IF(E$79=0,0,E$79/FBT!E$5*1000)</f>
        <v>8.9118465766342201</v>
      </c>
      <c r="F123" s="295">
        <f>IF(F$79=0,0,F$79/FBT!F$5*1000)</f>
        <v>13.762487722138754</v>
      </c>
      <c r="G123" s="295">
        <f>IF(G$79=0,0,G$79/FBT!G$5*1000)</f>
        <v>13.333815823595277</v>
      </c>
      <c r="H123" s="295">
        <f>IF(H$79=0,0,H$79/FBT!H$5*1000)</f>
        <v>14.70939849989759</v>
      </c>
      <c r="I123" s="295">
        <f>IF(I$79=0,0,I$79/FBT!I$5*1000)</f>
        <v>15.462391081280209</v>
      </c>
      <c r="J123" s="295">
        <f>IF(J$79=0,0,J$79/FBT!J$5*1000)</f>
        <v>14.159936187449897</v>
      </c>
      <c r="K123" s="295">
        <f>IF(K$79=0,0,K$79/FBT!K$5*1000)</f>
        <v>14.947163481325353</v>
      </c>
      <c r="L123" s="295">
        <f>IF(L$79=0,0,L$79/FBT!L$5*1000)</f>
        <v>14.44556185167627</v>
      </c>
      <c r="M123" s="295">
        <f>IF(M$79=0,0,M$79/FBT!M$5*1000)</f>
        <v>15.033475192848005</v>
      </c>
      <c r="N123" s="295">
        <f>IF(N$79=0,0,N$79/FBT!N$5*1000)</f>
        <v>13.368906535239368</v>
      </c>
      <c r="O123" s="295">
        <f>IF(O$79=0,0,O$79/FBT!O$5*1000)</f>
        <v>16.907297771679648</v>
      </c>
      <c r="P123" s="295">
        <f>IF(P$79=0,0,P$79/FBT!P$5*1000)</f>
        <v>19.13415034416338</v>
      </c>
      <c r="Q123" s="295">
        <f>IF(Q$79=0,0,Q$79/FBT!Q$5*1000)</f>
        <v>16.856575492729963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59999389629810485"/>
    <pageSetUpPr fitToPage="1"/>
  </sheetPr>
  <dimension ref="A1:Q12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377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</row>
    <row r="5" spans="1:17" ht="12.75" x14ac:dyDescent="0.25">
      <c r="A5" s="97" t="s">
        <v>8</v>
      </c>
      <c r="B5" s="96">
        <v>167.84972491706742</v>
      </c>
      <c r="C5" s="96">
        <v>174.10894739474006</v>
      </c>
      <c r="D5" s="96">
        <v>206.91470878839422</v>
      </c>
      <c r="E5" s="96">
        <v>186.54295929646452</v>
      </c>
      <c r="F5" s="96">
        <v>193.76938565582969</v>
      </c>
      <c r="G5" s="96">
        <v>203.0128874051598</v>
      </c>
      <c r="H5" s="96">
        <v>210.30118643480193</v>
      </c>
      <c r="I5" s="96">
        <v>203.34705019434119</v>
      </c>
      <c r="J5" s="96">
        <v>203.0707336951798</v>
      </c>
      <c r="K5" s="96">
        <v>225.42549894660078</v>
      </c>
      <c r="L5" s="96">
        <v>242.60972050528042</v>
      </c>
      <c r="M5" s="96">
        <v>244.85411759441993</v>
      </c>
      <c r="N5" s="96">
        <v>261.2327511298534</v>
      </c>
      <c r="O5" s="96">
        <v>243.02010571803135</v>
      </c>
      <c r="P5" s="96">
        <v>237.60898113019687</v>
      </c>
      <c r="Q5" s="96">
        <v>285.57591410181647</v>
      </c>
    </row>
    <row r="6" spans="1:17" x14ac:dyDescent="0.25">
      <c r="A6" s="132" t="s">
        <v>83</v>
      </c>
      <c r="B6" s="160">
        <v>2.8196851725232754</v>
      </c>
      <c r="C6" s="160">
        <v>2.9286977670821233</v>
      </c>
      <c r="D6" s="160">
        <v>3.477368797499639</v>
      </c>
      <c r="E6" s="160">
        <v>3.1243202580783138</v>
      </c>
      <c r="F6" s="160">
        <v>3.2315603814444471</v>
      </c>
      <c r="G6" s="160">
        <v>3.3803331756009807</v>
      </c>
      <c r="H6" s="160">
        <v>3.5009389338125438</v>
      </c>
      <c r="I6" s="160">
        <v>3.3786254933556608</v>
      </c>
      <c r="J6" s="160">
        <v>3.3683838887830286</v>
      </c>
      <c r="K6" s="160">
        <v>3.7307916585746677</v>
      </c>
      <c r="L6" s="160">
        <v>4.0150074166536518</v>
      </c>
      <c r="M6" s="160">
        <v>4.0494270571016902</v>
      </c>
      <c r="N6" s="160">
        <v>4.3252573293429162</v>
      </c>
      <c r="O6" s="160">
        <v>4.0078098942369591</v>
      </c>
      <c r="P6" s="160">
        <v>3.8999685535172053</v>
      </c>
      <c r="Q6" s="160">
        <v>4.6706912840499673</v>
      </c>
    </row>
    <row r="7" spans="1:17" x14ac:dyDescent="0.25">
      <c r="A7" s="76" t="s">
        <v>82</v>
      </c>
      <c r="B7" s="159">
        <v>0.8240128292386425</v>
      </c>
      <c r="C7" s="159">
        <v>0.85587020726808261</v>
      </c>
      <c r="D7" s="159">
        <v>1.0162115008640031</v>
      </c>
      <c r="E7" s="159">
        <v>0.91303809389573454</v>
      </c>
      <c r="F7" s="159">
        <v>0.94437749246545177</v>
      </c>
      <c r="G7" s="159">
        <v>0.98785422249945032</v>
      </c>
      <c r="H7" s="159">
        <v>1.0230995374781608</v>
      </c>
      <c r="I7" s="159">
        <v>0.98735517668677641</v>
      </c>
      <c r="J7" s="159">
        <v>0.98436221362761134</v>
      </c>
      <c r="K7" s="159">
        <v>1.0902707223625911</v>
      </c>
      <c r="L7" s="159">
        <v>1.1733287294092756</v>
      </c>
      <c r="M7" s="159">
        <v>1.1833873790710687</v>
      </c>
      <c r="N7" s="159">
        <v>1.2639948473210658</v>
      </c>
      <c r="O7" s="159">
        <v>1.1712253560015344</v>
      </c>
      <c r="P7" s="159">
        <v>1.139710260223713</v>
      </c>
      <c r="Q7" s="159">
        <v>1.3649430003655885</v>
      </c>
    </row>
    <row r="8" spans="1:17" x14ac:dyDescent="0.25">
      <c r="A8" s="76" t="s">
        <v>81</v>
      </c>
      <c r="B8" s="159">
        <v>7.8128303001215089</v>
      </c>
      <c r="C8" s="159">
        <v>8.1148841996716001</v>
      </c>
      <c r="D8" s="159">
        <v>9.6351509631446319</v>
      </c>
      <c r="E8" s="159">
        <v>8.6569182323833385</v>
      </c>
      <c r="F8" s="159">
        <v>8.9540609394444672</v>
      </c>
      <c r="G8" s="159">
        <v>9.3662830574831855</v>
      </c>
      <c r="H8" s="159">
        <v>9.7004594865776461</v>
      </c>
      <c r="I8" s="159">
        <v>9.3615513832809629</v>
      </c>
      <c r="J8" s="159">
        <v>9.3331737759840028</v>
      </c>
      <c r="K8" s="159">
        <v>10.337339217012229</v>
      </c>
      <c r="L8" s="159">
        <v>11.124848939065483</v>
      </c>
      <c r="M8" s="159">
        <v>11.220219447954983</v>
      </c>
      <c r="N8" s="159">
        <v>11.984494527193187</v>
      </c>
      <c r="O8" s="159">
        <v>11.104905924940747</v>
      </c>
      <c r="P8" s="159">
        <v>10.806097354894948</v>
      </c>
      <c r="Q8" s="159">
        <v>12.941628640719394</v>
      </c>
    </row>
    <row r="9" spans="1:17" x14ac:dyDescent="0.25">
      <c r="A9" s="76" t="s">
        <v>80</v>
      </c>
      <c r="B9" s="159">
        <v>3.7437076623898768</v>
      </c>
      <c r="C9" s="159">
        <v>3.8884441349307997</v>
      </c>
      <c r="D9" s="159">
        <v>4.616916930660425</v>
      </c>
      <c r="E9" s="159">
        <v>4.1481729250860733</v>
      </c>
      <c r="F9" s="159">
        <v>4.290556080295616</v>
      </c>
      <c r="G9" s="159">
        <v>4.4880823342428098</v>
      </c>
      <c r="H9" s="159">
        <v>4.6482110981008402</v>
      </c>
      <c r="I9" s="159">
        <v>4.4858150374647749</v>
      </c>
      <c r="J9" s="159">
        <v>4.472217216726718</v>
      </c>
      <c r="K9" s="159">
        <v>4.9533875111622692</v>
      </c>
      <c r="L9" s="159">
        <v>5.330741948338698</v>
      </c>
      <c r="M9" s="159">
        <v>5.3764410472798447</v>
      </c>
      <c r="N9" s="159">
        <v>5.7426620402371853</v>
      </c>
      <c r="O9" s="159">
        <v>5.3211857680657495</v>
      </c>
      <c r="P9" s="159">
        <v>5.1780043740898902</v>
      </c>
      <c r="Q9" s="159">
        <v>6.2012961302016212</v>
      </c>
    </row>
    <row r="10" spans="1:17" x14ac:dyDescent="0.25">
      <c r="A10" s="129" t="s">
        <v>79</v>
      </c>
      <c r="B10" s="158">
        <v>4.3097503282657232</v>
      </c>
      <c r="C10" s="158">
        <v>4.4763707260900185</v>
      </c>
      <c r="D10" s="158">
        <v>5.3149874541184587</v>
      </c>
      <c r="E10" s="158">
        <v>4.7753700977228917</v>
      </c>
      <c r="F10" s="158">
        <v>4.9392813603646211</v>
      </c>
      <c r="G10" s="158">
        <v>5.1666732708875092</v>
      </c>
      <c r="H10" s="158">
        <v>5.3510132500837981</v>
      </c>
      <c r="I10" s="158">
        <v>5.1640631624296383</v>
      </c>
      <c r="J10" s="158">
        <v>5.1484093727445392</v>
      </c>
      <c r="K10" s="158">
        <v>5.7023318531851004</v>
      </c>
      <c r="L10" s="158">
        <v>6.136741683266612</v>
      </c>
      <c r="M10" s="158">
        <v>6.1893504135480057</v>
      </c>
      <c r="N10" s="158">
        <v>6.6109434402877438</v>
      </c>
      <c r="O10" s="158">
        <v>6.1257406236801328</v>
      </c>
      <c r="P10" s="158">
        <v>5.9609104298355966</v>
      </c>
      <c r="Q10" s="158">
        <v>7.1389222778544239</v>
      </c>
    </row>
    <row r="11" spans="1:17" x14ac:dyDescent="0.25">
      <c r="A11" s="92" t="s">
        <v>125</v>
      </c>
      <c r="B11" s="91">
        <v>0.70420793199720955</v>
      </c>
      <c r="C11" s="91">
        <v>0.73143350119337591</v>
      </c>
      <c r="D11" s="91">
        <v>0.86846244876603518</v>
      </c>
      <c r="E11" s="91">
        <v>0.7802896327852914</v>
      </c>
      <c r="F11" s="91">
        <v>0.8070725326064121</v>
      </c>
      <c r="G11" s="91">
        <v>0.84422809264245169</v>
      </c>
      <c r="H11" s="91">
        <v>0.87434901976039547</v>
      </c>
      <c r="I11" s="91">
        <v>0.84380160411309268</v>
      </c>
      <c r="J11" s="91">
        <v>0.84124379402609895</v>
      </c>
      <c r="K11" s="91">
        <v>0.93175404977791698</v>
      </c>
      <c r="L11" s="91">
        <v>1.0027360846476869</v>
      </c>
      <c r="M11" s="91">
        <v>1.0113322868252195</v>
      </c>
      <c r="N11" s="91">
        <v>1.0802200717063233</v>
      </c>
      <c r="O11" s="91">
        <v>1.0009385249676368</v>
      </c>
      <c r="P11" s="91">
        <v>0.97400547291200446</v>
      </c>
      <c r="Q11" s="91">
        <v>1.1664911679465408</v>
      </c>
    </row>
    <row r="12" spans="1:17" x14ac:dyDescent="0.25">
      <c r="A12" s="92" t="s">
        <v>26</v>
      </c>
      <c r="B12" s="91">
        <v>1.1718912857984651</v>
      </c>
      <c r="C12" s="91">
        <v>1.2171980848874835</v>
      </c>
      <c r="D12" s="91">
        <v>1.4452316276325976</v>
      </c>
      <c r="E12" s="91">
        <v>1.2985008823552853</v>
      </c>
      <c r="F12" s="91">
        <v>1.3430710234779064</v>
      </c>
      <c r="G12" s="91">
        <v>1.4049025863540952</v>
      </c>
      <c r="H12" s="91">
        <v>1.4550276281291552</v>
      </c>
      <c r="I12" s="91">
        <v>1.4041928553664997</v>
      </c>
      <c r="J12" s="91">
        <v>1.3999363350754344</v>
      </c>
      <c r="K12" s="91">
        <v>1.5505568764972348</v>
      </c>
      <c r="L12" s="91">
        <v>1.668679982376218</v>
      </c>
      <c r="M12" s="91">
        <v>1.6829851527173723</v>
      </c>
      <c r="N12" s="91">
        <v>1.7976231610839759</v>
      </c>
      <c r="O12" s="91">
        <v>1.6656886151549219</v>
      </c>
      <c r="P12" s="91">
        <v>1.6208686016761791</v>
      </c>
      <c r="Q12" s="91">
        <v>1.9411892035928417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2.4336511104700489</v>
      </c>
      <c r="C14" s="157">
        <v>2.5277391400091593</v>
      </c>
      <c r="D14" s="157">
        <v>3.0012933777198265</v>
      </c>
      <c r="E14" s="157">
        <v>2.6965795825823151</v>
      </c>
      <c r="F14" s="157">
        <v>2.7891378042803021</v>
      </c>
      <c r="G14" s="157">
        <v>2.9175425918909625</v>
      </c>
      <c r="H14" s="157">
        <v>3.0216366021942473</v>
      </c>
      <c r="I14" s="157">
        <v>2.9160687029500454</v>
      </c>
      <c r="J14" s="157">
        <v>2.9072292436430058</v>
      </c>
      <c r="K14" s="157">
        <v>3.2200209269099491</v>
      </c>
      <c r="L14" s="157">
        <v>3.4653256162427066</v>
      </c>
      <c r="M14" s="157">
        <v>3.4950329740054138</v>
      </c>
      <c r="N14" s="157">
        <v>3.7331002074974444</v>
      </c>
      <c r="O14" s="157">
        <v>3.4591134835575739</v>
      </c>
      <c r="P14" s="157">
        <v>3.3660363552474135</v>
      </c>
      <c r="Q14" s="157">
        <v>4.0312419063150413</v>
      </c>
    </row>
    <row r="15" spans="1:17" x14ac:dyDescent="0.25">
      <c r="A15" s="156" t="s">
        <v>263</v>
      </c>
      <c r="B15" s="204">
        <v>13.023899799965179</v>
      </c>
      <c r="C15" s="204">
        <v>13.475759407415223</v>
      </c>
      <c r="D15" s="204">
        <v>16.070604945168931</v>
      </c>
      <c r="E15" s="204">
        <v>14.414729079465497</v>
      </c>
      <c r="F15" s="204">
        <v>14.890056282719305</v>
      </c>
      <c r="G15" s="204">
        <v>15.569312575331134</v>
      </c>
      <c r="H15" s="204">
        <v>16.119104841380928</v>
      </c>
      <c r="I15" s="204">
        <v>15.578894272829769</v>
      </c>
      <c r="J15" s="204">
        <v>15.547819520984744</v>
      </c>
      <c r="K15" s="204">
        <v>17.186330478185344</v>
      </c>
      <c r="L15" s="204">
        <v>18.489125906858519</v>
      </c>
      <c r="M15" s="204">
        <v>18.652328767653273</v>
      </c>
      <c r="N15" s="204">
        <v>19.943169823467173</v>
      </c>
      <c r="O15" s="204">
        <v>18.483471077557638</v>
      </c>
      <c r="P15" s="204">
        <v>17.995853989549992</v>
      </c>
      <c r="Q15" s="204">
        <v>21.551720054246648</v>
      </c>
    </row>
    <row r="16" spans="1:17" x14ac:dyDescent="0.25">
      <c r="A16" s="152" t="s">
        <v>277</v>
      </c>
      <c r="B16" s="264">
        <v>6.4362096479805562</v>
      </c>
      <c r="C16" s="264">
        <v>6.6333808233263296</v>
      </c>
      <c r="D16" s="264">
        <v>7.9463546191627632</v>
      </c>
      <c r="E16" s="264">
        <v>7.1153135289804323</v>
      </c>
      <c r="F16" s="264">
        <v>7.3400933620948656</v>
      </c>
      <c r="G16" s="264">
        <v>7.6717686266902962</v>
      </c>
      <c r="H16" s="264">
        <v>7.9397871070050137</v>
      </c>
      <c r="I16" s="264">
        <v>7.6853400183646645</v>
      </c>
      <c r="J16" s="264">
        <v>7.6781929440636079</v>
      </c>
      <c r="K16" s="264">
        <v>8.4700029577249545</v>
      </c>
      <c r="L16" s="264">
        <v>9.1087790948896892</v>
      </c>
      <c r="M16" s="264">
        <v>9.1915666211556282</v>
      </c>
      <c r="N16" s="264">
        <v>9.8379795735168685</v>
      </c>
      <c r="O16" s="264">
        <v>9.1199399895586986</v>
      </c>
      <c r="P16" s="264">
        <v>8.8842749085194743</v>
      </c>
      <c r="Q16" s="264">
        <v>10.639485144218801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0.52174820904855401</v>
      </c>
      <c r="C18" s="83">
        <v>0.65243162508253527</v>
      </c>
      <c r="D18" s="83">
        <v>0.39438085028713116</v>
      </c>
      <c r="E18" s="83">
        <v>0.3940996155549471</v>
      </c>
      <c r="F18" s="83">
        <v>0.52706979041848079</v>
      </c>
      <c r="G18" s="83">
        <v>0.67025468182053372</v>
      </c>
      <c r="H18" s="83">
        <v>0.81470529355980692</v>
      </c>
      <c r="I18" s="83">
        <v>0.5442768934885569</v>
      </c>
      <c r="J18" s="83">
        <v>0.41141840875474922</v>
      </c>
      <c r="K18" s="83">
        <v>0.85146372596388786</v>
      </c>
      <c r="L18" s="83">
        <v>1.001265688438995</v>
      </c>
      <c r="M18" s="83">
        <v>1.0104583503052202</v>
      </c>
      <c r="N18" s="83">
        <v>0.89414400021036811</v>
      </c>
      <c r="O18" s="83">
        <v>0.74531989779526298</v>
      </c>
      <c r="P18" s="83">
        <v>0.74487055698885118</v>
      </c>
      <c r="Q18" s="83">
        <v>0.90414342985720886</v>
      </c>
    </row>
    <row r="19" spans="1:17" x14ac:dyDescent="0.25">
      <c r="A19" s="154" t="s">
        <v>125</v>
      </c>
      <c r="B19" s="83">
        <v>7.9543001323654938E-2</v>
      </c>
      <c r="C19" s="83">
        <v>0.59563222673841487</v>
      </c>
      <c r="D19" s="83">
        <v>0.23953275454548115</v>
      </c>
      <c r="E19" s="83">
        <v>0.46835499377626705</v>
      </c>
      <c r="F19" s="83">
        <v>0.59972209522158237</v>
      </c>
      <c r="G19" s="83">
        <v>0.58377330735616684</v>
      </c>
      <c r="H19" s="83">
        <v>0.55286083019463472</v>
      </c>
      <c r="I19" s="83">
        <v>0.49853878836467891</v>
      </c>
      <c r="J19" s="83">
        <v>0.43331872155791512</v>
      </c>
      <c r="K19" s="83">
        <v>0.49807942289038404</v>
      </c>
      <c r="L19" s="83">
        <v>0.52927261727835828</v>
      </c>
      <c r="M19" s="83">
        <v>0.47647041984778449</v>
      </c>
      <c r="N19" s="83">
        <v>0.44879763885534685</v>
      </c>
      <c r="O19" s="83">
        <v>0.45068366934809434</v>
      </c>
      <c r="P19" s="83">
        <v>0.30148462180725011</v>
      </c>
      <c r="Q19" s="83">
        <v>0.3553332052403379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5.8349184376083469</v>
      </c>
      <c r="C21" s="83">
        <v>5.3853169715053797</v>
      </c>
      <c r="D21" s="83">
        <v>7.312441014330151</v>
      </c>
      <c r="E21" s="83">
        <v>6.2528589196492179</v>
      </c>
      <c r="F21" s="83">
        <v>6.2133014764548022</v>
      </c>
      <c r="G21" s="83">
        <v>6.4177406375135959</v>
      </c>
      <c r="H21" s="83">
        <v>6.5722209832505722</v>
      </c>
      <c r="I21" s="83">
        <v>6.6425243365114293</v>
      </c>
      <c r="J21" s="83">
        <v>6.8334558137509438</v>
      </c>
      <c r="K21" s="83">
        <v>7.1204598088706827</v>
      </c>
      <c r="L21" s="83">
        <v>7.5782407891723365</v>
      </c>
      <c r="M21" s="83">
        <v>7.704637851002623</v>
      </c>
      <c r="N21" s="83">
        <v>8.4950379344511529</v>
      </c>
      <c r="O21" s="83">
        <v>7.9239364224153421</v>
      </c>
      <c r="P21" s="83">
        <v>7.8379197297233736</v>
      </c>
      <c r="Q21" s="83">
        <v>9.3800085091212537</v>
      </c>
    </row>
    <row r="22" spans="1:17" x14ac:dyDescent="0.25">
      <c r="A22" s="152" t="s">
        <v>276</v>
      </c>
      <c r="B22" s="264">
        <v>6.5714783372546464</v>
      </c>
      <c r="C22" s="264">
        <v>6.8255400000999078</v>
      </c>
      <c r="D22" s="264">
        <v>8.1042571511502626</v>
      </c>
      <c r="E22" s="264">
        <v>7.2814522325676432</v>
      </c>
      <c r="F22" s="264">
        <v>7.5313830242930244</v>
      </c>
      <c r="G22" s="264">
        <v>7.8781086812916827</v>
      </c>
      <c r="H22" s="264">
        <v>8.1591890427301248</v>
      </c>
      <c r="I22" s="264">
        <v>7.8741288054561158</v>
      </c>
      <c r="J22" s="264">
        <v>7.8502600121441457</v>
      </c>
      <c r="K22" s="264">
        <v>8.6948772877342879</v>
      </c>
      <c r="L22" s="264">
        <v>9.3572624772308401</v>
      </c>
      <c r="M22" s="264">
        <v>9.4374799156117248</v>
      </c>
      <c r="N22" s="264">
        <v>10.080322129506904</v>
      </c>
      <c r="O22" s="264">
        <v>9.3404881355049962</v>
      </c>
      <c r="P22" s="264">
        <v>9.0891561636571669</v>
      </c>
      <c r="Q22" s="264">
        <v>10.885380712794836</v>
      </c>
    </row>
    <row r="23" spans="1:17" x14ac:dyDescent="0.25">
      <c r="A23" s="152" t="s">
        <v>275</v>
      </c>
      <c r="B23" s="264">
        <v>1.6211814729976674E-2</v>
      </c>
      <c r="C23" s="264">
        <v>1.6838583988986015E-2</v>
      </c>
      <c r="D23" s="264">
        <v>1.9993174855906966E-2</v>
      </c>
      <c r="E23" s="264">
        <v>1.7963317917422714E-2</v>
      </c>
      <c r="F23" s="264">
        <v>1.857989633141488E-2</v>
      </c>
      <c r="G23" s="264">
        <v>1.9435267349154666E-2</v>
      </c>
      <c r="H23" s="264">
        <v>2.0128691645791463E-2</v>
      </c>
      <c r="I23" s="264">
        <v>1.9425449008990764E-2</v>
      </c>
      <c r="J23" s="264">
        <v>1.9366564776989538E-2</v>
      </c>
      <c r="K23" s="264">
        <v>2.1450232726099083E-2</v>
      </c>
      <c r="L23" s="264">
        <v>2.3084334737988953E-2</v>
      </c>
      <c r="M23" s="264">
        <v>2.3282230885918347E-2</v>
      </c>
      <c r="N23" s="264">
        <v>2.4868120443401323E-2</v>
      </c>
      <c r="O23" s="264">
        <v>2.3042952493945949E-2</v>
      </c>
      <c r="P23" s="264">
        <v>2.2422917373352495E-2</v>
      </c>
      <c r="Q23" s="264">
        <v>2.6854197233010406E-2</v>
      </c>
    </row>
    <row r="24" spans="1:17" x14ac:dyDescent="0.25">
      <c r="A24" s="156" t="s">
        <v>262</v>
      </c>
      <c r="B24" s="204">
        <v>5.665393404435072</v>
      </c>
      <c r="C24" s="204">
        <v>5.852801626209458</v>
      </c>
      <c r="D24" s="204">
        <v>6.992288928369975</v>
      </c>
      <c r="E24" s="204">
        <v>6.2675244615233972</v>
      </c>
      <c r="F24" s="204">
        <v>6.4707479945757242</v>
      </c>
      <c r="G24" s="204">
        <v>6.7648226509925564</v>
      </c>
      <c r="H24" s="204">
        <v>7.0026933617120575</v>
      </c>
      <c r="I24" s="204">
        <v>6.7720850053585391</v>
      </c>
      <c r="J24" s="204">
        <v>6.7614423610276537</v>
      </c>
      <c r="K24" s="204">
        <v>7.4679200962221275</v>
      </c>
      <c r="L24" s="204">
        <v>8.0328690607807243</v>
      </c>
      <c r="M24" s="204">
        <v>8.1046099799795712</v>
      </c>
      <c r="N24" s="204">
        <v>8.6691018549482735</v>
      </c>
      <c r="O24" s="204">
        <v>8.0352961766748887</v>
      </c>
      <c r="P24" s="204">
        <v>7.8250415394939141</v>
      </c>
      <c r="Q24" s="204">
        <v>9.3711267774763289</v>
      </c>
    </row>
    <row r="25" spans="1:17" x14ac:dyDescent="0.25">
      <c r="A25" s="152" t="s">
        <v>274</v>
      </c>
      <c r="B25" s="264">
        <v>3.9397856155873656</v>
      </c>
      <c r="C25" s="264">
        <v>4.0604796580319773</v>
      </c>
      <c r="D25" s="264">
        <v>4.864187982869165</v>
      </c>
      <c r="E25" s="264">
        <v>4.3554842718131406</v>
      </c>
      <c r="F25" s="264">
        <v>4.493078353052586</v>
      </c>
      <c r="G25" s="264">
        <v>4.6961061454907984</v>
      </c>
      <c r="H25" s="264">
        <v>4.8601678232807517</v>
      </c>
      <c r="I25" s="264">
        <v>4.70441357744635</v>
      </c>
      <c r="J25" s="264">
        <v>4.7000386515093755</v>
      </c>
      <c r="K25" s="264">
        <v>5.1847279131588522</v>
      </c>
      <c r="L25" s="264">
        <v>5.5757408189568709</v>
      </c>
      <c r="M25" s="264">
        <v>5.6264174008228682</v>
      </c>
      <c r="N25" s="264">
        <v>6.0221050167850034</v>
      </c>
      <c r="O25" s="264">
        <v>5.5825727176486062</v>
      </c>
      <c r="P25" s="264">
        <v>5.4383154688708508</v>
      </c>
      <c r="Q25" s="264">
        <v>6.5127292025984103</v>
      </c>
    </row>
    <row r="26" spans="1:17" x14ac:dyDescent="0.25">
      <c r="A26" s="154" t="s">
        <v>33</v>
      </c>
      <c r="B26" s="83">
        <v>0</v>
      </c>
      <c r="C26" s="83">
        <v>0</v>
      </c>
      <c r="D26" s="83">
        <v>0</v>
      </c>
      <c r="E26" s="83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</row>
    <row r="27" spans="1:17" x14ac:dyDescent="0.25">
      <c r="A27" s="154" t="s">
        <v>30</v>
      </c>
      <c r="B27" s="83">
        <v>0.31937680737496266</v>
      </c>
      <c r="C27" s="83">
        <v>0.39937181543813993</v>
      </c>
      <c r="D27" s="83">
        <v>0.24141165157848266</v>
      </c>
      <c r="E27" s="83">
        <v>0.24123949985983781</v>
      </c>
      <c r="F27" s="83">
        <v>0.32263429755631384</v>
      </c>
      <c r="G27" s="83">
        <v>0.41028181160089294</v>
      </c>
      <c r="H27" s="83">
        <v>0.498704108794358</v>
      </c>
      <c r="I27" s="83">
        <v>0.33316725109095785</v>
      </c>
      <c r="J27" s="83">
        <v>0.25184082207582842</v>
      </c>
      <c r="K27" s="83">
        <v>0.52120498293579975</v>
      </c>
      <c r="L27" s="83">
        <v>0.61290299297985851</v>
      </c>
      <c r="M27" s="83">
        <v>0.61853008081110661</v>
      </c>
      <c r="N27" s="83">
        <v>0.54733078363875676</v>
      </c>
      <c r="O27" s="83">
        <v>0.45623134934178644</v>
      </c>
      <c r="P27" s="83">
        <v>0.45595629514958053</v>
      </c>
      <c r="Q27" s="83">
        <v>0.5534517168030586</v>
      </c>
    </row>
    <row r="28" spans="1:17" x14ac:dyDescent="0.25">
      <c r="A28" s="154" t="s">
        <v>125</v>
      </c>
      <c r="B28" s="83">
        <v>4.8690516557972956E-2</v>
      </c>
      <c r="C28" s="83">
        <v>0.36460330030122312</v>
      </c>
      <c r="D28" s="83">
        <v>0.14662476091287743</v>
      </c>
      <c r="E28" s="83">
        <v>0.28669331305067258</v>
      </c>
      <c r="F28" s="83">
        <v>0.36710682425412555</v>
      </c>
      <c r="G28" s="83">
        <v>0.35734412097767976</v>
      </c>
      <c r="H28" s="83">
        <v>0.33842172106775975</v>
      </c>
      <c r="I28" s="83">
        <v>0.30516966578734445</v>
      </c>
      <c r="J28" s="83">
        <v>0.26524662177438996</v>
      </c>
      <c r="K28" s="83">
        <v>0.30488847521293699</v>
      </c>
      <c r="L28" s="83">
        <v>0.32398271006162976</v>
      </c>
      <c r="M28" s="83">
        <v>0.29166099444230559</v>
      </c>
      <c r="N28" s="83">
        <v>0.27472170401202495</v>
      </c>
      <c r="O28" s="83">
        <v>0.275876196518063</v>
      </c>
      <c r="P28" s="83">
        <v>0.18454724772516901</v>
      </c>
      <c r="Q28" s="83">
        <v>0.21750948575543713</v>
      </c>
    </row>
    <row r="29" spans="1:17" x14ac:dyDescent="0.25">
      <c r="A29" s="154" t="s">
        <v>29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26</v>
      </c>
      <c r="B30" s="83">
        <v>3.5717182916544301</v>
      </c>
      <c r="C30" s="83">
        <v>3.2965045422926145</v>
      </c>
      <c r="D30" s="83">
        <v>4.4761515703778052</v>
      </c>
      <c r="E30" s="83">
        <v>3.8275514589026298</v>
      </c>
      <c r="F30" s="83">
        <v>3.8033372312421463</v>
      </c>
      <c r="G30" s="83">
        <v>3.9284802129122256</v>
      </c>
      <c r="H30" s="83">
        <v>4.0230419934186337</v>
      </c>
      <c r="I30" s="83">
        <v>4.0660766605680481</v>
      </c>
      <c r="J30" s="83">
        <v>4.1829512076591566</v>
      </c>
      <c r="K30" s="83">
        <v>4.3586344550101153</v>
      </c>
      <c r="L30" s="83">
        <v>4.6388551159153826</v>
      </c>
      <c r="M30" s="83">
        <v>4.7162263255694565</v>
      </c>
      <c r="N30" s="83">
        <v>5.2000525291342221</v>
      </c>
      <c r="O30" s="83">
        <v>4.8504651717887564</v>
      </c>
      <c r="P30" s="83">
        <v>4.7978119259961014</v>
      </c>
      <c r="Q30" s="83">
        <v>5.7417680000399143</v>
      </c>
    </row>
    <row r="31" spans="1:17" x14ac:dyDescent="0.25">
      <c r="A31" s="152" t="s">
        <v>273</v>
      </c>
      <c r="B31" s="264">
        <v>1.6902365567095761</v>
      </c>
      <c r="C31" s="264">
        <v>1.7555832394742381</v>
      </c>
      <c r="D31" s="264">
        <v>2.0844794730879217</v>
      </c>
      <c r="E31" s="264">
        <v>1.8728474960722432</v>
      </c>
      <c r="F31" s="264">
        <v>1.9371316858909602</v>
      </c>
      <c r="G31" s="264">
        <v>2.0263122858308753</v>
      </c>
      <c r="H31" s="264">
        <v>2.0986083930223063</v>
      </c>
      <c r="I31" s="264">
        <v>2.0252886300743906</v>
      </c>
      <c r="J31" s="264">
        <v>2.0191493863684826</v>
      </c>
      <c r="K31" s="264">
        <v>2.2363916752972406</v>
      </c>
      <c r="L31" s="264">
        <v>2.4067624205773321</v>
      </c>
      <c r="M31" s="264">
        <v>2.4273949844965186</v>
      </c>
      <c r="N31" s="264">
        <v>2.5927391208322121</v>
      </c>
      <c r="O31" s="264">
        <v>2.402447926312218</v>
      </c>
      <c r="P31" s="264">
        <v>2.3378033418084758</v>
      </c>
      <c r="Q31" s="264">
        <v>2.7998065990968048</v>
      </c>
    </row>
    <row r="32" spans="1:17" x14ac:dyDescent="0.25">
      <c r="A32" s="152" t="s">
        <v>272</v>
      </c>
      <c r="B32" s="264">
        <v>3.5371232138130933E-2</v>
      </c>
      <c r="C32" s="264">
        <v>3.6738728703242199E-2</v>
      </c>
      <c r="D32" s="264">
        <v>4.3621472412887906E-2</v>
      </c>
      <c r="E32" s="264">
        <v>3.9192693638013178E-2</v>
      </c>
      <c r="F32" s="264">
        <v>4.0537955632177936E-2</v>
      </c>
      <c r="G32" s="264">
        <v>4.2404219670882919E-2</v>
      </c>
      <c r="H32" s="264">
        <v>4.3917145408999533E-2</v>
      </c>
      <c r="I32" s="264">
        <v>4.2382797837798046E-2</v>
      </c>
      <c r="J32" s="264">
        <v>4.2254323149795367E-2</v>
      </c>
      <c r="K32" s="264">
        <v>4.6800507766034352E-2</v>
      </c>
      <c r="L32" s="264">
        <v>5.0365821246521364E-2</v>
      </c>
      <c r="M32" s="264">
        <v>5.0797594660185498E-2</v>
      </c>
      <c r="N32" s="264">
        <v>5.4257717331057442E-2</v>
      </c>
      <c r="O32" s="264">
        <v>5.0275532714063896E-2</v>
      </c>
      <c r="P32" s="264">
        <v>4.8922728814587271E-2</v>
      </c>
      <c r="Q32" s="264">
        <v>5.8590975781113622E-2</v>
      </c>
    </row>
    <row r="33" spans="1:17" x14ac:dyDescent="0.25">
      <c r="A33" s="156" t="s">
        <v>261</v>
      </c>
      <c r="B33" s="204">
        <v>91.08345402629854</v>
      </c>
      <c r="C33" s="204">
        <v>94.134446512188234</v>
      </c>
      <c r="D33" s="204">
        <v>118.68066549632019</v>
      </c>
      <c r="E33" s="204">
        <v>96.125202677084062</v>
      </c>
      <c r="F33" s="204">
        <v>92.978225010295191</v>
      </c>
      <c r="G33" s="204">
        <v>97.800360569540686</v>
      </c>
      <c r="H33" s="204">
        <v>98.766373241901988</v>
      </c>
      <c r="I33" s="204">
        <v>94.366719314070394</v>
      </c>
      <c r="J33" s="204">
        <v>96.198417658413859</v>
      </c>
      <c r="K33" s="204">
        <v>104.67913693646499</v>
      </c>
      <c r="L33" s="204">
        <v>113.44298386574411</v>
      </c>
      <c r="M33" s="204">
        <v>113.05329677190075</v>
      </c>
      <c r="N33" s="204">
        <v>123.30401435604382</v>
      </c>
      <c r="O33" s="204">
        <v>107.58603606834501</v>
      </c>
      <c r="P33" s="204">
        <v>100.96670645505863</v>
      </c>
      <c r="Q33" s="204">
        <v>126.7895400349901</v>
      </c>
    </row>
    <row r="34" spans="1:17" x14ac:dyDescent="0.25">
      <c r="A34" s="150" t="s">
        <v>33</v>
      </c>
      <c r="B34" s="87">
        <v>1.3276698130760647</v>
      </c>
      <c r="C34" s="87">
        <v>0.7502303803467969</v>
      </c>
      <c r="D34" s="87">
        <v>0.95566772668814981</v>
      </c>
      <c r="E34" s="87">
        <v>0.94931417626574466</v>
      </c>
      <c r="F34" s="87">
        <v>0.7502578126554702</v>
      </c>
      <c r="G34" s="87">
        <v>1.1570883283871818</v>
      </c>
      <c r="H34" s="87">
        <v>0.77388054665850869</v>
      </c>
      <c r="I34" s="87">
        <v>0.97321063201198987</v>
      </c>
      <c r="J34" s="87">
        <v>0.78095492473483985</v>
      </c>
      <c r="K34" s="87">
        <v>1.2253509878549198</v>
      </c>
      <c r="L34" s="87">
        <v>1.0227821622377333</v>
      </c>
      <c r="M34" s="87">
        <v>1.0311728376040832</v>
      </c>
      <c r="N34" s="87">
        <v>1.2785575083391556</v>
      </c>
      <c r="O34" s="87">
        <v>1.0566122991579601</v>
      </c>
      <c r="P34" s="87">
        <v>1.2679552438626303</v>
      </c>
      <c r="Q34" s="87">
        <v>1.5057616874455999</v>
      </c>
    </row>
    <row r="35" spans="1:17" x14ac:dyDescent="0.25">
      <c r="A35" s="150" t="s">
        <v>31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30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125</v>
      </c>
      <c r="B37" s="87">
        <v>2.5789487616935185</v>
      </c>
      <c r="C37" s="87">
        <v>8.3204162783312903</v>
      </c>
      <c r="D37" s="87">
        <v>5.0272765778371875</v>
      </c>
      <c r="E37" s="87">
        <v>6.4144555019625606</v>
      </c>
      <c r="F37" s="87">
        <v>7.2895451792688215</v>
      </c>
      <c r="G37" s="87">
        <v>7.5025392489195548</v>
      </c>
      <c r="H37" s="87">
        <v>7.0131117350785113</v>
      </c>
      <c r="I37" s="87">
        <v>6.1635279899984798</v>
      </c>
      <c r="J37" s="87">
        <v>5.7510709149088219</v>
      </c>
      <c r="K37" s="87">
        <v>6.4679988586754265</v>
      </c>
      <c r="L37" s="87">
        <v>7.1158883023500223</v>
      </c>
      <c r="M37" s="87">
        <v>6.5576088350949142</v>
      </c>
      <c r="N37" s="87">
        <v>6.4733987593209248</v>
      </c>
      <c r="O37" s="87">
        <v>5.7618849441990516</v>
      </c>
      <c r="P37" s="87">
        <v>4.3356374845119001</v>
      </c>
      <c r="Q37" s="87">
        <v>4.8870344484917636</v>
      </c>
    </row>
    <row r="38" spans="1:17" x14ac:dyDescent="0.25">
      <c r="A38" s="150" t="s">
        <v>29</v>
      </c>
      <c r="B38" s="87">
        <v>10.412439585595067</v>
      </c>
      <c r="C38" s="87">
        <v>10.137223462026434</v>
      </c>
      <c r="D38" s="87">
        <v>9.1386794818437451</v>
      </c>
      <c r="E38" s="87">
        <v>11.554318599589244</v>
      </c>
      <c r="F38" s="87">
        <v>12.877950152397455</v>
      </c>
      <c r="G38" s="87">
        <v>11.451522869055999</v>
      </c>
      <c r="H38" s="87">
        <v>11.86423993080418</v>
      </c>
      <c r="I38" s="87">
        <v>10.442599933847003</v>
      </c>
      <c r="J38" s="87">
        <v>9.6947110853221368</v>
      </c>
      <c r="K38" s="87">
        <v>9.7261719110106846</v>
      </c>
      <c r="L38" s="87">
        <v>9.2167109720411435</v>
      </c>
      <c r="M38" s="87">
        <v>9.591889211744741</v>
      </c>
      <c r="N38" s="87">
        <v>10.493753062516429</v>
      </c>
      <c r="O38" s="87">
        <v>10.132153947494649</v>
      </c>
      <c r="P38" s="87">
        <v>8.5684403786881642</v>
      </c>
      <c r="Q38" s="87">
        <v>7.7669812037726977</v>
      </c>
    </row>
    <row r="39" spans="1:17" x14ac:dyDescent="0.25">
      <c r="A39" s="150" t="s">
        <v>28</v>
      </c>
      <c r="B39" s="87">
        <v>0</v>
      </c>
      <c r="C39" s="87">
        <v>0</v>
      </c>
      <c r="D39" s="87">
        <v>0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150" t="s">
        <v>26</v>
      </c>
      <c r="B40" s="87">
        <v>70.618928649708252</v>
      </c>
      <c r="C40" s="87">
        <v>68.504609322245727</v>
      </c>
      <c r="D40" s="87">
        <v>96.514790118929113</v>
      </c>
      <c r="E40" s="87">
        <v>71.085351713261176</v>
      </c>
      <c r="F40" s="87">
        <v>66.074720622603493</v>
      </c>
      <c r="G40" s="87">
        <v>71.178664415951758</v>
      </c>
      <c r="H40" s="87">
        <v>70.044237112915951</v>
      </c>
      <c r="I40" s="87">
        <v>67.254385830555606</v>
      </c>
      <c r="J40" s="87">
        <v>71.330142464851619</v>
      </c>
      <c r="K40" s="87">
        <v>73.727302557460376</v>
      </c>
      <c r="L40" s="87">
        <v>81.200977101851379</v>
      </c>
      <c r="M40" s="87">
        <v>81.310853077204968</v>
      </c>
      <c r="N40" s="87">
        <v>89.761747443507304</v>
      </c>
      <c r="O40" s="87">
        <v>75.738264056570827</v>
      </c>
      <c r="P40" s="87">
        <v>72.53950439144289</v>
      </c>
      <c r="Q40" s="87">
        <v>82.069701379250063</v>
      </c>
    </row>
    <row r="41" spans="1:17" x14ac:dyDescent="0.25">
      <c r="A41" s="150" t="s">
        <v>25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86</v>
      </c>
      <c r="B42" s="87">
        <v>1.5154483528174156</v>
      </c>
      <c r="C42" s="87">
        <v>1.7551115432277582</v>
      </c>
      <c r="D42" s="87">
        <v>1.6901920569516251</v>
      </c>
      <c r="E42" s="87">
        <v>1.3941574521041118</v>
      </c>
      <c r="F42" s="87">
        <v>0.99120981913058592</v>
      </c>
      <c r="G42" s="87">
        <v>0.87577848456039897</v>
      </c>
      <c r="H42" s="87">
        <v>3.0445397662568303</v>
      </c>
      <c r="I42" s="87">
        <v>3.1869079846905981</v>
      </c>
      <c r="J42" s="87">
        <v>1.7684150877408278</v>
      </c>
      <c r="K42" s="87">
        <v>2.4972002591930194</v>
      </c>
      <c r="L42" s="87">
        <v>3.3544829961919391</v>
      </c>
      <c r="M42" s="87">
        <v>3.3450247467660925</v>
      </c>
      <c r="N42" s="87">
        <v>3.2461784116819086</v>
      </c>
      <c r="O42" s="87">
        <v>3.2077395880699822</v>
      </c>
      <c r="P42" s="87">
        <v>2.3048390520015465</v>
      </c>
      <c r="Q42" s="87">
        <v>2.7315952366239951</v>
      </c>
    </row>
    <row r="43" spans="1:17" x14ac:dyDescent="0.25">
      <c r="A43" s="150" t="s">
        <v>22</v>
      </c>
      <c r="B43" s="87">
        <v>4.6300188634082291</v>
      </c>
      <c r="C43" s="87">
        <v>4.6668555260102407</v>
      </c>
      <c r="D43" s="87">
        <v>5.3540595340703527</v>
      </c>
      <c r="E43" s="87">
        <v>4.7276052339012358</v>
      </c>
      <c r="F43" s="87">
        <v>4.9945414242393529</v>
      </c>
      <c r="G43" s="87">
        <v>5.6347672226657792</v>
      </c>
      <c r="H43" s="87">
        <v>6.0263641501880034</v>
      </c>
      <c r="I43" s="87">
        <v>6.3460869429667168</v>
      </c>
      <c r="J43" s="87">
        <v>6.8731231808556066</v>
      </c>
      <c r="K43" s="87">
        <v>11.035112362270558</v>
      </c>
      <c r="L43" s="87">
        <v>11.53214233107189</v>
      </c>
      <c r="M43" s="87">
        <v>11.216748063485953</v>
      </c>
      <c r="N43" s="87">
        <v>12.050379170678095</v>
      </c>
      <c r="O43" s="87">
        <v>11.689381232852543</v>
      </c>
      <c r="P43" s="87">
        <v>11.950329904551507</v>
      </c>
      <c r="Q43" s="87">
        <v>27.828466079405985</v>
      </c>
    </row>
    <row r="44" spans="1:17" x14ac:dyDescent="0.25">
      <c r="A44" s="156" t="s">
        <v>260</v>
      </c>
      <c r="B44" s="204">
        <v>14.257328117508628</v>
      </c>
      <c r="C44" s="204">
        <v>14.747892871185188</v>
      </c>
      <c r="D44" s="204">
        <v>17.639980364384126</v>
      </c>
      <c r="E44" s="204">
        <v>15.768695710972628</v>
      </c>
      <c r="F44" s="204">
        <v>16.275210407460879</v>
      </c>
      <c r="G44" s="204">
        <v>17.042374289768105</v>
      </c>
      <c r="H44" s="204">
        <v>17.62285842279541</v>
      </c>
      <c r="I44" s="204">
        <v>17.039361371208393</v>
      </c>
      <c r="J44" s="204">
        <v>17.041910887473339</v>
      </c>
      <c r="K44" s="204">
        <v>18.856873646426877</v>
      </c>
      <c r="L44" s="204">
        <v>20.29622226228086</v>
      </c>
      <c r="M44" s="204">
        <v>20.470430008768879</v>
      </c>
      <c r="N44" s="204">
        <v>21.889611929423584</v>
      </c>
      <c r="O44" s="204">
        <v>20.276538758457185</v>
      </c>
      <c r="P44" s="204">
        <v>19.769892932204783</v>
      </c>
      <c r="Q44" s="204">
        <v>23.796520541495315</v>
      </c>
    </row>
    <row r="45" spans="1:17" x14ac:dyDescent="0.25">
      <c r="A45" s="299" t="s">
        <v>271</v>
      </c>
      <c r="B45" s="298">
        <v>6.4428586248896247</v>
      </c>
      <c r="C45" s="298">
        <v>6.6402334894661301</v>
      </c>
      <c r="D45" s="298">
        <v>7.9545636631908225</v>
      </c>
      <c r="E45" s="298">
        <v>7.1226640594855786</v>
      </c>
      <c r="F45" s="298">
        <v>7.3476761031714073</v>
      </c>
      <c r="G45" s="298">
        <v>7.6796940075029898</v>
      </c>
      <c r="H45" s="298">
        <v>7.9479893664130774</v>
      </c>
      <c r="I45" s="298">
        <v>7.693279419210084</v>
      </c>
      <c r="J45" s="298">
        <v>7.6861249615678071</v>
      </c>
      <c r="K45" s="298">
        <v>8.4787529607804561</v>
      </c>
      <c r="L45" s="298">
        <v>9.1181889906488696</v>
      </c>
      <c r="M45" s="298">
        <v>9.2010620412188011</v>
      </c>
      <c r="N45" s="298">
        <v>9.8481427755556226</v>
      </c>
      <c r="O45" s="298">
        <v>9.1293614151677449</v>
      </c>
      <c r="P45" s="298">
        <v>8.8934528784662916</v>
      </c>
      <c r="Q45" s="298">
        <v>10.650476347880181</v>
      </c>
    </row>
    <row r="46" spans="1:17" x14ac:dyDescent="0.25">
      <c r="A46" s="154" t="s">
        <v>33</v>
      </c>
      <c r="B46" s="83">
        <v>0</v>
      </c>
      <c r="C46" s="83">
        <v>0</v>
      </c>
      <c r="D46" s="83">
        <v>0</v>
      </c>
      <c r="E46" s="83">
        <v>0</v>
      </c>
      <c r="F46" s="83">
        <v>0</v>
      </c>
      <c r="G46" s="83">
        <v>0</v>
      </c>
      <c r="H46" s="83">
        <v>0</v>
      </c>
      <c r="I46" s="83">
        <v>0</v>
      </c>
      <c r="J46" s="83">
        <v>0</v>
      </c>
      <c r="K46" s="83">
        <v>0</v>
      </c>
      <c r="L46" s="83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</row>
    <row r="47" spans="1:17" x14ac:dyDescent="0.25">
      <c r="A47" s="154" t="s">
        <v>30</v>
      </c>
      <c r="B47" s="83">
        <v>0.52228720513228166</v>
      </c>
      <c r="C47" s="83">
        <v>0.65310562469522393</v>
      </c>
      <c r="D47" s="83">
        <v>0.39478826852089882</v>
      </c>
      <c r="E47" s="83">
        <v>0.39450674325696666</v>
      </c>
      <c r="F47" s="83">
        <v>0.52761428400362365</v>
      </c>
      <c r="G47" s="83">
        <v>0.67094709368191852</v>
      </c>
      <c r="H47" s="83">
        <v>0.81554693125976552</v>
      </c>
      <c r="I47" s="83">
        <v>0.54483916300662349</v>
      </c>
      <c r="J47" s="83">
        <v>0.41184342777205807</v>
      </c>
      <c r="K47" s="83">
        <v>0.85234333725104039</v>
      </c>
      <c r="L47" s="83">
        <v>1.0023000538196136</v>
      </c>
      <c r="M47" s="83">
        <v>1.0115022122373531</v>
      </c>
      <c r="N47" s="83">
        <v>0.89506770268992386</v>
      </c>
      <c r="O47" s="83">
        <v>0.74608985636736547</v>
      </c>
      <c r="P47" s="83">
        <v>0.74564005136590583</v>
      </c>
      <c r="Q47" s="83">
        <v>0.90507746232606945</v>
      </c>
    </row>
    <row r="48" spans="1:17" x14ac:dyDescent="0.25">
      <c r="A48" s="154" t="s">
        <v>125</v>
      </c>
      <c r="B48" s="83">
        <v>7.9625173845683517E-2</v>
      </c>
      <c r="C48" s="83">
        <v>0.59624754928669843</v>
      </c>
      <c r="D48" s="83">
        <v>0.23978020573819345</v>
      </c>
      <c r="E48" s="83">
        <v>0.46883883157975503</v>
      </c>
      <c r="F48" s="83">
        <v>0.60034164284061287</v>
      </c>
      <c r="G48" s="83">
        <v>0.5843763789546752</v>
      </c>
      <c r="H48" s="83">
        <v>0.55343196741591016</v>
      </c>
      <c r="I48" s="83">
        <v>0.4990538077741466</v>
      </c>
      <c r="J48" s="83">
        <v>0.43376636486530973</v>
      </c>
      <c r="K48" s="83">
        <v>0.49859396774874204</v>
      </c>
      <c r="L48" s="83">
        <v>0.52981938651108385</v>
      </c>
      <c r="M48" s="83">
        <v>0.4769626413558915</v>
      </c>
      <c r="N48" s="83">
        <v>0.449261272779784</v>
      </c>
      <c r="O48" s="83">
        <v>0.45114925165113978</v>
      </c>
      <c r="P48" s="83">
        <v>0.30179607286283611</v>
      </c>
      <c r="Q48" s="83">
        <v>0.35570028499781758</v>
      </c>
    </row>
    <row r="49" spans="1:17" x14ac:dyDescent="0.25">
      <c r="A49" s="154" t="s">
        <v>29</v>
      </c>
      <c r="B49" s="83">
        <v>0</v>
      </c>
      <c r="C49" s="83">
        <v>0</v>
      </c>
      <c r="D49" s="83">
        <v>0</v>
      </c>
      <c r="E49" s="83">
        <v>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</row>
    <row r="50" spans="1:17" x14ac:dyDescent="0.25">
      <c r="A50" s="154" t="s">
        <v>26</v>
      </c>
      <c r="B50" s="83">
        <v>5.8409462459116597</v>
      </c>
      <c r="C50" s="83">
        <v>5.3908803154842078</v>
      </c>
      <c r="D50" s="83">
        <v>7.3199951889317303</v>
      </c>
      <c r="E50" s="83">
        <v>6.2593184846488565</v>
      </c>
      <c r="F50" s="83">
        <v>6.2197201763271712</v>
      </c>
      <c r="G50" s="83">
        <v>6.4243705348663962</v>
      </c>
      <c r="H50" s="83">
        <v>6.5790104677374019</v>
      </c>
      <c r="I50" s="83">
        <v>6.6493864484293139</v>
      </c>
      <c r="J50" s="83">
        <v>6.8405151689304393</v>
      </c>
      <c r="K50" s="83">
        <v>7.1278156557806733</v>
      </c>
      <c r="L50" s="83">
        <v>7.5860695503181725</v>
      </c>
      <c r="M50" s="83">
        <v>7.7125971876255557</v>
      </c>
      <c r="N50" s="83">
        <v>8.5038138000859149</v>
      </c>
      <c r="O50" s="83">
        <v>7.9321223071492399</v>
      </c>
      <c r="P50" s="83">
        <v>7.8460167542375494</v>
      </c>
      <c r="Q50" s="83">
        <v>9.3896986005562937</v>
      </c>
    </row>
    <row r="51" spans="1:17" x14ac:dyDescent="0.25">
      <c r="A51" s="299" t="s">
        <v>270</v>
      </c>
      <c r="B51" s="298">
        <v>5.6928096719448664</v>
      </c>
      <c r="C51" s="298">
        <v>5.9039735093151933</v>
      </c>
      <c r="D51" s="298">
        <v>7.0688857029050443</v>
      </c>
      <c r="E51" s="298">
        <v>6.2951504882006235</v>
      </c>
      <c r="F51" s="298">
        <v>6.4959607774983459</v>
      </c>
      <c r="G51" s="298">
        <v>6.8191633148206927</v>
      </c>
      <c r="H51" s="298">
        <v>7.0406028117374237</v>
      </c>
      <c r="I51" s="298">
        <v>6.8038499226177791</v>
      </c>
      <c r="J51" s="298">
        <v>6.8212601472556624</v>
      </c>
      <c r="K51" s="298">
        <v>7.5709027598874563</v>
      </c>
      <c r="L51" s="298">
        <v>8.1569584372384352</v>
      </c>
      <c r="M51" s="298">
        <v>8.2223942246924633</v>
      </c>
      <c r="N51" s="298">
        <v>8.786948124652799</v>
      </c>
      <c r="O51" s="298">
        <v>8.1315182532735584</v>
      </c>
      <c r="P51" s="298">
        <v>7.9419257106051075</v>
      </c>
      <c r="Q51" s="298">
        <v>9.6316028904841904</v>
      </c>
    </row>
    <row r="52" spans="1:17" x14ac:dyDescent="0.25">
      <c r="A52" s="150" t="s">
        <v>33</v>
      </c>
      <c r="B52" s="87">
        <v>8.2980730516064763E-2</v>
      </c>
      <c r="C52" s="87">
        <v>4.7053341848432219E-2</v>
      </c>
      <c r="D52" s="87">
        <v>5.6921705836938452E-2</v>
      </c>
      <c r="E52" s="87">
        <v>6.2169706109756286E-2</v>
      </c>
      <c r="F52" s="87">
        <v>5.2417061344008163E-2</v>
      </c>
      <c r="G52" s="87">
        <v>8.0678376183844824E-2</v>
      </c>
      <c r="H52" s="87">
        <v>5.5166403036870967E-2</v>
      </c>
      <c r="I52" s="87">
        <v>7.0168584130467684E-2</v>
      </c>
      <c r="J52" s="87">
        <v>5.537613647464068E-2</v>
      </c>
      <c r="K52" s="87">
        <v>8.8623325022371149E-2</v>
      </c>
      <c r="L52" s="87">
        <v>7.3541714995750268E-2</v>
      </c>
      <c r="M52" s="87">
        <v>7.4997455418592679E-2</v>
      </c>
      <c r="N52" s="87">
        <v>9.1113160904244511E-2</v>
      </c>
      <c r="O52" s="87">
        <v>7.9860384406933965E-2</v>
      </c>
      <c r="P52" s="87">
        <v>9.9735910031010622E-2</v>
      </c>
      <c r="Q52" s="87">
        <v>0.11438560797033437</v>
      </c>
    </row>
    <row r="53" spans="1:17" x14ac:dyDescent="0.25">
      <c r="A53" s="150" t="s">
        <v>31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30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125</v>
      </c>
      <c r="B55" s="87">
        <v>0.16118695333820027</v>
      </c>
      <c r="C55" s="87">
        <v>0.52184422508271167</v>
      </c>
      <c r="D55" s="87">
        <v>0.29943582955999321</v>
      </c>
      <c r="E55" s="87">
        <v>0.42007674949066443</v>
      </c>
      <c r="F55" s="87">
        <v>0.50928698160337238</v>
      </c>
      <c r="G55" s="87">
        <v>0.52311709400965567</v>
      </c>
      <c r="H55" s="87">
        <v>0.4999326448900559</v>
      </c>
      <c r="I55" s="87">
        <v>0.44439098596014154</v>
      </c>
      <c r="J55" s="87">
        <v>0.40779829638369891</v>
      </c>
      <c r="K55" s="87">
        <v>0.46779704001396366</v>
      </c>
      <c r="L55" s="87">
        <v>0.51165795493349664</v>
      </c>
      <c r="M55" s="87">
        <v>0.47693651183180941</v>
      </c>
      <c r="N55" s="87">
        <v>0.46131035867249276</v>
      </c>
      <c r="O55" s="87">
        <v>0.43549213549658983</v>
      </c>
      <c r="P55" s="87">
        <v>0.3410362882881095</v>
      </c>
      <c r="Q55" s="87">
        <v>0.37124493950367815</v>
      </c>
    </row>
    <row r="56" spans="1:17" x14ac:dyDescent="0.25">
      <c r="A56" s="150" t="s">
        <v>29</v>
      </c>
      <c r="B56" s="87">
        <v>0.65078819655107067</v>
      </c>
      <c r="C56" s="87">
        <v>0.63579168939038</v>
      </c>
      <c r="D56" s="87">
        <v>0.54432017601586447</v>
      </c>
      <c r="E56" s="87">
        <v>0.75668162300135111</v>
      </c>
      <c r="F56" s="87">
        <v>0.89972312415396094</v>
      </c>
      <c r="G56" s="87">
        <v>0.79846131642808549</v>
      </c>
      <c r="H56" s="87">
        <v>0.84574737609691686</v>
      </c>
      <c r="I56" s="87">
        <v>0.75291250207995297</v>
      </c>
      <c r="J56" s="87">
        <v>0.68743486613557203</v>
      </c>
      <c r="K56" s="87">
        <v>0.70344391365114101</v>
      </c>
      <c r="L56" s="87">
        <v>0.66271465863373635</v>
      </c>
      <c r="M56" s="87">
        <v>0.69762047379889014</v>
      </c>
      <c r="N56" s="87">
        <v>0.74781072031438411</v>
      </c>
      <c r="O56" s="87">
        <v>0.76580379554732936</v>
      </c>
      <c r="P56" s="87">
        <v>0.67398372525482164</v>
      </c>
      <c r="Q56" s="87">
        <v>0.59002090071427504</v>
      </c>
    </row>
    <row r="57" spans="1:17" x14ac:dyDescent="0.25">
      <c r="A57" s="150" t="s">
        <v>28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26</v>
      </c>
      <c r="B58" s="87">
        <v>4.4137557620879004</v>
      </c>
      <c r="C58" s="87">
        <v>4.2965079595189257</v>
      </c>
      <c r="D58" s="87">
        <v>5.7486366219587213</v>
      </c>
      <c r="E58" s="87">
        <v>4.6553138415210844</v>
      </c>
      <c r="F58" s="87">
        <v>4.6163367121825285</v>
      </c>
      <c r="G58" s="87">
        <v>4.9629565203705353</v>
      </c>
      <c r="H58" s="87">
        <v>4.9931331542907831</v>
      </c>
      <c r="I58" s="87">
        <v>4.8490479604996084</v>
      </c>
      <c r="J58" s="87">
        <v>5.0578946092571693</v>
      </c>
      <c r="K58" s="87">
        <v>5.3323160158468159</v>
      </c>
      <c r="L58" s="87">
        <v>5.8386422210722495</v>
      </c>
      <c r="M58" s="87">
        <v>5.9137584470070905</v>
      </c>
      <c r="N58" s="87">
        <v>6.3966434708832693</v>
      </c>
      <c r="O58" s="87">
        <v>5.7244146094947039</v>
      </c>
      <c r="P58" s="87">
        <v>5.705874492572284</v>
      </c>
      <c r="Q58" s="87">
        <v>6.2344478322692485</v>
      </c>
    </row>
    <row r="59" spans="1:17" x14ac:dyDescent="0.25">
      <c r="A59" s="150" t="s">
        <v>25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86</v>
      </c>
      <c r="B60" s="87">
        <v>9.4717082619209622E-2</v>
      </c>
      <c r="C60" s="87">
        <v>0.11007800482226594</v>
      </c>
      <c r="D60" s="87">
        <v>0.10067161670002152</v>
      </c>
      <c r="E60" s="87">
        <v>9.1302080212248116E-2</v>
      </c>
      <c r="F60" s="87">
        <v>6.925126938732766E-2</v>
      </c>
      <c r="G60" s="87">
        <v>6.1063951902069993E-2</v>
      </c>
      <c r="H60" s="87">
        <v>0.21703130868493006</v>
      </c>
      <c r="I60" s="87">
        <v>0.22977638517729068</v>
      </c>
      <c r="J60" s="87">
        <v>0.12539519521667597</v>
      </c>
      <c r="K60" s="87">
        <v>0.18060963137087321</v>
      </c>
      <c r="L60" s="87">
        <v>0.24119938885549003</v>
      </c>
      <c r="M60" s="87">
        <v>0.24328447683180712</v>
      </c>
      <c r="N60" s="87">
        <v>0.23133067853292183</v>
      </c>
      <c r="O60" s="87">
        <v>0.24244589693377408</v>
      </c>
      <c r="P60" s="87">
        <v>0.18129600507515289</v>
      </c>
      <c r="Q60" s="87">
        <v>0.20750639658003214</v>
      </c>
    </row>
    <row r="61" spans="1:17" x14ac:dyDescent="0.25">
      <c r="A61" s="150" t="s">
        <v>22</v>
      </c>
      <c r="B61" s="87">
        <v>0.28938094683242077</v>
      </c>
      <c r="C61" s="87">
        <v>0.29269828865247749</v>
      </c>
      <c r="D61" s="87">
        <v>0.3188997528335048</v>
      </c>
      <c r="E61" s="87">
        <v>0.30960648786551903</v>
      </c>
      <c r="F61" s="87">
        <v>0.34894562882714858</v>
      </c>
      <c r="G61" s="87">
        <v>0.39288605592650144</v>
      </c>
      <c r="H61" s="87">
        <v>0.42959192473786739</v>
      </c>
      <c r="I61" s="87">
        <v>0.45755350477031831</v>
      </c>
      <c r="J61" s="87">
        <v>0.4873610437879054</v>
      </c>
      <c r="K61" s="87">
        <v>0.7981128339822906</v>
      </c>
      <c r="L61" s="87">
        <v>0.82920249874771157</v>
      </c>
      <c r="M61" s="87">
        <v>0.81579685980427408</v>
      </c>
      <c r="N61" s="87">
        <v>0.85873973534548542</v>
      </c>
      <c r="O61" s="87">
        <v>0.88350143139422777</v>
      </c>
      <c r="P61" s="87">
        <v>0.93999928938372901</v>
      </c>
      <c r="Q61" s="87">
        <v>2.1139972134466221</v>
      </c>
    </row>
    <row r="62" spans="1:17" x14ac:dyDescent="0.25">
      <c r="A62" s="303" t="s">
        <v>269</v>
      </c>
      <c r="B62" s="302">
        <v>0.92441733902607359</v>
      </c>
      <c r="C62" s="302">
        <v>0.96015648237598117</v>
      </c>
      <c r="D62" s="302">
        <v>1.1400350797746299</v>
      </c>
      <c r="E62" s="302">
        <v>1.0242901751522298</v>
      </c>
      <c r="F62" s="302">
        <v>1.0594482241588978</v>
      </c>
      <c r="G62" s="302">
        <v>1.1082225170600395</v>
      </c>
      <c r="H62" s="302">
        <v>1.14776241150059</v>
      </c>
      <c r="I62" s="302">
        <v>1.1076626633953452</v>
      </c>
      <c r="J62" s="302">
        <v>1.1043050130666325</v>
      </c>
      <c r="K62" s="302">
        <v>1.2231182867816415</v>
      </c>
      <c r="L62" s="302">
        <v>1.3162967654830557</v>
      </c>
      <c r="M62" s="302">
        <v>1.3275810438639419</v>
      </c>
      <c r="N62" s="302">
        <v>1.4180103899387355</v>
      </c>
      <c r="O62" s="302">
        <v>1.3139370997356679</v>
      </c>
      <c r="P62" s="302">
        <v>1.2785819451259963</v>
      </c>
      <c r="Q62" s="302">
        <v>1.5312588973718502</v>
      </c>
    </row>
    <row r="63" spans="1:17" x14ac:dyDescent="0.25">
      <c r="A63" s="152" t="s">
        <v>268</v>
      </c>
      <c r="B63" s="151">
        <v>1.0669659403333591</v>
      </c>
      <c r="C63" s="151">
        <v>1.1082161928775376</v>
      </c>
      <c r="D63" s="151">
        <v>1.3158327408552053</v>
      </c>
      <c r="E63" s="151">
        <v>1.182239540267531</v>
      </c>
      <c r="F63" s="151">
        <v>1.2228190915535417</v>
      </c>
      <c r="G63" s="151">
        <v>1.2791145623245559</v>
      </c>
      <c r="H63" s="151">
        <v>1.3247516559525174</v>
      </c>
      <c r="I63" s="151">
        <v>1.2784683771367829</v>
      </c>
      <c r="J63" s="151">
        <v>1.274592964604971</v>
      </c>
      <c r="K63" s="151">
        <v>1.4117276882428667</v>
      </c>
      <c r="L63" s="151">
        <v>1.5192746358706872</v>
      </c>
      <c r="M63" s="151">
        <v>1.532298992062805</v>
      </c>
      <c r="N63" s="151">
        <v>1.6366728805600457</v>
      </c>
      <c r="O63" s="151">
        <v>1.5165511008646406</v>
      </c>
      <c r="P63" s="151">
        <v>1.4757440495565346</v>
      </c>
      <c r="Q63" s="151">
        <v>1.7673847302014922</v>
      </c>
    </row>
    <row r="64" spans="1:17" x14ac:dyDescent="0.25">
      <c r="A64" s="301" t="s">
        <v>267</v>
      </c>
      <c r="B64" s="300">
        <v>0.13027654131470315</v>
      </c>
      <c r="C64" s="300">
        <v>0.13531319715034729</v>
      </c>
      <c r="D64" s="300">
        <v>0.16066317765842056</v>
      </c>
      <c r="E64" s="300">
        <v>0.14435144786666554</v>
      </c>
      <c r="F64" s="300">
        <v>0.14930621107868744</v>
      </c>
      <c r="G64" s="300">
        <v>0.15617988805982833</v>
      </c>
      <c r="H64" s="300">
        <v>0.16175217719180235</v>
      </c>
      <c r="I64" s="300">
        <v>0.15610098884840121</v>
      </c>
      <c r="J64" s="300">
        <v>0.15562780097826698</v>
      </c>
      <c r="K64" s="300">
        <v>0.17237195073445405</v>
      </c>
      <c r="L64" s="300">
        <v>0.1855034330398109</v>
      </c>
      <c r="M64" s="300">
        <v>0.18709370693086846</v>
      </c>
      <c r="N64" s="300">
        <v>0.19983775871638157</v>
      </c>
      <c r="O64" s="300">
        <v>0.18517088941557261</v>
      </c>
      <c r="P64" s="300">
        <v>0.18018834845085288</v>
      </c>
      <c r="Q64" s="300">
        <v>0.21579767555760221</v>
      </c>
    </row>
    <row r="65" spans="1:17" x14ac:dyDescent="0.25">
      <c r="A65" s="156" t="s">
        <v>259</v>
      </c>
      <c r="B65" s="204">
        <v>17.573163804797758</v>
      </c>
      <c r="C65" s="204">
        <v>18.251041621988769</v>
      </c>
      <c r="D65" s="204">
        <v>21.680284727432362</v>
      </c>
      <c r="E65" s="204">
        <v>19.469578382520432</v>
      </c>
      <c r="F65" s="204">
        <v>20.135253855734781</v>
      </c>
      <c r="G65" s="204">
        <v>21.066348463930588</v>
      </c>
      <c r="H65" s="204">
        <v>21.814238612338514</v>
      </c>
      <c r="I65" s="204">
        <v>21.053681493205193</v>
      </c>
      <c r="J65" s="204">
        <v>20.996349932625282</v>
      </c>
      <c r="K65" s="204">
        <v>23.258052561389633</v>
      </c>
      <c r="L65" s="204">
        <v>25.031462066227167</v>
      </c>
      <c r="M65" s="204">
        <v>25.24528419745694</v>
      </c>
      <c r="N65" s="204">
        <v>26.965652804807419</v>
      </c>
      <c r="O65" s="204">
        <v>24.98474392975838</v>
      </c>
      <c r="P65" s="204">
        <v>24.317442178385271</v>
      </c>
      <c r="Q65" s="204">
        <v>29.143623357899834</v>
      </c>
    </row>
    <row r="66" spans="1:17" x14ac:dyDescent="0.25">
      <c r="A66" s="299" t="s">
        <v>266</v>
      </c>
      <c r="B66" s="298">
        <v>5.4486761704023925</v>
      </c>
      <c r="C66" s="298">
        <v>5.6593288815754619</v>
      </c>
      <c r="D66" s="298">
        <v>6.7195645412008167</v>
      </c>
      <c r="E66" s="298">
        <v>6.0373439931461865</v>
      </c>
      <c r="F66" s="298">
        <v>6.2445716334480181</v>
      </c>
      <c r="G66" s="298">
        <v>6.5320557775021157</v>
      </c>
      <c r="H66" s="298">
        <v>6.7651107749834845</v>
      </c>
      <c r="I66" s="298">
        <v>6.5287559028752034</v>
      </c>
      <c r="J66" s="298">
        <v>6.5089653293298424</v>
      </c>
      <c r="K66" s="298">
        <v>7.2092713771377666</v>
      </c>
      <c r="L66" s="298">
        <v>7.7584814958376507</v>
      </c>
      <c r="M66" s="298">
        <v>7.8249929902876554</v>
      </c>
      <c r="N66" s="298">
        <v>8.3579992443480879</v>
      </c>
      <c r="O66" s="298">
        <v>7.744573216551748</v>
      </c>
      <c r="P66" s="298">
        <v>7.5361838016305969</v>
      </c>
      <c r="Q66" s="298">
        <v>9.0255055942771705</v>
      </c>
    </row>
    <row r="67" spans="1:17" x14ac:dyDescent="0.25">
      <c r="A67" s="299" t="s">
        <v>265</v>
      </c>
      <c r="B67" s="298">
        <v>0.97113400050501086</v>
      </c>
      <c r="C67" s="298">
        <v>1.0071563504455061</v>
      </c>
      <c r="D67" s="298">
        <v>1.2058782301480984</v>
      </c>
      <c r="E67" s="298">
        <v>1.0738870662610396</v>
      </c>
      <c r="F67" s="298">
        <v>1.1081432088033287</v>
      </c>
      <c r="G67" s="298">
        <v>1.1632781933066823</v>
      </c>
      <c r="H67" s="298">
        <v>1.2010534636745556</v>
      </c>
      <c r="I67" s="298">
        <v>1.1606658881905272</v>
      </c>
      <c r="J67" s="298">
        <v>1.1636358910672442</v>
      </c>
      <c r="K67" s="298">
        <v>1.2915171081298606</v>
      </c>
      <c r="L67" s="298">
        <v>1.391492098909781</v>
      </c>
      <c r="M67" s="298">
        <v>1.4026547622883934</v>
      </c>
      <c r="N67" s="298">
        <v>1.4989617739334669</v>
      </c>
      <c r="O67" s="298">
        <v>1.3871522686587978</v>
      </c>
      <c r="P67" s="298">
        <v>1.3548097567819464</v>
      </c>
      <c r="Q67" s="298">
        <v>1.6430510741308557</v>
      </c>
    </row>
    <row r="68" spans="1:17" x14ac:dyDescent="0.25">
      <c r="A68" s="150" t="s">
        <v>33</v>
      </c>
      <c r="B68" s="87">
        <v>1.4155647814476003E-2</v>
      </c>
      <c r="C68" s="87">
        <v>8.0268097371305122E-3</v>
      </c>
      <c r="D68" s="87">
        <v>9.7102497870985953E-3</v>
      </c>
      <c r="E68" s="87">
        <v>1.0605503939843145E-2</v>
      </c>
      <c r="F68" s="87">
        <v>8.9418043832708381E-3</v>
      </c>
      <c r="G68" s="87">
        <v>1.3762890160158549E-2</v>
      </c>
      <c r="H68" s="87">
        <v>9.4108134228849966E-3</v>
      </c>
      <c r="I68" s="87">
        <v>1.1970029167181592E-2</v>
      </c>
      <c r="J68" s="87">
        <v>9.4465917615610198E-3</v>
      </c>
      <c r="K68" s="87">
        <v>1.5118215631057311E-2</v>
      </c>
      <c r="L68" s="87">
        <v>1.2545450138582111E-2</v>
      </c>
      <c r="M68" s="87">
        <v>1.2793784283231082E-2</v>
      </c>
      <c r="N68" s="87">
        <v>1.5542955683843684E-2</v>
      </c>
      <c r="O68" s="87">
        <v>1.3623349287993705E-2</v>
      </c>
      <c r="P68" s="87">
        <v>1.7013906819992704E-2</v>
      </c>
      <c r="Q68" s="87">
        <v>1.951299261169195E-2</v>
      </c>
    </row>
    <row r="69" spans="1:17" x14ac:dyDescent="0.25">
      <c r="A69" s="150" t="s">
        <v>31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30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125</v>
      </c>
      <c r="B71" s="87">
        <v>2.7496814375503848E-2</v>
      </c>
      <c r="C71" s="87">
        <v>8.9021186224178983E-2</v>
      </c>
      <c r="D71" s="87">
        <v>5.1080631851826493E-2</v>
      </c>
      <c r="E71" s="87">
        <v>7.1660715492116514E-2</v>
      </c>
      <c r="F71" s="87">
        <v>8.6879051356135842E-2</v>
      </c>
      <c r="G71" s="87">
        <v>8.9238324397484386E-2</v>
      </c>
      <c r="H71" s="87">
        <v>8.5283299002207172E-2</v>
      </c>
      <c r="I71" s="87">
        <v>7.5808470834824351E-2</v>
      </c>
      <c r="J71" s="87">
        <v>6.9566139356092835E-2</v>
      </c>
      <c r="K71" s="87">
        <v>7.9801299722349645E-2</v>
      </c>
      <c r="L71" s="87">
        <v>8.7283514696359837E-2</v>
      </c>
      <c r="M71" s="87">
        <v>8.1360398364397721E-2</v>
      </c>
      <c r="N71" s="87">
        <v>7.8694739488623822E-2</v>
      </c>
      <c r="O71" s="87">
        <v>7.429041968810253E-2</v>
      </c>
      <c r="P71" s="87">
        <v>5.8177236557684704E-2</v>
      </c>
      <c r="Q71" s="87">
        <v>6.3330517625451943E-2</v>
      </c>
    </row>
    <row r="72" spans="1:17" x14ac:dyDescent="0.25">
      <c r="A72" s="150" t="s">
        <v>29</v>
      </c>
      <c r="B72" s="87">
        <v>0.11101768392375709</v>
      </c>
      <c r="C72" s="87">
        <v>0.10845943609328147</v>
      </c>
      <c r="D72" s="87">
        <v>9.2855349212700264E-2</v>
      </c>
      <c r="E72" s="87">
        <v>0.12908199887225089</v>
      </c>
      <c r="F72" s="87">
        <v>0.1534833882138199</v>
      </c>
      <c r="G72" s="87">
        <v>0.13620917914973882</v>
      </c>
      <c r="H72" s="87">
        <v>0.14427568812168243</v>
      </c>
      <c r="I72" s="87">
        <v>0.12843902612422051</v>
      </c>
      <c r="J72" s="87">
        <v>0.11726922382929268</v>
      </c>
      <c r="K72" s="87">
        <v>0.12000020049178096</v>
      </c>
      <c r="L72" s="87">
        <v>0.11305221405942799</v>
      </c>
      <c r="M72" s="87">
        <v>0.1190067823439221</v>
      </c>
      <c r="N72" s="87">
        <v>0.12756871532494737</v>
      </c>
      <c r="O72" s="87">
        <v>0.13063814643880856</v>
      </c>
      <c r="P72" s="87">
        <v>0.11497459938062088</v>
      </c>
      <c r="Q72" s="87">
        <v>0.10065141656079114</v>
      </c>
    </row>
    <row r="73" spans="1:17" x14ac:dyDescent="0.25">
      <c r="A73" s="150" t="s">
        <v>28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26</v>
      </c>
      <c r="B74" s="87">
        <v>0.75294073357349678</v>
      </c>
      <c r="C74" s="87">
        <v>0.73293948039259949</v>
      </c>
      <c r="D74" s="87">
        <v>0.9806574963580571</v>
      </c>
      <c r="E74" s="87">
        <v>0.79414802444610977</v>
      </c>
      <c r="F74" s="87">
        <v>0.78749893239420166</v>
      </c>
      <c r="G74" s="87">
        <v>0.84662865925628017</v>
      </c>
      <c r="H74" s="87">
        <v>0.85177647850714477</v>
      </c>
      <c r="I74" s="87">
        <v>0.82719704607862998</v>
      </c>
      <c r="J74" s="87">
        <v>0.86282410779114727</v>
      </c>
      <c r="K74" s="87">
        <v>0.9096375397804467</v>
      </c>
      <c r="L74" s="87">
        <v>0.99601151354323203</v>
      </c>
      <c r="M74" s="87">
        <v>1.0088255588387285</v>
      </c>
      <c r="N74" s="87">
        <v>1.0912007113634783</v>
      </c>
      <c r="O74" s="87">
        <v>0.97652547346953722</v>
      </c>
      <c r="P74" s="87">
        <v>0.97336272274462998</v>
      </c>
      <c r="Q74" s="87">
        <v>1.0635318257922719</v>
      </c>
    </row>
    <row r="75" spans="1:17" x14ac:dyDescent="0.25">
      <c r="A75" s="150" t="s">
        <v>25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0" t="s">
        <v>86</v>
      </c>
      <c r="B76" s="87">
        <v>1.615774716893565E-2</v>
      </c>
      <c r="C76" s="87">
        <v>1.8778160407765043E-2</v>
      </c>
      <c r="D76" s="87">
        <v>1.7173528625944512E-2</v>
      </c>
      <c r="E76" s="87">
        <v>1.5575183348903046E-2</v>
      </c>
      <c r="F76" s="87">
        <v>1.1813544832105713E-2</v>
      </c>
      <c r="G76" s="87">
        <v>1.0416873796000873E-2</v>
      </c>
      <c r="H76" s="87">
        <v>3.7023279396942978E-2</v>
      </c>
      <c r="I76" s="87">
        <v>3.9197456619442669E-2</v>
      </c>
      <c r="J76" s="87">
        <v>2.1391113455805126E-2</v>
      </c>
      <c r="K76" s="87">
        <v>3.0810120827912704E-2</v>
      </c>
      <c r="L76" s="87">
        <v>4.1146101998272518E-2</v>
      </c>
      <c r="M76" s="87">
        <v>4.1501796276587274E-2</v>
      </c>
      <c r="N76" s="87">
        <v>3.9462602867322893E-2</v>
      </c>
      <c r="O76" s="87">
        <v>4.1358743285524996E-2</v>
      </c>
      <c r="P76" s="87">
        <v>3.0927209028588629E-2</v>
      </c>
      <c r="Q76" s="87">
        <v>3.5398428658919255E-2</v>
      </c>
    </row>
    <row r="77" spans="1:17" x14ac:dyDescent="0.25">
      <c r="A77" s="150" t="s">
        <v>22</v>
      </c>
      <c r="B77" s="87">
        <v>4.9365373648841415E-2</v>
      </c>
      <c r="C77" s="87">
        <v>4.9931277590550674E-2</v>
      </c>
      <c r="D77" s="87">
        <v>5.4400974312471283E-2</v>
      </c>
      <c r="E77" s="87">
        <v>5.2815640161816307E-2</v>
      </c>
      <c r="F77" s="87">
        <v>5.952648762379481E-2</v>
      </c>
      <c r="G77" s="87">
        <v>6.7022266547019371E-2</v>
      </c>
      <c r="H77" s="87">
        <v>7.3283905223693394E-2</v>
      </c>
      <c r="I77" s="87">
        <v>7.805385936622812E-2</v>
      </c>
      <c r="J77" s="87">
        <v>8.3138714873345232E-2</v>
      </c>
      <c r="K77" s="87">
        <v>0.13614973167631308</v>
      </c>
      <c r="L77" s="87">
        <v>0.14145330447390642</v>
      </c>
      <c r="M77" s="87">
        <v>0.13916644218152652</v>
      </c>
      <c r="N77" s="87">
        <v>0.14649204920525088</v>
      </c>
      <c r="O77" s="87">
        <v>0.15071613648883103</v>
      </c>
      <c r="P77" s="87">
        <v>0.16035408225042955</v>
      </c>
      <c r="Q77" s="87">
        <v>0.36062589288172942</v>
      </c>
    </row>
    <row r="78" spans="1:17" x14ac:dyDescent="0.25">
      <c r="A78" s="299" t="s">
        <v>264</v>
      </c>
      <c r="B78" s="298">
        <v>11.153353633890356</v>
      </c>
      <c r="C78" s="298">
        <v>11.584556389967801</v>
      </c>
      <c r="D78" s="298">
        <v>13.754841956083448</v>
      </c>
      <c r="E78" s="298">
        <v>12.358347323113207</v>
      </c>
      <c r="F78" s="298">
        <v>12.782539013483435</v>
      </c>
      <c r="G78" s="298">
        <v>13.371014493121789</v>
      </c>
      <c r="H78" s="298">
        <v>13.848074373680472</v>
      </c>
      <c r="I78" s="298">
        <v>13.364259702139462</v>
      </c>
      <c r="J78" s="298">
        <v>13.323748712228195</v>
      </c>
      <c r="K78" s="298">
        <v>14.757264076122004</v>
      </c>
      <c r="L78" s="298">
        <v>15.881488471479736</v>
      </c>
      <c r="M78" s="298">
        <v>16.017636444880889</v>
      </c>
      <c r="N78" s="298">
        <v>17.108691786525863</v>
      </c>
      <c r="O78" s="298">
        <v>15.853018444547834</v>
      </c>
      <c r="P78" s="298">
        <v>15.426448619972728</v>
      </c>
      <c r="Q78" s="298">
        <v>18.475066689491808</v>
      </c>
    </row>
    <row r="79" spans="1:17" x14ac:dyDescent="0.25">
      <c r="A79" s="243" t="s">
        <v>258</v>
      </c>
      <c r="B79" s="278">
        <v>6.7364994715232136</v>
      </c>
      <c r="C79" s="278">
        <v>7.3827383207105477</v>
      </c>
      <c r="D79" s="278">
        <v>1.7902486804314959</v>
      </c>
      <c r="E79" s="278">
        <v>12.87940937773215</v>
      </c>
      <c r="F79" s="278">
        <v>20.660055851029203</v>
      </c>
      <c r="G79" s="278">
        <v>21.380442794882821</v>
      </c>
      <c r="H79" s="278">
        <v>24.752195648620045</v>
      </c>
      <c r="I79" s="278">
        <v>25.158898484451083</v>
      </c>
      <c r="J79" s="278">
        <v>23.218246866789002</v>
      </c>
      <c r="K79" s="278">
        <v>28.163064265614963</v>
      </c>
      <c r="L79" s="278">
        <v>29.536388626655334</v>
      </c>
      <c r="M79" s="278">
        <v>31.309342523704938</v>
      </c>
      <c r="N79" s="278">
        <v>30.533848176781035</v>
      </c>
      <c r="O79" s="278">
        <v>35.923152140313107</v>
      </c>
      <c r="P79" s="278">
        <v>39.749353062942916</v>
      </c>
      <c r="Q79" s="278">
        <v>42.605902002517297</v>
      </c>
    </row>
    <row r="81" spans="1:17" ht="12.75" x14ac:dyDescent="0.25">
      <c r="A81" s="98" t="s">
        <v>90</v>
      </c>
      <c r="B81" s="297"/>
      <c r="C81" s="297"/>
      <c r="D81" s="297"/>
      <c r="E81" s="297"/>
      <c r="F81" s="297"/>
      <c r="G81" s="297"/>
      <c r="H81" s="297"/>
      <c r="I81" s="297"/>
      <c r="J81" s="297"/>
      <c r="K81" s="297"/>
      <c r="L81" s="297"/>
      <c r="M81" s="297"/>
      <c r="N81" s="297"/>
      <c r="O81" s="297"/>
      <c r="P81" s="297"/>
      <c r="Q81" s="297"/>
    </row>
    <row r="83" spans="1:17" x14ac:dyDescent="0.25">
      <c r="A83" s="78" t="s">
        <v>8</v>
      </c>
      <c r="B83" s="77">
        <f t="shared" ref="B83:Q83" si="0">SUM(B$84:B$88,B$90:B$92,B$94:B$96,B$97,B$99:B$103,B$105:B$108)</f>
        <v>1</v>
      </c>
      <c r="C83" s="77">
        <f t="shared" si="0"/>
        <v>0.99999999999999989</v>
      </c>
      <c r="D83" s="77">
        <f t="shared" si="0"/>
        <v>1</v>
      </c>
      <c r="E83" s="77">
        <f t="shared" si="0"/>
        <v>1</v>
      </c>
      <c r="F83" s="77">
        <f t="shared" si="0"/>
        <v>1</v>
      </c>
      <c r="G83" s="77">
        <f t="shared" si="0"/>
        <v>1.0000000000000002</v>
      </c>
      <c r="H83" s="77">
        <f t="shared" si="0"/>
        <v>0.99999999999999989</v>
      </c>
      <c r="I83" s="77">
        <f t="shared" si="0"/>
        <v>0.99999999999999989</v>
      </c>
      <c r="J83" s="77">
        <f t="shared" si="0"/>
        <v>0.99999999999999989</v>
      </c>
      <c r="K83" s="77">
        <f t="shared" si="0"/>
        <v>1</v>
      </c>
      <c r="L83" s="77">
        <f t="shared" si="0"/>
        <v>1.0000000000000002</v>
      </c>
      <c r="M83" s="77">
        <f t="shared" si="0"/>
        <v>1.0000000000000002</v>
      </c>
      <c r="N83" s="77">
        <f t="shared" si="0"/>
        <v>1.0000000000000002</v>
      </c>
      <c r="O83" s="77">
        <f t="shared" si="0"/>
        <v>1</v>
      </c>
      <c r="P83" s="77">
        <f t="shared" si="0"/>
        <v>1</v>
      </c>
      <c r="Q83" s="77">
        <f t="shared" si="0"/>
        <v>1.0000000000000002</v>
      </c>
    </row>
    <row r="84" spans="1:17" x14ac:dyDescent="0.25">
      <c r="A84" s="132" t="s">
        <v>83</v>
      </c>
      <c r="B84" s="203">
        <f t="shared" ref="B84:Q84" si="1">IF(B$6=0,0,B$6/B$5)</f>
        <v>1.6798866807297114E-2</v>
      </c>
      <c r="C84" s="203">
        <f t="shared" si="1"/>
        <v>1.6821064114770481E-2</v>
      </c>
      <c r="D84" s="203">
        <f t="shared" si="1"/>
        <v>1.6805807657955554E-2</v>
      </c>
      <c r="E84" s="203">
        <f t="shared" si="1"/>
        <v>1.6748529506884092E-2</v>
      </c>
      <c r="F84" s="203">
        <f t="shared" si="1"/>
        <v>1.6677352671098915E-2</v>
      </c>
      <c r="G84" s="203">
        <f t="shared" si="1"/>
        <v>1.6650830490651233E-2</v>
      </c>
      <c r="H84" s="203">
        <f t="shared" si="1"/>
        <v>1.6647261925447639E-2</v>
      </c>
      <c r="I84" s="203">
        <f t="shared" si="1"/>
        <v>1.6615070098763018E-2</v>
      </c>
      <c r="J84" s="203">
        <f t="shared" si="1"/>
        <v>1.6587244392582714E-2</v>
      </c>
      <c r="K84" s="203">
        <f t="shared" si="1"/>
        <v>1.654999845185404E-2</v>
      </c>
      <c r="L84" s="203">
        <f t="shared" si="1"/>
        <v>1.6549243815506001E-2</v>
      </c>
      <c r="M84" s="203">
        <f t="shared" si="1"/>
        <v>1.6538121134679968E-2</v>
      </c>
      <c r="N84" s="203">
        <f t="shared" si="1"/>
        <v>1.6557102088600371E-2</v>
      </c>
      <c r="O84" s="203">
        <f t="shared" si="1"/>
        <v>1.6491680317541692E-2</v>
      </c>
      <c r="P84" s="203">
        <f t="shared" si="1"/>
        <v>1.64133886478821E-2</v>
      </c>
      <c r="Q84" s="203">
        <f t="shared" si="1"/>
        <v>1.6355340396055684E-2</v>
      </c>
    </row>
    <row r="85" spans="1:17" x14ac:dyDescent="0.25">
      <c r="A85" s="76" t="s">
        <v>82</v>
      </c>
      <c r="B85" s="202">
        <f t="shared" ref="B85:Q85" si="2">IF(B$7=0,0,B$7/B$5)</f>
        <v>4.9092295483104164E-3</v>
      </c>
      <c r="C85" s="202">
        <f t="shared" si="2"/>
        <v>4.9157163952502246E-3</v>
      </c>
      <c r="D85" s="202">
        <f t="shared" si="2"/>
        <v>4.9112579130527337E-3</v>
      </c>
      <c r="E85" s="202">
        <f t="shared" si="2"/>
        <v>4.8945191892484311E-3</v>
      </c>
      <c r="F85" s="202">
        <f t="shared" si="2"/>
        <v>4.8737187728036726E-3</v>
      </c>
      <c r="G85" s="202">
        <f t="shared" si="2"/>
        <v>4.8659680433388239E-3</v>
      </c>
      <c r="H85" s="202">
        <f t="shared" si="2"/>
        <v>4.8649251809872434E-3</v>
      </c>
      <c r="I85" s="202">
        <f t="shared" si="2"/>
        <v>4.8555175781657481E-3</v>
      </c>
      <c r="J85" s="202">
        <f t="shared" si="2"/>
        <v>4.847385911872424E-3</v>
      </c>
      <c r="K85" s="202">
        <f t="shared" si="2"/>
        <v>4.836501316210268E-3</v>
      </c>
      <c r="L85" s="202">
        <f t="shared" si="2"/>
        <v>4.8362807844862833E-3</v>
      </c>
      <c r="M85" s="202">
        <f t="shared" si="2"/>
        <v>4.8330303394417467E-3</v>
      </c>
      <c r="N85" s="202">
        <f t="shared" si="2"/>
        <v>4.8385772528681146E-3</v>
      </c>
      <c r="O85" s="202">
        <f t="shared" si="2"/>
        <v>4.8194586721169103E-3</v>
      </c>
      <c r="P85" s="202">
        <f t="shared" si="2"/>
        <v>4.7965790468131059E-3</v>
      </c>
      <c r="Q85" s="202">
        <f t="shared" si="2"/>
        <v>4.7796152720321677E-3</v>
      </c>
    </row>
    <row r="86" spans="1:17" x14ac:dyDescent="0.25">
      <c r="A86" s="76" t="s">
        <v>81</v>
      </c>
      <c r="B86" s="202">
        <f t="shared" ref="B86:Q86" si="3">IF(B$8=0,0,B$8/B$5)</f>
        <v>4.6546577922494281E-2</v>
      </c>
      <c r="C86" s="202">
        <f t="shared" si="3"/>
        <v>4.6608082589078684E-2</v>
      </c>
      <c r="D86" s="202">
        <f t="shared" si="3"/>
        <v>4.6565809746267124E-2</v>
      </c>
      <c r="E86" s="202">
        <f t="shared" si="3"/>
        <v>4.6407102498171905E-2</v>
      </c>
      <c r="F86" s="202">
        <f t="shared" si="3"/>
        <v>4.6209884544654217E-2</v>
      </c>
      <c r="G86" s="202">
        <f t="shared" si="3"/>
        <v>4.6136396448519905E-2</v>
      </c>
      <c r="H86" s="202">
        <f t="shared" si="3"/>
        <v>4.6126508609046796E-2</v>
      </c>
      <c r="I86" s="202">
        <f t="shared" si="3"/>
        <v>4.603731096337034E-2</v>
      </c>
      <c r="J86" s="202">
        <f t="shared" si="3"/>
        <v>4.5960211036581981E-2</v>
      </c>
      <c r="K86" s="202">
        <f t="shared" si="3"/>
        <v>4.5857009368141431E-2</v>
      </c>
      <c r="L86" s="202">
        <f t="shared" si="3"/>
        <v>4.5854918409270209E-2</v>
      </c>
      <c r="M86" s="202">
        <f t="shared" si="3"/>
        <v>4.582409950132154E-2</v>
      </c>
      <c r="N86" s="202">
        <f t="shared" si="3"/>
        <v>4.5876692242298296E-2</v>
      </c>
      <c r="O86" s="202">
        <f t="shared" si="3"/>
        <v>4.569542051728602E-2</v>
      </c>
      <c r="P86" s="202">
        <f t="shared" si="3"/>
        <v>4.5478488664423805E-2</v>
      </c>
      <c r="Q86" s="202">
        <f t="shared" si="3"/>
        <v>4.5317647608422995E-2</v>
      </c>
    </row>
    <row r="87" spans="1:17" x14ac:dyDescent="0.25">
      <c r="A87" s="76" t="s">
        <v>80</v>
      </c>
      <c r="B87" s="202">
        <f t="shared" ref="B87:Q87" si="4">IF(B$9=0,0,B$9/B$5)</f>
        <v>2.230392491998184E-2</v>
      </c>
      <c r="C87" s="202">
        <f t="shared" si="4"/>
        <v>2.2333396376895631E-2</v>
      </c>
      <c r="D87" s="202">
        <f t="shared" si="4"/>
        <v>2.2313140316100072E-2</v>
      </c>
      <c r="E87" s="202">
        <f t="shared" si="4"/>
        <v>2.2237091878088866E-2</v>
      </c>
      <c r="F87" s="202">
        <f t="shared" si="4"/>
        <v>2.2142590098914994E-2</v>
      </c>
      <c r="G87" s="202">
        <f t="shared" si="4"/>
        <v>2.2107376490270735E-2</v>
      </c>
      <c r="H87" s="202">
        <f t="shared" si="4"/>
        <v>2.2102638491494624E-2</v>
      </c>
      <c r="I87" s="202">
        <f t="shared" si="4"/>
        <v>2.205989727009872E-2</v>
      </c>
      <c r="J87" s="202">
        <f t="shared" si="4"/>
        <v>2.2022952964949438E-2</v>
      </c>
      <c r="K87" s="202">
        <f t="shared" si="4"/>
        <v>2.1973501375439505E-2</v>
      </c>
      <c r="L87" s="202">
        <f t="shared" si="4"/>
        <v>2.197249944163995E-2</v>
      </c>
      <c r="M87" s="202">
        <f t="shared" si="4"/>
        <v>2.1957731812317173E-2</v>
      </c>
      <c r="N87" s="202">
        <f t="shared" si="4"/>
        <v>2.1982932903319718E-2</v>
      </c>
      <c r="O87" s="202">
        <f t="shared" si="4"/>
        <v>2.1896072147379261E-2</v>
      </c>
      <c r="P87" s="202">
        <f t="shared" si="4"/>
        <v>2.1792123973851916E-2</v>
      </c>
      <c r="Q87" s="202">
        <f t="shared" si="4"/>
        <v>2.1715053069884149E-2</v>
      </c>
    </row>
    <row r="88" spans="1:17" x14ac:dyDescent="0.25">
      <c r="A88" s="129" t="s">
        <v>79</v>
      </c>
      <c r="B88" s="201">
        <f t="shared" ref="B88:Q88" si="5">IF(B$10=0,0,B$10/B$5)</f>
        <v>2.5676243022710467E-2</v>
      </c>
      <c r="C88" s="201">
        <f t="shared" si="5"/>
        <v>2.5710170517206012E-2</v>
      </c>
      <c r="D88" s="201">
        <f t="shared" si="5"/>
        <v>2.5686851772118071E-2</v>
      </c>
      <c r="E88" s="201">
        <f t="shared" si="5"/>
        <v>2.5599304930794018E-2</v>
      </c>
      <c r="F88" s="201">
        <f t="shared" si="5"/>
        <v>2.5490514632366637E-2</v>
      </c>
      <c r="G88" s="201">
        <f t="shared" si="5"/>
        <v>2.5449976781898587E-2</v>
      </c>
      <c r="H88" s="201">
        <f t="shared" si="5"/>
        <v>2.5444522405215872E-2</v>
      </c>
      <c r="I88" s="201">
        <f t="shared" si="5"/>
        <v>2.5395318778877202E-2</v>
      </c>
      <c r="J88" s="201">
        <f t="shared" si="5"/>
        <v>2.5352788553335219E-2</v>
      </c>
      <c r="K88" s="201">
        <f t="shared" si="5"/>
        <v>2.5295859961857639E-2</v>
      </c>
      <c r="L88" s="201">
        <f t="shared" si="5"/>
        <v>2.5294706537255358E-2</v>
      </c>
      <c r="M88" s="201">
        <f t="shared" si="5"/>
        <v>2.5277706065781339E-2</v>
      </c>
      <c r="N88" s="201">
        <f t="shared" si="5"/>
        <v>2.5306717521807135E-2</v>
      </c>
      <c r="O88" s="201">
        <f t="shared" si="5"/>
        <v>2.5206723557217273E-2</v>
      </c>
      <c r="P88" s="201">
        <f t="shared" si="5"/>
        <v>2.5087058584579932E-2</v>
      </c>
      <c r="Q88" s="201">
        <f t="shared" si="5"/>
        <v>2.4998334682066997E-2</v>
      </c>
    </row>
    <row r="89" spans="1:17" x14ac:dyDescent="0.25">
      <c r="A89" s="127" t="s">
        <v>263</v>
      </c>
      <c r="B89" s="200">
        <f t="shared" ref="B89:Q89" si="6">IF(B$15=0,0,B$15/B$5)</f>
        <v>7.7592619269409788E-2</v>
      </c>
      <c r="C89" s="200">
        <f t="shared" si="6"/>
        <v>7.7398431321642314E-2</v>
      </c>
      <c r="D89" s="200">
        <f t="shared" si="6"/>
        <v>7.7667774510916388E-2</v>
      </c>
      <c r="E89" s="200">
        <f t="shared" si="6"/>
        <v>7.7272973120131552E-2</v>
      </c>
      <c r="F89" s="200">
        <f t="shared" si="6"/>
        <v>7.6844214746940476E-2</v>
      </c>
      <c r="G89" s="200">
        <f t="shared" si="6"/>
        <v>7.6691252335419083E-2</v>
      </c>
      <c r="H89" s="200">
        <f t="shared" si="6"/>
        <v>7.6647712334129939E-2</v>
      </c>
      <c r="I89" s="200">
        <f t="shared" si="6"/>
        <v>7.6612344550564343E-2</v>
      </c>
      <c r="J89" s="200">
        <f t="shared" si="6"/>
        <v>7.6563565995299288E-2</v>
      </c>
      <c r="K89" s="200">
        <f t="shared" si="6"/>
        <v>7.6239513979101683E-2</v>
      </c>
      <c r="L89" s="200">
        <f t="shared" si="6"/>
        <v>7.6209336824392002E-2</v>
      </c>
      <c r="M89" s="200">
        <f t="shared" si="6"/>
        <v>7.6177313050333401E-2</v>
      </c>
      <c r="N89" s="200">
        <f t="shared" si="6"/>
        <v>7.6342532615881059E-2</v>
      </c>
      <c r="O89" s="200">
        <f t="shared" si="6"/>
        <v>7.6057374030622113E-2</v>
      </c>
      <c r="P89" s="200">
        <f t="shared" si="6"/>
        <v>7.5737263397839483E-2</v>
      </c>
      <c r="Q89" s="200">
        <f t="shared" si="6"/>
        <v>7.5467569182192329E-2</v>
      </c>
    </row>
    <row r="90" spans="1:17" x14ac:dyDescent="0.25">
      <c r="A90" s="142" t="s">
        <v>277</v>
      </c>
      <c r="B90" s="199">
        <f t="shared" ref="B90:Q90" si="7">IF(B$16=0,0,B$16/B$5)</f>
        <v>3.8345071171016883E-2</v>
      </c>
      <c r="C90" s="199">
        <f t="shared" si="7"/>
        <v>3.8099023183955728E-2</v>
      </c>
      <c r="D90" s="199">
        <f t="shared" si="7"/>
        <v>3.8404010356215296E-2</v>
      </c>
      <c r="E90" s="199">
        <f t="shared" si="7"/>
        <v>3.814302912216793E-2</v>
      </c>
      <c r="F90" s="199">
        <f t="shared" si="7"/>
        <v>3.7880562697000186E-2</v>
      </c>
      <c r="G90" s="199">
        <f t="shared" si="7"/>
        <v>3.7789564617045635E-2</v>
      </c>
      <c r="H90" s="199">
        <f t="shared" si="7"/>
        <v>3.7754361930176387E-2</v>
      </c>
      <c r="I90" s="199">
        <f t="shared" si="7"/>
        <v>3.7794204592688674E-2</v>
      </c>
      <c r="J90" s="199">
        <f t="shared" si="7"/>
        <v>3.7810435823750911E-2</v>
      </c>
      <c r="K90" s="199">
        <f t="shared" si="7"/>
        <v>3.7573402287251208E-2</v>
      </c>
      <c r="L90" s="199">
        <f t="shared" si="7"/>
        <v>3.754498820541461E-2</v>
      </c>
      <c r="M90" s="199">
        <f t="shared" si="7"/>
        <v>3.7538950586000264E-2</v>
      </c>
      <c r="N90" s="199">
        <f t="shared" si="7"/>
        <v>3.765982454713962E-2</v>
      </c>
      <c r="O90" s="199">
        <f t="shared" si="7"/>
        <v>3.7527512230367807E-2</v>
      </c>
      <c r="P90" s="199">
        <f t="shared" si="7"/>
        <v>3.7390316082586847E-2</v>
      </c>
      <c r="Q90" s="199">
        <f t="shared" si="7"/>
        <v>3.7256241226371431E-2</v>
      </c>
    </row>
    <row r="91" spans="1:17" x14ac:dyDescent="0.25">
      <c r="A91" s="142" t="s">
        <v>276</v>
      </c>
      <c r="B91" s="199">
        <f t="shared" ref="B91:Q91" si="8">IF(B$22=0,0,B$22/B$5)</f>
        <v>3.9150962806174014E-2</v>
      </c>
      <c r="C91" s="199">
        <f t="shared" si="8"/>
        <v>3.9202695221774178E-2</v>
      </c>
      <c r="D91" s="199">
        <f t="shared" si="8"/>
        <v>3.9167138955975601E-2</v>
      </c>
      <c r="E91" s="199">
        <f t="shared" si="8"/>
        <v>3.9033648120675259E-2</v>
      </c>
      <c r="F91" s="199">
        <f t="shared" si="8"/>
        <v>3.8867765404748483E-2</v>
      </c>
      <c r="G91" s="199">
        <f t="shared" si="8"/>
        <v>3.8805953562785746E-2</v>
      </c>
      <c r="H91" s="199">
        <f t="shared" si="8"/>
        <v>3.8797636765875575E-2</v>
      </c>
      <c r="I91" s="199">
        <f t="shared" si="8"/>
        <v>3.8722611407102869E-2</v>
      </c>
      <c r="J91" s="199">
        <f t="shared" si="8"/>
        <v>3.8657761605016959E-2</v>
      </c>
      <c r="K91" s="199">
        <f t="shared" si="8"/>
        <v>3.8570957271315376E-2</v>
      </c>
      <c r="L91" s="199">
        <f t="shared" si="8"/>
        <v>3.8569198537233292E-2</v>
      </c>
      <c r="M91" s="199">
        <f t="shared" si="8"/>
        <v>3.8543276332579833E-2</v>
      </c>
      <c r="N91" s="199">
        <f t="shared" si="8"/>
        <v>3.8587512805759124E-2</v>
      </c>
      <c r="O91" s="199">
        <f t="shared" si="8"/>
        <v>3.8435042680552832E-2</v>
      </c>
      <c r="P91" s="199">
        <f t="shared" si="8"/>
        <v>3.8252578334472979E-2</v>
      </c>
      <c r="Q91" s="199">
        <f t="shared" si="8"/>
        <v>3.8117292724182156E-2</v>
      </c>
    </row>
    <row r="92" spans="1:17" x14ac:dyDescent="0.25">
      <c r="A92" s="142" t="s">
        <v>275</v>
      </c>
      <c r="B92" s="199">
        <f t="shared" ref="B92:Q92" si="9">IF(B$23=0,0,B$23/B$5)</f>
        <v>9.6585292218898436E-5</v>
      </c>
      <c r="C92" s="199">
        <f t="shared" si="9"/>
        <v>9.6712915912411742E-5</v>
      </c>
      <c r="D92" s="199">
        <f t="shared" si="9"/>
        <v>9.6625198725497162E-5</v>
      </c>
      <c r="E92" s="199">
        <f t="shared" si="9"/>
        <v>9.6295877288375177E-5</v>
      </c>
      <c r="F92" s="199">
        <f t="shared" si="9"/>
        <v>9.5886645191806593E-5</v>
      </c>
      <c r="G92" s="199">
        <f t="shared" si="9"/>
        <v>9.5734155587704316E-5</v>
      </c>
      <c r="H92" s="199">
        <f t="shared" si="9"/>
        <v>9.5713638077984909E-5</v>
      </c>
      <c r="I92" s="199">
        <f t="shared" si="9"/>
        <v>9.5528550772807527E-5</v>
      </c>
      <c r="J92" s="199">
        <f t="shared" si="9"/>
        <v>9.5368566531402817E-5</v>
      </c>
      <c r="K92" s="199">
        <f t="shared" si="9"/>
        <v>9.5154420535097743E-5</v>
      </c>
      <c r="L92" s="199">
        <f t="shared" si="9"/>
        <v>9.5150081744092854E-5</v>
      </c>
      <c r="M92" s="199">
        <f t="shared" si="9"/>
        <v>9.5086131753289055E-5</v>
      </c>
      <c r="N92" s="199">
        <f t="shared" si="9"/>
        <v>9.5195262982319907E-5</v>
      </c>
      <c r="O92" s="199">
        <f t="shared" si="9"/>
        <v>9.4819119701486626E-5</v>
      </c>
      <c r="P92" s="199">
        <f t="shared" si="9"/>
        <v>9.4368980779669897E-5</v>
      </c>
      <c r="Q92" s="199">
        <f t="shared" si="9"/>
        <v>9.4035231638744119E-5</v>
      </c>
    </row>
    <row r="93" spans="1:17" x14ac:dyDescent="0.25">
      <c r="A93" s="127" t="s">
        <v>262</v>
      </c>
      <c r="B93" s="200">
        <f t="shared" ref="B93:Q93" si="10">IF(B$24=0,0,B$24/B$5)</f>
        <v>3.3752771458125871E-2</v>
      </c>
      <c r="C93" s="200">
        <f t="shared" si="10"/>
        <v>3.3615742980399377E-2</v>
      </c>
      <c r="D93" s="200">
        <f t="shared" si="10"/>
        <v>3.3793097500481657E-2</v>
      </c>
      <c r="E93" s="200">
        <f t="shared" si="10"/>
        <v>3.3598290094469317E-2</v>
      </c>
      <c r="F93" s="200">
        <f t="shared" si="10"/>
        <v>3.3394067760884431E-2</v>
      </c>
      <c r="G93" s="200">
        <f t="shared" si="10"/>
        <v>3.3322134064778693E-2</v>
      </c>
      <c r="H93" s="200">
        <f t="shared" si="10"/>
        <v>3.3298401594529514E-2</v>
      </c>
      <c r="I93" s="200">
        <f t="shared" si="10"/>
        <v>3.3303089466438666E-2</v>
      </c>
      <c r="J93" s="200">
        <f t="shared" si="10"/>
        <v>3.3295996119150018E-2</v>
      </c>
      <c r="K93" s="200">
        <f t="shared" si="10"/>
        <v>3.3128107206679143E-2</v>
      </c>
      <c r="L93" s="200">
        <f t="shared" si="10"/>
        <v>3.3110252318211991E-2</v>
      </c>
      <c r="M93" s="200">
        <f t="shared" si="10"/>
        <v>3.3099749596223534E-2</v>
      </c>
      <c r="N93" s="200">
        <f t="shared" si="10"/>
        <v>3.31853560376855E-2</v>
      </c>
      <c r="O93" s="200">
        <f t="shared" si="10"/>
        <v>3.3064326726933421E-2</v>
      </c>
      <c r="P93" s="200">
        <f t="shared" si="10"/>
        <v>3.2932431687867116E-2</v>
      </c>
      <c r="Q93" s="200">
        <f t="shared" si="10"/>
        <v>3.2814835967347154E-2</v>
      </c>
    </row>
    <row r="94" spans="1:17" x14ac:dyDescent="0.25">
      <c r="A94" s="142" t="s">
        <v>274</v>
      </c>
      <c r="B94" s="199">
        <f t="shared" ref="B94:Q94" si="11">IF(B$25=0,0,B$25/B$5)</f>
        <v>2.3472100520474295E-2</v>
      </c>
      <c r="C94" s="199">
        <f t="shared" si="11"/>
        <v>2.3321487601817799E-2</v>
      </c>
      <c r="D94" s="199">
        <f t="shared" si="11"/>
        <v>2.3508178859549474E-2</v>
      </c>
      <c r="E94" s="199">
        <f t="shared" si="11"/>
        <v>2.3348424878856786E-2</v>
      </c>
      <c r="F94" s="199">
        <f t="shared" si="11"/>
        <v>2.3187761770753223E-2</v>
      </c>
      <c r="G94" s="199">
        <f t="shared" si="11"/>
        <v>2.3132059277195628E-2</v>
      </c>
      <c r="H94" s="199">
        <f t="shared" si="11"/>
        <v>2.3110510718813811E-2</v>
      </c>
      <c r="I94" s="199">
        <f t="shared" si="11"/>
        <v>2.3134899537270326E-2</v>
      </c>
      <c r="J94" s="199">
        <f t="shared" si="11"/>
        <v>2.3144835132000798E-2</v>
      </c>
      <c r="K94" s="199">
        <f t="shared" si="11"/>
        <v>2.2999740213005007E-2</v>
      </c>
      <c r="L94" s="199">
        <f t="shared" si="11"/>
        <v>2.2982347151401603E-2</v>
      </c>
      <c r="M94" s="199">
        <f t="shared" si="11"/>
        <v>2.2978651354119972E-2</v>
      </c>
      <c r="N94" s="199">
        <f t="shared" si="11"/>
        <v>2.3052641717927397E-2</v>
      </c>
      <c r="O94" s="199">
        <f t="shared" si="11"/>
        <v>2.2971649613739743E-2</v>
      </c>
      <c r="P94" s="199">
        <f t="shared" si="11"/>
        <v>2.2887667978724036E-2</v>
      </c>
      <c r="Q94" s="199">
        <f t="shared" si="11"/>
        <v>2.280559697438778E-2</v>
      </c>
    </row>
    <row r="95" spans="1:17" x14ac:dyDescent="0.25">
      <c r="A95" s="142" t="s">
        <v>273</v>
      </c>
      <c r="B95" s="199">
        <f t="shared" ref="B95:Q95" si="12">IF(B$31=0,0,B$31/B$5)</f>
        <v>1.0069939390992164E-2</v>
      </c>
      <c r="C95" s="199">
        <f t="shared" si="12"/>
        <v>1.0083245380227228E-2</v>
      </c>
      <c r="D95" s="199">
        <f t="shared" si="12"/>
        <v>1.0074100025531097E-2</v>
      </c>
      <c r="E95" s="199">
        <f t="shared" si="12"/>
        <v>1.0039765119710624E-2</v>
      </c>
      <c r="F95" s="199">
        <f t="shared" si="12"/>
        <v>9.9970987642581718E-3</v>
      </c>
      <c r="G95" s="199">
        <f t="shared" si="12"/>
        <v>9.9812002663008E-3</v>
      </c>
      <c r="H95" s="199">
        <f t="shared" si="12"/>
        <v>9.9790611199091911E-3</v>
      </c>
      <c r="I95" s="199">
        <f t="shared" si="12"/>
        <v>9.9597640002094846E-3</v>
      </c>
      <c r="J95" s="199">
        <f t="shared" si="12"/>
        <v>9.9430841147170705E-3</v>
      </c>
      <c r="K95" s="199">
        <f t="shared" si="12"/>
        <v>9.9207573488702856E-3</v>
      </c>
      <c r="L95" s="199">
        <f t="shared" si="12"/>
        <v>9.9203049884596384E-3</v>
      </c>
      <c r="M95" s="199">
        <f t="shared" si="12"/>
        <v>9.9136375910054836E-3</v>
      </c>
      <c r="N95" s="199">
        <f t="shared" si="12"/>
        <v>9.9250155641603111E-3</v>
      </c>
      <c r="O95" s="199">
        <f t="shared" si="12"/>
        <v>9.8857990338449761E-3</v>
      </c>
      <c r="P95" s="199">
        <f t="shared" si="12"/>
        <v>9.8388677510783396E-3</v>
      </c>
      <c r="Q95" s="199">
        <f t="shared" si="12"/>
        <v>9.8040712148384796E-3</v>
      </c>
    </row>
    <row r="96" spans="1:17" x14ac:dyDescent="0.25">
      <c r="A96" s="142" t="s">
        <v>272</v>
      </c>
      <c r="B96" s="199">
        <f t="shared" ref="B96:Q96" si="13">IF(B$32=0,0,B$32/B$5)</f>
        <v>2.1073154665941481E-4</v>
      </c>
      <c r="C96" s="199">
        <f t="shared" si="13"/>
        <v>2.1100999835435281E-4</v>
      </c>
      <c r="D96" s="199">
        <f t="shared" si="13"/>
        <v>2.1081861540108462E-4</v>
      </c>
      <c r="E96" s="199">
        <f t="shared" si="13"/>
        <v>2.1010009590190942E-4</v>
      </c>
      <c r="F96" s="199">
        <f t="shared" si="13"/>
        <v>2.0920722587303264E-4</v>
      </c>
      <c r="G96" s="199">
        <f t="shared" si="13"/>
        <v>2.0887452128226402E-4</v>
      </c>
      <c r="H96" s="199">
        <f t="shared" si="13"/>
        <v>2.0882975580651243E-4</v>
      </c>
      <c r="I96" s="199">
        <f t="shared" si="13"/>
        <v>2.0842592895885286E-4</v>
      </c>
      <c r="J96" s="199">
        <f t="shared" si="13"/>
        <v>2.0807687243215166E-4</v>
      </c>
      <c r="K96" s="199">
        <f t="shared" si="13"/>
        <v>2.0760964480384957E-4</v>
      </c>
      <c r="L96" s="199">
        <f t="shared" si="13"/>
        <v>2.076001783507481E-4</v>
      </c>
      <c r="M96" s="199">
        <f t="shared" si="13"/>
        <v>2.0746065109808527E-4</v>
      </c>
      <c r="N96" s="199">
        <f t="shared" si="13"/>
        <v>2.0769875559778893E-4</v>
      </c>
      <c r="O96" s="199">
        <f t="shared" si="13"/>
        <v>2.0687807934869812E-4</v>
      </c>
      <c r="P96" s="199">
        <f t="shared" si="13"/>
        <v>2.0589595806473436E-4</v>
      </c>
      <c r="Q96" s="199">
        <f t="shared" si="13"/>
        <v>2.051677781208963E-4</v>
      </c>
    </row>
    <row r="97" spans="1:17" x14ac:dyDescent="0.25">
      <c r="A97" s="127" t="s">
        <v>261</v>
      </c>
      <c r="B97" s="200">
        <f t="shared" ref="B97:Q97" si="14">IF(B$33=0,0,B$33/B$5)</f>
        <v>0.54264881322445901</v>
      </c>
      <c r="C97" s="200">
        <f t="shared" si="14"/>
        <v>0.54066403778070338</v>
      </c>
      <c r="D97" s="200">
        <f t="shared" si="14"/>
        <v>0.57357288030060505</v>
      </c>
      <c r="E97" s="200">
        <f t="shared" si="14"/>
        <v>0.5152979401614215</v>
      </c>
      <c r="F97" s="200">
        <f t="shared" si="14"/>
        <v>0.47983960260596448</v>
      </c>
      <c r="G97" s="200">
        <f t="shared" si="14"/>
        <v>0.48174459178228002</v>
      </c>
      <c r="H97" s="200">
        <f t="shared" si="14"/>
        <v>0.46964249187686713</v>
      </c>
      <c r="I97" s="200">
        <f t="shared" si="14"/>
        <v>0.4640673136093344</v>
      </c>
      <c r="J97" s="200">
        <f t="shared" si="14"/>
        <v>0.47371876738680085</v>
      </c>
      <c r="K97" s="200">
        <f t="shared" si="14"/>
        <v>0.46436244979216651</v>
      </c>
      <c r="L97" s="200">
        <f t="shared" si="14"/>
        <v>0.46759455321690219</v>
      </c>
      <c r="M97" s="200">
        <f t="shared" si="14"/>
        <v>0.4617169516387874</v>
      </c>
      <c r="N97" s="200">
        <f t="shared" si="14"/>
        <v>0.47200825249798767</v>
      </c>
      <c r="O97" s="200">
        <f t="shared" si="14"/>
        <v>0.44270426000544061</v>
      </c>
      <c r="P97" s="200">
        <f t="shared" si="14"/>
        <v>0.42492798872671539</v>
      </c>
      <c r="Q97" s="200">
        <f t="shared" si="14"/>
        <v>0.44397840915178088</v>
      </c>
    </row>
    <row r="98" spans="1:17" x14ac:dyDescent="0.25">
      <c r="A98" s="127" t="s">
        <v>260</v>
      </c>
      <c r="B98" s="200">
        <f t="shared" ref="B98:Q98" si="15">IF(B$44=0,0,B$44/B$5)</f>
        <v>8.4941027604025013E-2</v>
      </c>
      <c r="C98" s="200">
        <f t="shared" si="15"/>
        <v>8.4704968307853498E-2</v>
      </c>
      <c r="D98" s="200">
        <f t="shared" si="15"/>
        <v>8.5252423414828526E-2</v>
      </c>
      <c r="E98" s="200">
        <f t="shared" si="15"/>
        <v>8.4531175930966831E-2</v>
      </c>
      <c r="F98" s="200">
        <f t="shared" si="15"/>
        <v>8.399268208636769E-2</v>
      </c>
      <c r="G98" s="200">
        <f t="shared" si="15"/>
        <v>8.394725333744972E-2</v>
      </c>
      <c r="H98" s="200">
        <f t="shared" si="15"/>
        <v>8.3798188310549027E-2</v>
      </c>
      <c r="I98" s="200">
        <f t="shared" si="15"/>
        <v>8.3794485117554801E-2</v>
      </c>
      <c r="J98" s="200">
        <f t="shared" si="15"/>
        <v>8.3921058329627027E-2</v>
      </c>
      <c r="K98" s="200">
        <f t="shared" si="15"/>
        <v>8.3650136007434234E-2</v>
      </c>
      <c r="L98" s="200">
        <f t="shared" si="15"/>
        <v>8.365791040857784E-2</v>
      </c>
      <c r="M98" s="200">
        <f t="shared" si="15"/>
        <v>8.3602555717181809E-2</v>
      </c>
      <c r="N98" s="200">
        <f t="shared" si="15"/>
        <v>8.3793520662126739E-2</v>
      </c>
      <c r="O98" s="200">
        <f t="shared" si="15"/>
        <v>8.3435642901017501E-2</v>
      </c>
      <c r="P98" s="200">
        <f t="shared" si="15"/>
        <v>8.3203475046138731E-2</v>
      </c>
      <c r="Q98" s="200">
        <f t="shared" si="15"/>
        <v>8.3328177785368607E-2</v>
      </c>
    </row>
    <row r="99" spans="1:17" x14ac:dyDescent="0.25">
      <c r="A99" s="142" t="s">
        <v>271</v>
      </c>
      <c r="B99" s="199">
        <f t="shared" ref="B99:Q99" si="16">IF(B$45=0,0,B$45/B$5)</f>
        <v>3.8384683847846435E-2</v>
      </c>
      <c r="C99" s="199">
        <f t="shared" si="16"/>
        <v>3.8138381678980482E-2</v>
      </c>
      <c r="D99" s="199">
        <f t="shared" si="16"/>
        <v>3.8443683920632861E-2</v>
      </c>
      <c r="E99" s="199">
        <f t="shared" si="16"/>
        <v>3.8182433077872655E-2</v>
      </c>
      <c r="F99" s="199">
        <f t="shared" si="16"/>
        <v>3.7919695509703685E-2</v>
      </c>
      <c r="G99" s="199">
        <f t="shared" si="16"/>
        <v>3.7828603423468186E-2</v>
      </c>
      <c r="H99" s="199">
        <f t="shared" si="16"/>
        <v>3.7793364370186905E-2</v>
      </c>
      <c r="I99" s="199">
        <f t="shared" si="16"/>
        <v>3.7833248192474515E-2</v>
      </c>
      <c r="J99" s="199">
        <f t="shared" si="16"/>
        <v>3.7849496191337442E-2</v>
      </c>
      <c r="K99" s="199">
        <f t="shared" si="16"/>
        <v>3.7612217785481843E-2</v>
      </c>
      <c r="L99" s="199">
        <f t="shared" si="16"/>
        <v>3.7583774350254902E-2</v>
      </c>
      <c r="M99" s="199">
        <f t="shared" si="16"/>
        <v>3.7577730493630411E-2</v>
      </c>
      <c r="N99" s="199">
        <f t="shared" si="16"/>
        <v>3.7698729324564341E-2</v>
      </c>
      <c r="O99" s="199">
        <f t="shared" si="16"/>
        <v>3.7566280321514871E-2</v>
      </c>
      <c r="P99" s="199">
        <f t="shared" si="16"/>
        <v>3.7428942442176295E-2</v>
      </c>
      <c r="Q99" s="199">
        <f t="shared" si="16"/>
        <v>3.7294729078878E-2</v>
      </c>
    </row>
    <row r="100" spans="1:17" x14ac:dyDescent="0.25">
      <c r="A100" s="142" t="s">
        <v>270</v>
      </c>
      <c r="B100" s="199">
        <f t="shared" ref="B100:Q100" si="17">IF(B$51=0,0,B$51/B$5)</f>
        <v>3.3916109631741229E-2</v>
      </c>
      <c r="C100" s="199">
        <f t="shared" si="17"/>
        <v>3.3909650237156946E-2</v>
      </c>
      <c r="D100" s="199">
        <f t="shared" si="17"/>
        <v>3.4163282756926636E-2</v>
      </c>
      <c r="E100" s="199">
        <f t="shared" si="17"/>
        <v>3.3746384810996899E-2</v>
      </c>
      <c r="F100" s="199">
        <f t="shared" si="17"/>
        <v>3.3524185234484742E-2</v>
      </c>
      <c r="G100" s="199">
        <f t="shared" si="17"/>
        <v>3.3589805070903964E-2</v>
      </c>
      <c r="H100" s="199">
        <f t="shared" si="17"/>
        <v>3.3478664248621191E-2</v>
      </c>
      <c r="I100" s="199">
        <f t="shared" si="17"/>
        <v>3.3459299833045325E-2</v>
      </c>
      <c r="J100" s="199">
        <f t="shared" si="17"/>
        <v>3.3590562377613431E-2</v>
      </c>
      <c r="K100" s="199">
        <f t="shared" si="17"/>
        <v>3.3584944007070232E-2</v>
      </c>
      <c r="L100" s="199">
        <f t="shared" si="17"/>
        <v>3.3621729666272374E-2</v>
      </c>
      <c r="M100" s="199">
        <f t="shared" si="17"/>
        <v>3.3580788044218893E-2</v>
      </c>
      <c r="N100" s="199">
        <f t="shared" si="17"/>
        <v>3.3636472022166124E-2</v>
      </c>
      <c r="O100" s="199">
        <f t="shared" si="17"/>
        <v>3.3460269590649863E-2</v>
      </c>
      <c r="P100" s="199">
        <f t="shared" si="17"/>
        <v>3.3424349840772062E-2</v>
      </c>
      <c r="Q100" s="199">
        <f t="shared" si="17"/>
        <v>3.3726944097429143E-2</v>
      </c>
    </row>
    <row r="101" spans="1:17" x14ac:dyDescent="0.25">
      <c r="A101" s="142" t="s">
        <v>269</v>
      </c>
      <c r="B101" s="199">
        <f t="shared" ref="B101:Q101" si="18">IF(B$62=0,0,B$62/B$5)</f>
        <v>5.5074105095067466E-3</v>
      </c>
      <c r="C101" s="199">
        <f t="shared" si="18"/>
        <v>5.5146877673041871E-3</v>
      </c>
      <c r="D101" s="199">
        <f t="shared" si="18"/>
        <v>5.5096860269151348E-3</v>
      </c>
      <c r="E101" s="199">
        <f t="shared" si="18"/>
        <v>5.4909077191402887E-3</v>
      </c>
      <c r="F101" s="199">
        <f t="shared" si="18"/>
        <v>5.4675728086410616E-3</v>
      </c>
      <c r="G101" s="199">
        <f t="shared" si="18"/>
        <v>5.4588776664622361E-3</v>
      </c>
      <c r="H101" s="199">
        <f t="shared" si="18"/>
        <v>5.4577077331725947E-3</v>
      </c>
      <c r="I101" s="199">
        <f t="shared" si="18"/>
        <v>5.4471538305411312E-3</v>
      </c>
      <c r="J101" s="199">
        <f t="shared" si="18"/>
        <v>5.4380313350532051E-3</v>
      </c>
      <c r="K101" s="199">
        <f t="shared" si="18"/>
        <v>5.4258204706086775E-3</v>
      </c>
      <c r="L101" s="199">
        <f t="shared" si="18"/>
        <v>5.4255730674831158E-3</v>
      </c>
      <c r="M101" s="199">
        <f t="shared" si="18"/>
        <v>5.4219265614432804E-3</v>
      </c>
      <c r="N101" s="199">
        <f t="shared" si="18"/>
        <v>5.4281493564865913E-3</v>
      </c>
      <c r="O101" s="199">
        <f t="shared" si="18"/>
        <v>5.4067012103936295E-3</v>
      </c>
      <c r="P101" s="199">
        <f t="shared" si="18"/>
        <v>5.3810337431033492E-3</v>
      </c>
      <c r="Q101" s="199">
        <f t="shared" si="18"/>
        <v>5.3620029622873239E-3</v>
      </c>
    </row>
    <row r="102" spans="1:17" x14ac:dyDescent="0.25">
      <c r="A102" s="142" t="s">
        <v>268</v>
      </c>
      <c r="B102" s="199">
        <f t="shared" ref="B102:Q102" si="19">IF(B$63=0,0,B$63/B$5)</f>
        <v>6.3566737500495426E-3</v>
      </c>
      <c r="C102" s="199">
        <f t="shared" si="19"/>
        <v>6.3650731881399998E-3</v>
      </c>
      <c r="D102" s="199">
        <f t="shared" si="19"/>
        <v>6.3593001607288825E-3</v>
      </c>
      <c r="E102" s="199">
        <f t="shared" si="19"/>
        <v>6.3376261678611502E-3</v>
      </c>
      <c r="F102" s="199">
        <f t="shared" si="19"/>
        <v>6.310692927135016E-3</v>
      </c>
      <c r="G102" s="199">
        <f t="shared" si="19"/>
        <v>6.3006569616035407E-3</v>
      </c>
      <c r="H102" s="199">
        <f t="shared" si="19"/>
        <v>6.2993066202373521E-3</v>
      </c>
      <c r="I102" s="199">
        <f t="shared" si="19"/>
        <v>6.2871252664591665E-3</v>
      </c>
      <c r="J102" s="199">
        <f t="shared" si="19"/>
        <v>6.2765960481445063E-3</v>
      </c>
      <c r="K102" s="199">
        <f t="shared" si="19"/>
        <v>6.2625022228620167E-3</v>
      </c>
      <c r="L102" s="199">
        <f t="shared" si="19"/>
        <v>6.2622166692517999E-3</v>
      </c>
      <c r="M102" s="199">
        <f t="shared" si="19"/>
        <v>6.2580078583809162E-3</v>
      </c>
      <c r="N102" s="199">
        <f t="shared" si="19"/>
        <v>6.2651902316279229E-3</v>
      </c>
      <c r="O102" s="199">
        <f t="shared" si="19"/>
        <v>6.2404347014162181E-3</v>
      </c>
      <c r="P102" s="199">
        <f t="shared" si="19"/>
        <v>6.2108092149425389E-3</v>
      </c>
      <c r="Q102" s="199">
        <f t="shared" si="19"/>
        <v>6.1888438167490767E-3</v>
      </c>
    </row>
    <row r="103" spans="1:17" x14ac:dyDescent="0.25">
      <c r="A103" s="142" t="s">
        <v>267</v>
      </c>
      <c r="B103" s="199">
        <f t="shared" ref="B103:Q103" si="20">IF(B$64=0,0,B$64/B$5)</f>
        <v>7.7614986488104911E-4</v>
      </c>
      <c r="C103" s="199">
        <f t="shared" si="20"/>
        <v>7.7717543627189368E-4</v>
      </c>
      <c r="D103" s="199">
        <f t="shared" si="20"/>
        <v>7.7647054962499647E-4</v>
      </c>
      <c r="E103" s="199">
        <f t="shared" si="20"/>
        <v>7.7382415509584654E-4</v>
      </c>
      <c r="F103" s="199">
        <f t="shared" si="20"/>
        <v>7.7053560640318551E-4</v>
      </c>
      <c r="G103" s="199">
        <f t="shared" si="20"/>
        <v>7.693102150117926E-4</v>
      </c>
      <c r="H103" s="199">
        <f t="shared" si="20"/>
        <v>7.6914533833098058E-4</v>
      </c>
      <c r="I103" s="199">
        <f t="shared" si="20"/>
        <v>7.676579950346643E-4</v>
      </c>
      <c r="J103" s="199">
        <f t="shared" si="20"/>
        <v>7.6637237747844431E-4</v>
      </c>
      <c r="K103" s="199">
        <f t="shared" si="20"/>
        <v>7.6465152141145241E-4</v>
      </c>
      <c r="L103" s="199">
        <f t="shared" si="20"/>
        <v>7.6461665531564471E-4</v>
      </c>
      <c r="M103" s="199">
        <f t="shared" si="20"/>
        <v>7.6410275950830977E-4</v>
      </c>
      <c r="N103" s="199">
        <f t="shared" si="20"/>
        <v>7.6497972728176936E-4</v>
      </c>
      <c r="O103" s="199">
        <f t="shared" si="20"/>
        <v>7.6195707704292018E-4</v>
      </c>
      <c r="P103" s="199">
        <f t="shared" si="20"/>
        <v>7.5833980514448409E-4</v>
      </c>
      <c r="Q103" s="199">
        <f t="shared" si="20"/>
        <v>7.5565783002506232E-4</v>
      </c>
    </row>
    <row r="104" spans="1:17" x14ac:dyDescent="0.25">
      <c r="A104" s="127" t="s">
        <v>259</v>
      </c>
      <c r="B104" s="200">
        <f t="shared" ref="B104:Q104" si="21">IF(B$65=0,0,B$65/B$5)</f>
        <v>0.10469581534006357</v>
      </c>
      <c r="C104" s="200">
        <f t="shared" si="21"/>
        <v>0.10482540900445501</v>
      </c>
      <c r="D104" s="200">
        <f t="shared" si="21"/>
        <v>0.10477884754729627</v>
      </c>
      <c r="E104" s="200">
        <f t="shared" si="21"/>
        <v>0.10437048096561119</v>
      </c>
      <c r="F104" s="200">
        <f t="shared" si="21"/>
        <v>0.10391349380391142</v>
      </c>
      <c r="G104" s="200">
        <f t="shared" si="21"/>
        <v>0.10376852786635044</v>
      </c>
      <c r="H104" s="200">
        <f t="shared" si="21"/>
        <v>0.10372855703836657</v>
      </c>
      <c r="I104" s="200">
        <f t="shared" si="21"/>
        <v>0.10353571135201588</v>
      </c>
      <c r="J104" s="200">
        <f t="shared" si="21"/>
        <v>0.10339426834465446</v>
      </c>
      <c r="K104" s="200">
        <f t="shared" si="21"/>
        <v>0.10317400946243017</v>
      </c>
      <c r="L104" s="200">
        <f t="shared" si="21"/>
        <v>0.10317584148769651</v>
      </c>
      <c r="M104" s="200">
        <f t="shared" si="21"/>
        <v>0.10310336801962061</v>
      </c>
      <c r="N104" s="200">
        <f t="shared" si="21"/>
        <v>0.10322462512138592</v>
      </c>
      <c r="O104" s="200">
        <f t="shared" si="21"/>
        <v>0.10280936985002961</v>
      </c>
      <c r="P104" s="200">
        <f t="shared" si="21"/>
        <v>0.1023422686411867</v>
      </c>
      <c r="Q104" s="200">
        <f t="shared" si="21"/>
        <v>0.10205210565310227</v>
      </c>
    </row>
    <row r="105" spans="1:17" x14ac:dyDescent="0.25">
      <c r="A105" s="142" t="s">
        <v>266</v>
      </c>
      <c r="B105" s="199">
        <f t="shared" ref="B105:Q105" si="22">IF(B$66=0,0,B$66/B$5)</f>
        <v>3.2461633005919546E-2</v>
      </c>
      <c r="C105" s="199">
        <f t="shared" si="22"/>
        <v>3.2504526425885645E-2</v>
      </c>
      <c r="D105" s="199">
        <f t="shared" si="22"/>
        <v>3.2475045300296768E-2</v>
      </c>
      <c r="E105" s="199">
        <f t="shared" si="22"/>
        <v>3.2364362696483767E-2</v>
      </c>
      <c r="F105" s="199">
        <f t="shared" si="22"/>
        <v>3.2226822685702962E-2</v>
      </c>
      <c r="G105" s="199">
        <f t="shared" si="22"/>
        <v>3.2175572009208793E-2</v>
      </c>
      <c r="H105" s="199">
        <f t="shared" si="22"/>
        <v>3.2168676219431695E-2</v>
      </c>
      <c r="I105" s="199">
        <f t="shared" si="22"/>
        <v>3.2106469686359322E-2</v>
      </c>
      <c r="J105" s="199">
        <f t="shared" si="22"/>
        <v>3.2052700115321159E-2</v>
      </c>
      <c r="K105" s="199">
        <f t="shared" si="22"/>
        <v>3.1980727161861636E-2</v>
      </c>
      <c r="L105" s="199">
        <f t="shared" si="22"/>
        <v>3.197926892491839E-2</v>
      </c>
      <c r="M105" s="199">
        <f t="shared" si="22"/>
        <v>3.1957775785699027E-2</v>
      </c>
      <c r="N105" s="199">
        <f t="shared" si="22"/>
        <v>3.1994454019256949E-2</v>
      </c>
      <c r="O105" s="199">
        <f t="shared" si="22"/>
        <v>3.1868034925215345E-2</v>
      </c>
      <c r="P105" s="199">
        <f t="shared" si="22"/>
        <v>3.1716746420040312E-2</v>
      </c>
      <c r="Q105" s="199">
        <f t="shared" si="22"/>
        <v>3.1604575696321871E-2</v>
      </c>
    </row>
    <row r="106" spans="1:17" x14ac:dyDescent="0.25">
      <c r="A106" s="142" t="s">
        <v>265</v>
      </c>
      <c r="B106" s="199">
        <f t="shared" ref="B106:Q106" si="23">IF(B$67=0,0,B$67/B$5)</f>
        <v>5.7857348350426954E-3</v>
      </c>
      <c r="C106" s="199">
        <f t="shared" si="23"/>
        <v>5.7846329296453664E-3</v>
      </c>
      <c r="D106" s="199">
        <f t="shared" si="23"/>
        <v>5.827899994201551E-3</v>
      </c>
      <c r="E106" s="199">
        <f t="shared" si="23"/>
        <v>5.7567815494679597E-3</v>
      </c>
      <c r="F106" s="199">
        <f t="shared" si="23"/>
        <v>5.7188766174425315E-3</v>
      </c>
      <c r="G106" s="199">
        <f t="shared" si="23"/>
        <v>5.7300706776564781E-3</v>
      </c>
      <c r="H106" s="199">
        <f t="shared" si="23"/>
        <v>5.7111112116664592E-3</v>
      </c>
      <c r="I106" s="199">
        <f t="shared" si="23"/>
        <v>5.7078078441819783E-3</v>
      </c>
      <c r="J106" s="199">
        <f t="shared" si="23"/>
        <v>5.7301998662885852E-3</v>
      </c>
      <c r="K106" s="199">
        <f t="shared" si="23"/>
        <v>5.7292414308276526E-3</v>
      </c>
      <c r="L106" s="199">
        <f t="shared" si="23"/>
        <v>5.7355166809134302E-3</v>
      </c>
      <c r="M106" s="199">
        <f t="shared" si="23"/>
        <v>5.7285324668779796E-3</v>
      </c>
      <c r="N106" s="199">
        <f t="shared" si="23"/>
        <v>5.7380315731864872E-3</v>
      </c>
      <c r="O106" s="199">
        <f t="shared" si="23"/>
        <v>5.7079732747226577E-3</v>
      </c>
      <c r="P106" s="199">
        <f t="shared" si="23"/>
        <v>5.7018457397432463E-3</v>
      </c>
      <c r="Q106" s="199">
        <f t="shared" si="23"/>
        <v>5.7534651663412283E-3</v>
      </c>
    </row>
    <row r="107" spans="1:17" x14ac:dyDescent="0.25">
      <c r="A107" s="142" t="s">
        <v>264</v>
      </c>
      <c r="B107" s="199">
        <f t="shared" ref="B107:Q107" si="24">IF(B$78=0,0,B$78/B$5)</f>
        <v>6.6448447499101337E-2</v>
      </c>
      <c r="C107" s="199">
        <f t="shared" si="24"/>
        <v>6.6536249648924004E-2</v>
      </c>
      <c r="D107" s="199">
        <f t="shared" si="24"/>
        <v>6.6475902252797953E-2</v>
      </c>
      <c r="E107" s="199">
        <f t="shared" si="24"/>
        <v>6.6249336719659463E-2</v>
      </c>
      <c r="F107" s="199">
        <f t="shared" si="24"/>
        <v>6.5967794500765925E-2</v>
      </c>
      <c r="G107" s="199">
        <f t="shared" si="24"/>
        <v>6.5862885179485159E-2</v>
      </c>
      <c r="H107" s="199">
        <f t="shared" si="24"/>
        <v>6.5848769607268404E-2</v>
      </c>
      <c r="I107" s="199">
        <f t="shared" si="24"/>
        <v>6.5721433821474565E-2</v>
      </c>
      <c r="J107" s="199">
        <f t="shared" si="24"/>
        <v>6.5611368363044695E-2</v>
      </c>
      <c r="K107" s="199">
        <f t="shared" si="24"/>
        <v>6.5464040869740878E-2</v>
      </c>
      <c r="L107" s="199">
        <f t="shared" si="24"/>
        <v>6.5461055881864696E-2</v>
      </c>
      <c r="M107" s="199">
        <f t="shared" si="24"/>
        <v>6.5417059767043595E-2</v>
      </c>
      <c r="N107" s="199">
        <f t="shared" si="24"/>
        <v>6.5492139528942478E-2</v>
      </c>
      <c r="O107" s="199">
        <f t="shared" si="24"/>
        <v>6.5233361650091609E-2</v>
      </c>
      <c r="P107" s="199">
        <f t="shared" si="24"/>
        <v>6.4923676481403153E-2</v>
      </c>
      <c r="Q107" s="199">
        <f t="shared" si="24"/>
        <v>6.4694064790439182E-2</v>
      </c>
    </row>
    <row r="108" spans="1:17" x14ac:dyDescent="0.25">
      <c r="A108" s="72" t="s">
        <v>258</v>
      </c>
      <c r="B108" s="71">
        <f t="shared" ref="B108:Q108" si="25">IF(B$79=0,0,B$79/B$5)</f>
        <v>4.0134110883122617E-2</v>
      </c>
      <c r="C108" s="71">
        <f t="shared" si="25"/>
        <v>4.2402980611745314E-2</v>
      </c>
      <c r="D108" s="71">
        <f t="shared" si="25"/>
        <v>8.6521093203786315E-3</v>
      </c>
      <c r="E108" s="71">
        <f t="shared" si="25"/>
        <v>6.9042591724212288E-2</v>
      </c>
      <c r="F108" s="71">
        <f t="shared" si="25"/>
        <v>0.10662187827609304</v>
      </c>
      <c r="G108" s="71">
        <f t="shared" si="25"/>
        <v>0.10531569235904288</v>
      </c>
      <c r="H108" s="71">
        <f t="shared" si="25"/>
        <v>0.11769879223336564</v>
      </c>
      <c r="I108" s="71">
        <f t="shared" si="25"/>
        <v>0.12372394121481686</v>
      </c>
      <c r="J108" s="71">
        <f t="shared" si="25"/>
        <v>0.11433576096514651</v>
      </c>
      <c r="K108" s="71">
        <f t="shared" si="25"/>
        <v>0.1249329130786854</v>
      </c>
      <c r="L108" s="71">
        <f t="shared" si="25"/>
        <v>0.12174445675606173</v>
      </c>
      <c r="M108" s="71">
        <f t="shared" si="25"/>
        <v>0.12786937312431154</v>
      </c>
      <c r="N108" s="71">
        <f t="shared" si="25"/>
        <v>0.11688369105603949</v>
      </c>
      <c r="O108" s="71">
        <f t="shared" si="25"/>
        <v>0.14781967127441553</v>
      </c>
      <c r="P108" s="71">
        <f t="shared" si="25"/>
        <v>0.16728893358270167</v>
      </c>
      <c r="Q108" s="71">
        <f t="shared" si="25"/>
        <v>0.14919291123174697</v>
      </c>
    </row>
    <row r="110" spans="1:17" ht="12.75" x14ac:dyDescent="0.25">
      <c r="A110" s="98" t="s">
        <v>128</v>
      </c>
      <c r="B110" s="297"/>
      <c r="C110" s="297"/>
      <c r="D110" s="297"/>
      <c r="E110" s="297"/>
      <c r="F110" s="297"/>
      <c r="G110" s="297"/>
      <c r="H110" s="297"/>
      <c r="I110" s="297"/>
      <c r="J110" s="297"/>
      <c r="K110" s="297"/>
      <c r="L110" s="297"/>
      <c r="M110" s="297"/>
      <c r="N110" s="297"/>
      <c r="O110" s="297"/>
      <c r="P110" s="297"/>
      <c r="Q110" s="297"/>
    </row>
    <row r="112" spans="1:17" x14ac:dyDescent="0.25">
      <c r="A112" s="78" t="s">
        <v>8</v>
      </c>
      <c r="B112" s="253">
        <f>IF(B$5=0,0,B$5/FBT_fec!B$5)</f>
        <v>0.373086705394581</v>
      </c>
      <c r="C112" s="253">
        <f>IF(C$5=0,0,C$5/FBT_fec!C$5)</f>
        <v>0.37259437504869064</v>
      </c>
      <c r="D112" s="253">
        <f>IF(D$5=0,0,D$5/FBT_fec!D$5)</f>
        <v>0.37592918453365076</v>
      </c>
      <c r="E112" s="253">
        <f>IF(E$5=0,0,E$5/FBT_fec!E$5)</f>
        <v>0.37721482149748342</v>
      </c>
      <c r="F112" s="253">
        <f>IF(F$5=0,0,F$5/FBT_fec!F$5)</f>
        <v>0.37882472673454098</v>
      </c>
      <c r="G112" s="253">
        <f>IF(G$5=0,0,G$5/FBT_fec!G$5)</f>
        <v>0.38682878403072452</v>
      </c>
      <c r="H112" s="253">
        <f>IF(H$5=0,0,H$5/FBT_fec!H$5)</f>
        <v>0.39196774176766969</v>
      </c>
      <c r="I112" s="253">
        <f>IF(I$5=0,0,I$5/FBT_fec!I$5)</f>
        <v>0.39272718229569292</v>
      </c>
      <c r="J112" s="253">
        <f>IF(J$5=0,0,J$5/FBT_fec!J$5)</f>
        <v>0.3969744849470247</v>
      </c>
      <c r="K112" s="253">
        <f>IF(K$5=0,0,K$5/FBT_fec!K$5)</f>
        <v>0.411847251087327</v>
      </c>
      <c r="L112" s="253">
        <f>IF(L$5=0,0,L$5/FBT_fec!L$5)</f>
        <v>0.41529112554238773</v>
      </c>
      <c r="M112" s="253">
        <f>IF(M$5=0,0,M$5/FBT_fec!M$5)</f>
        <v>0.41940830808251356</v>
      </c>
      <c r="N112" s="253">
        <f>IF(N$5=0,0,N$5/FBT_fec!N$5)</f>
        <v>0.43061559207456146</v>
      </c>
      <c r="O112" s="253">
        <f>IF(O$5=0,0,O$5/FBT_fec!O$5)</f>
        <v>0.43232382520402823</v>
      </c>
      <c r="P112" s="253">
        <f>IF(P$5=0,0,P$5/FBT_fec!P$5)</f>
        <v>0.43438600473532285</v>
      </c>
      <c r="Q112" s="253">
        <f>IF(Q$5=0,0,Q$5/FBT_fec!Q$5)</f>
        <v>0.44130139297566751</v>
      </c>
    </row>
    <row r="113" spans="1:17" x14ac:dyDescent="0.25">
      <c r="A113" s="132" t="s">
        <v>83</v>
      </c>
      <c r="B113" s="282">
        <f>IF(B$6=0,0,B$6/FBT_fec!B$6)</f>
        <v>0.40149590989435324</v>
      </c>
      <c r="C113" s="282">
        <f>IF(C$6=0,0,C$6/FBT_fec!C$6)</f>
        <v>0.40149590989435319</v>
      </c>
      <c r="D113" s="282">
        <f>IF(D$6=0,0,D$6/FBT_fec!D$6)</f>
        <v>0.40472198498319545</v>
      </c>
      <c r="E113" s="282">
        <f>IF(E$6=0,0,E$6/FBT_fec!E$6)</f>
        <v>0.40472198498319539</v>
      </c>
      <c r="F113" s="282">
        <f>IF(F$6=0,0,F$6/FBT_fec!F$6)</f>
        <v>0.40472198498319545</v>
      </c>
      <c r="G113" s="282">
        <f>IF(G$6=0,0,G$6/FBT_fec!G$6)</f>
        <v>0.41261598351987644</v>
      </c>
      <c r="H113" s="282">
        <f>IF(H$6=0,0,H$6/FBT_fec!H$6)</f>
        <v>0.41800791438866147</v>
      </c>
      <c r="I113" s="282">
        <f>IF(I$6=0,0,I$6/FBT_fec!I$6)</f>
        <v>0.41800791438866147</v>
      </c>
      <c r="J113" s="282">
        <f>IF(J$6=0,0,J$6/FBT_fec!J$6)</f>
        <v>0.42182100537602013</v>
      </c>
      <c r="K113" s="282">
        <f>IF(K$6=0,0,K$6/FBT_fec!K$6)</f>
        <v>0.43664198647611746</v>
      </c>
      <c r="L113" s="282">
        <f>IF(L$6=0,0,L$6/FBT_fec!L$6)</f>
        <v>0.44027311876430447</v>
      </c>
      <c r="M113" s="282">
        <f>IF(M$6=0,0,M$6/FBT_fec!M$6)</f>
        <v>0.44433913255315238</v>
      </c>
      <c r="N113" s="282">
        <f>IF(N$6=0,0,N$6/FBT_fec!N$6)</f>
        <v>0.45673620884135063</v>
      </c>
      <c r="O113" s="282">
        <f>IF(O$6=0,0,O$6/FBT_fec!O$6)</f>
        <v>0.45673620884135069</v>
      </c>
      <c r="P113" s="282">
        <f>IF(P$6=0,0,P$6/FBT_fec!P$6)</f>
        <v>0.45673620884135069</v>
      </c>
      <c r="Q113" s="282">
        <f>IF(Q$6=0,0,Q$6/FBT_fec!Q$6)</f>
        <v>0.46236638312030015</v>
      </c>
    </row>
    <row r="114" spans="1:17" x14ac:dyDescent="0.25">
      <c r="A114" s="76" t="s">
        <v>82</v>
      </c>
      <c r="B114" s="281">
        <f>IF(B$7=0,0,B$7/FBT_fec!B$7)</f>
        <v>0.10056982364971803</v>
      </c>
      <c r="C114" s="281">
        <f>IF(C$7=0,0,C$7/FBT_fec!C$7)</f>
        <v>0.10056982364971802</v>
      </c>
      <c r="D114" s="281">
        <f>IF(D$7=0,0,D$7/FBT_fec!D$7)</f>
        <v>0.10137791607300319</v>
      </c>
      <c r="E114" s="281">
        <f>IF(E$7=0,0,E$7/FBT_fec!E$7)</f>
        <v>0.10137791607300317</v>
      </c>
      <c r="F114" s="281">
        <f>IF(F$7=0,0,F$7/FBT_fec!F$7)</f>
        <v>0.1013779160730032</v>
      </c>
      <c r="G114" s="281">
        <f>IF(G$7=0,0,G$7/FBT_fec!G$7)</f>
        <v>0.10335526633027989</v>
      </c>
      <c r="H114" s="281">
        <f>IF(H$7=0,0,H$7/FBT_fec!H$7)</f>
        <v>0.10470587918396468</v>
      </c>
      <c r="I114" s="281">
        <f>IF(I$7=0,0,I$7/FBT_fec!I$7)</f>
        <v>0.10470587918396466</v>
      </c>
      <c r="J114" s="281">
        <f>IF(J$7=0,0,J$7/FBT_fec!J$7)</f>
        <v>0.10566101192307502</v>
      </c>
      <c r="K114" s="281">
        <f>IF(K$7=0,0,K$7/FBT_fec!K$7)</f>
        <v>0.10937348674241951</v>
      </c>
      <c r="L114" s="281">
        <f>IF(L$7=0,0,L$7/FBT_fec!L$7)</f>
        <v>0.1102830410488827</v>
      </c>
      <c r="M114" s="281">
        <f>IF(M$7=0,0,M$7/FBT_fec!M$7)</f>
        <v>0.11130152786188498</v>
      </c>
      <c r="N114" s="281">
        <f>IF(N$7=0,0,N$7/FBT_fec!N$7)</f>
        <v>0.11440684411879097</v>
      </c>
      <c r="O114" s="281">
        <f>IF(O$7=0,0,O$7/FBT_fec!O$7)</f>
        <v>0.11440684411879098</v>
      </c>
      <c r="P114" s="281">
        <f>IF(P$7=0,0,P$7/FBT_fec!P$7)</f>
        <v>0.11440684411879096</v>
      </c>
      <c r="Q114" s="281">
        <f>IF(Q$7=0,0,Q$7/FBT_fec!Q$7)</f>
        <v>0.11581713403805845</v>
      </c>
    </row>
    <row r="115" spans="1:17" x14ac:dyDescent="0.25">
      <c r="A115" s="76" t="s">
        <v>81</v>
      </c>
      <c r="B115" s="281">
        <f>IF(B$8=0,0,B$8/FBT_fec!B$8)</f>
        <v>0.54809701783666465</v>
      </c>
      <c r="C115" s="281">
        <f>IF(C$8=0,0,C$8/FBT_fec!C$8)</f>
        <v>0.54809701783666465</v>
      </c>
      <c r="D115" s="281">
        <f>IF(D$8=0,0,D$8/FBT_fec!D$8)</f>
        <v>0.55250105307572062</v>
      </c>
      <c r="E115" s="281">
        <f>IF(E$8=0,0,E$8/FBT_fec!E$8)</f>
        <v>0.55250105307572062</v>
      </c>
      <c r="F115" s="281">
        <f>IF(F$8=0,0,F$8/FBT_fec!F$8)</f>
        <v>0.55250105307572051</v>
      </c>
      <c r="G115" s="281">
        <f>IF(G$8=0,0,G$8/FBT_fec!G$8)</f>
        <v>0.56327744444145189</v>
      </c>
      <c r="H115" s="281">
        <f>IF(H$8=0,0,H$8/FBT_fec!H$8)</f>
        <v>0.57063817005965334</v>
      </c>
      <c r="I115" s="281">
        <f>IF(I$8=0,0,I$8/FBT_fec!I$8)</f>
        <v>0.57063817005965334</v>
      </c>
      <c r="J115" s="281">
        <f>IF(J$8=0,0,J$8/FBT_fec!J$8)</f>
        <v>0.57584356256156222</v>
      </c>
      <c r="K115" s="281">
        <f>IF(K$8=0,0,K$8/FBT_fec!K$8)</f>
        <v>0.59607623577737268</v>
      </c>
      <c r="L115" s="281">
        <f>IF(L$8=0,0,L$8/FBT_fec!L$8)</f>
        <v>0.60103322968311235</v>
      </c>
      <c r="M115" s="281">
        <f>IF(M$8=0,0,M$8/FBT_fec!M$8)</f>
        <v>0.60658389651988465</v>
      </c>
      <c r="N115" s="281">
        <f>IF(N$8=0,0,N$8/FBT_fec!N$8)</f>
        <v>0.62350760701358054</v>
      </c>
      <c r="O115" s="281">
        <f>IF(O$8=0,0,O$8/FBT_fec!O$8)</f>
        <v>0.62350760701358066</v>
      </c>
      <c r="P115" s="281">
        <f>IF(P$8=0,0,P$8/FBT_fec!P$8)</f>
        <v>0.62350760701358066</v>
      </c>
      <c r="Q115" s="281">
        <f>IF(Q$8=0,0,Q$8/FBT_fec!Q$8)</f>
        <v>0.63119356758290479</v>
      </c>
    </row>
    <row r="116" spans="1:17" x14ac:dyDescent="0.25">
      <c r="A116" s="76" t="s">
        <v>80</v>
      </c>
      <c r="B116" s="281">
        <f>IF(B$9=0,0,B$9/FBT_fec!B$9)</f>
        <v>0.39108984947815068</v>
      </c>
      <c r="C116" s="281">
        <f>IF(C$9=0,0,C$9/FBT_fec!C$9)</f>
        <v>0.39108984947815073</v>
      </c>
      <c r="D116" s="281">
        <f>IF(D$9=0,0,D$9/FBT_fec!D$9)</f>
        <v>0.39423231043430967</v>
      </c>
      <c r="E116" s="281">
        <f>IF(E$9=0,0,E$9/FBT_fec!E$9)</f>
        <v>0.39423231043430973</v>
      </c>
      <c r="F116" s="281">
        <f>IF(F$9=0,0,F$9/FBT_fec!F$9)</f>
        <v>0.39423231043430967</v>
      </c>
      <c r="G116" s="281">
        <f>IF(G$9=0,0,G$9/FBT_fec!G$9)</f>
        <v>0.40192171055871873</v>
      </c>
      <c r="H116" s="281">
        <f>IF(H$9=0,0,H$9/FBT_fec!H$9)</f>
        <v>0.40717389216232358</v>
      </c>
      <c r="I116" s="281">
        <f>IF(I$9=0,0,I$9/FBT_fec!I$9)</f>
        <v>0.40717389216232347</v>
      </c>
      <c r="J116" s="281">
        <f>IF(J$9=0,0,J$9/FBT_fec!J$9)</f>
        <v>0.4108881546081975</v>
      </c>
      <c r="K116" s="281">
        <f>IF(K$9=0,0,K$9/FBT_fec!K$9)</f>
        <v>0.42532500221912523</v>
      </c>
      <c r="L116" s="281">
        <f>IF(L$9=0,0,L$9/FBT_fec!L$9)</f>
        <v>0.4288620220119197</v>
      </c>
      <c r="M116" s="281">
        <f>IF(M$9=0,0,M$9/FBT_fec!M$9)</f>
        <v>0.43282265194978137</v>
      </c>
      <c r="N116" s="281">
        <f>IF(N$9=0,0,N$9/FBT_fec!N$9)</f>
        <v>0.44489841805359143</v>
      </c>
      <c r="O116" s="281">
        <f>IF(O$9=0,0,O$9/FBT_fec!O$9)</f>
        <v>0.44489841805359148</v>
      </c>
      <c r="P116" s="281">
        <f>IF(P$9=0,0,P$9/FBT_fec!P$9)</f>
        <v>0.44489841805359143</v>
      </c>
      <c r="Q116" s="281">
        <f>IF(Q$9=0,0,Q$9/FBT_fec!Q$9)</f>
        <v>0.45038266822159317</v>
      </c>
    </row>
    <row r="117" spans="1:17" x14ac:dyDescent="0.25">
      <c r="A117" s="129" t="s">
        <v>79</v>
      </c>
      <c r="B117" s="280">
        <f>IF(B$10=0,0,B$10/FBT_fec!B$10)</f>
        <v>0.60468772821196237</v>
      </c>
      <c r="C117" s="280">
        <f>IF(C$10=0,0,C$10/FBT_fec!C$10)</f>
        <v>0.60468772821196237</v>
      </c>
      <c r="D117" s="280">
        <f>IF(D$10=0,0,D$10/FBT_fec!D$10)</f>
        <v>0.60954647762494274</v>
      </c>
      <c r="E117" s="280">
        <f>IF(E$10=0,0,E$10/FBT_fec!E$10)</f>
        <v>0.60954647762494263</v>
      </c>
      <c r="F117" s="280">
        <f>IF(F$10=0,0,F$10/FBT_fec!F$10)</f>
        <v>0.60954647762494296</v>
      </c>
      <c r="G117" s="280">
        <f>IF(G$10=0,0,G$10/FBT_fec!G$10)</f>
        <v>0.6214355253686924</v>
      </c>
      <c r="H117" s="280">
        <f>IF(H$10=0,0,H$10/FBT_fec!H$10)</f>
        <v>0.6295562417878946</v>
      </c>
      <c r="I117" s="280">
        <f>IF(I$10=0,0,I$10/FBT_fec!I$10)</f>
        <v>0.62955624178789471</v>
      </c>
      <c r="J117" s="280">
        <f>IF(J$10=0,0,J$10/FBT_fec!J$10)</f>
        <v>0.63529908815267611</v>
      </c>
      <c r="K117" s="280">
        <f>IF(K$10=0,0,K$10/FBT_fec!K$10)</f>
        <v>0.65762077355576898</v>
      </c>
      <c r="L117" s="280">
        <f>IF(L$10=0,0,L$10/FBT_fec!L$10)</f>
        <v>0.66308957430833126</v>
      </c>
      <c r="M117" s="280">
        <f>IF(M$10=0,0,M$10/FBT_fec!M$10)</f>
        <v>0.66921334438983449</v>
      </c>
      <c r="N117" s="280">
        <f>IF(N$10=0,0,N$10/FBT_fec!N$10)</f>
        <v>0.68788441852145776</v>
      </c>
      <c r="O117" s="280">
        <f>IF(O$10=0,0,O$10/FBT_fec!O$10)</f>
        <v>0.68788441852145787</v>
      </c>
      <c r="P117" s="280">
        <f>IF(P$10=0,0,P$10/FBT_fec!P$10)</f>
        <v>0.68788441852145765</v>
      </c>
      <c r="Q117" s="280">
        <f>IF(Q$10=0,0,Q$10/FBT_fec!Q$10)</f>
        <v>0.69636395021848363</v>
      </c>
    </row>
    <row r="118" spans="1:17" x14ac:dyDescent="0.25">
      <c r="A118" s="127" t="s">
        <v>263</v>
      </c>
      <c r="B118" s="305">
        <f>IF(B$15=0,0,B$15/FBT_fec!B$15)</f>
        <v>0.48523524381736122</v>
      </c>
      <c r="C118" s="305">
        <f>IF(C$15=0,0,C$15/FBT_fec!C$15)</f>
        <v>0.4833821443738367</v>
      </c>
      <c r="D118" s="305">
        <f>IF(D$15=0,0,D$15/FBT_fec!D$15)</f>
        <v>0.48940573567204126</v>
      </c>
      <c r="E118" s="305">
        <f>IF(E$15=0,0,E$15/FBT_fec!E$15)</f>
        <v>0.48858319151303303</v>
      </c>
      <c r="F118" s="305">
        <f>IF(F$15=0,0,F$15/FBT_fec!F$15)</f>
        <v>0.48794587032242992</v>
      </c>
      <c r="G118" s="305">
        <f>IF(G$15=0,0,G$15/FBT_fec!G$15)</f>
        <v>0.49726370716913665</v>
      </c>
      <c r="H118" s="305">
        <f>IF(H$15=0,0,H$15/FBT_fec!H$15)</f>
        <v>0.50358371248099953</v>
      </c>
      <c r="I118" s="305">
        <f>IF(I$15=0,0,I$15/FBT_fec!I$15)</f>
        <v>0.50432658945431985</v>
      </c>
      <c r="J118" s="305">
        <f>IF(J$15=0,0,J$15/FBT_fec!J$15)</f>
        <v>0.50945625384584725</v>
      </c>
      <c r="K118" s="305">
        <f>IF(K$15=0,0,K$15/FBT_fec!K$15)</f>
        <v>0.52630614622799488</v>
      </c>
      <c r="L118" s="305">
        <f>IF(L$15=0,0,L$15/FBT_fec!L$15)</f>
        <v>0.53049706340942249</v>
      </c>
      <c r="M118" s="305">
        <f>IF(M$15=0,0,M$15/FBT_fec!M$15)</f>
        <v>0.53553126469288903</v>
      </c>
      <c r="N118" s="305">
        <f>IF(N$15=0,0,N$15/FBT_fec!N$15)</f>
        <v>0.55103408739720394</v>
      </c>
      <c r="O118" s="305">
        <f>IF(O$15=0,0,O$15/FBT_fec!O$15)</f>
        <v>0.55115359932630115</v>
      </c>
      <c r="P118" s="305">
        <f>IF(P$15=0,0,P$15/FBT_fec!P$15)</f>
        <v>0.55145183268733733</v>
      </c>
      <c r="Q118" s="305">
        <f>IF(Q$15=0,0,Q$15/FBT_fec!Q$15)</f>
        <v>0.55823596242680507</v>
      </c>
    </row>
    <row r="119" spans="1:17" x14ac:dyDescent="0.25">
      <c r="A119" s="127" t="s">
        <v>262</v>
      </c>
      <c r="B119" s="305">
        <f>IF(B$24=0,0,B$24/FBT_fec!B$24)</f>
        <v>0.25329266276415974</v>
      </c>
      <c r="C119" s="305">
        <f>IF(C$24=0,0,C$24/FBT_fec!C$24)</f>
        <v>0.25193146138673561</v>
      </c>
      <c r="D119" s="305">
        <f>IF(D$24=0,0,D$24/FBT_fec!D$24)</f>
        <v>0.25552737948790932</v>
      </c>
      <c r="E119" s="305">
        <f>IF(E$24=0,0,E$24/FBT_fec!E$24)</f>
        <v>0.25492317648836349</v>
      </c>
      <c r="F119" s="305">
        <f>IF(F$24=0,0,F$24/FBT_fec!F$24)</f>
        <v>0.25445502973804096</v>
      </c>
      <c r="G119" s="305">
        <f>IF(G$24=0,0,G$24/FBT_fec!G$24)</f>
        <v>0.25927162347071786</v>
      </c>
      <c r="H119" s="305">
        <f>IF(H$24=0,0,H$24/FBT_fec!H$24)</f>
        <v>0.26252889513347671</v>
      </c>
      <c r="I119" s="305">
        <f>IF(I$24=0,0,I$24/FBT_fec!I$24)</f>
        <v>0.26307457829304676</v>
      </c>
      <c r="J119" s="305">
        <f>IF(J$24=0,0,J$24/FBT_fec!J$24)</f>
        <v>0.26586306262646364</v>
      </c>
      <c r="K119" s="305">
        <f>IF(K$24=0,0,K$24/FBT_fec!K$24)</f>
        <v>0.27443291058578084</v>
      </c>
      <c r="L119" s="305">
        <f>IF(L$24=0,0,L$24/FBT_fec!L$24)</f>
        <v>0.276578577200287</v>
      </c>
      <c r="M119" s="305">
        <f>IF(M$24=0,0,M$24/FBT_fec!M$24)</f>
        <v>0.27923196635572511</v>
      </c>
      <c r="N119" s="305">
        <f>IF(N$24=0,0,N$24/FBT_fec!N$24)</f>
        <v>0.28743498680377821</v>
      </c>
      <c r="O119" s="305">
        <f>IF(O$24=0,0,O$24/FBT_fec!O$24)</f>
        <v>0.28752277475443277</v>
      </c>
      <c r="P119" s="305">
        <f>IF(P$24=0,0,P$24/FBT_fec!P$24)</f>
        <v>0.28774184322550395</v>
      </c>
      <c r="Q119" s="305">
        <f>IF(Q$24=0,0,Q$24/FBT_fec!Q$24)</f>
        <v>0.29127883783646158</v>
      </c>
    </row>
    <row r="120" spans="1:17" x14ac:dyDescent="0.25">
      <c r="A120" s="127" t="s">
        <v>261</v>
      </c>
      <c r="B120" s="305">
        <f>IF(B$33=0,0,B$33/FBT_fec!B$33)</f>
        <v>0.35391176299110044</v>
      </c>
      <c r="C120" s="305">
        <f>IF(C$33=0,0,C$33/FBT_fec!C$33)</f>
        <v>0.35337742186767052</v>
      </c>
      <c r="D120" s="305">
        <f>IF(D$33=0,0,D$33/FBT_fec!D$33)</f>
        <v>0.3592070333061711</v>
      </c>
      <c r="E120" s="305">
        <f>IF(E$33=0,0,E$33/FBT_fec!E$33)</f>
        <v>0.35603705219961462</v>
      </c>
      <c r="F120" s="305">
        <f>IF(F$33=0,0,F$33/FBT_fec!F$33)</f>
        <v>0.35520227915664587</v>
      </c>
      <c r="G120" s="305">
        <f>IF(G$33=0,0,G$33/FBT_fec!G$33)</f>
        <v>0.36341718464210276</v>
      </c>
      <c r="H120" s="305">
        <f>IF(H$33=0,0,H$33/FBT_fec!H$33)</f>
        <v>0.36702668594066057</v>
      </c>
      <c r="I120" s="305">
        <f>IF(I$33=0,0,I$33/FBT_fec!I$33)</f>
        <v>0.36752509952277301</v>
      </c>
      <c r="J120" s="305">
        <f>IF(J$33=0,0,J$33/FBT_fec!J$33)</f>
        <v>0.37295725722312301</v>
      </c>
      <c r="K120" s="305">
        <f>IF(K$33=0,0,K$33/FBT_fec!K$33)</f>
        <v>0.38686549274669879</v>
      </c>
      <c r="L120" s="305">
        <f>IF(L$33=0,0,L$33/FBT_fec!L$33)</f>
        <v>0.39052774712636096</v>
      </c>
      <c r="M120" s="305">
        <f>IF(M$33=0,0,M$33/FBT_fec!M$33)</f>
        <v>0.39391916098405355</v>
      </c>
      <c r="N120" s="305">
        <f>IF(N$33=0,0,N$33/FBT_fec!N$33)</f>
        <v>0.40511598783565639</v>
      </c>
      <c r="O120" s="305">
        <f>IF(O$33=0,0,O$33/FBT_fec!O$33)</f>
        <v>0.40459247330927794</v>
      </c>
      <c r="P120" s="305">
        <f>IF(P$33=0,0,P$33/FBT_fec!P$33)</f>
        <v>0.4060859710228279</v>
      </c>
      <c r="Q120" s="305">
        <f>IF(Q$33=0,0,Q$33/FBT_fec!Q$33)</f>
        <v>0.41628569240477192</v>
      </c>
    </row>
    <row r="121" spans="1:17" x14ac:dyDescent="0.25">
      <c r="A121" s="127" t="s">
        <v>260</v>
      </c>
      <c r="B121" s="305">
        <f>IF(B$44=0,0,B$44/FBT_fec!B$44)</f>
        <v>0.33548806949845511</v>
      </c>
      <c r="C121" s="305">
        <f>IF(C$44=0,0,C$44/FBT_fec!C$44)</f>
        <v>0.33411423152096614</v>
      </c>
      <c r="D121" s="305">
        <f>IF(D$44=0,0,D$44/FBT_fec!D$44)</f>
        <v>0.33928336914418872</v>
      </c>
      <c r="E121" s="305">
        <f>IF(E$44=0,0,E$44/FBT_fec!E$44)</f>
        <v>0.33756348000901409</v>
      </c>
      <c r="F121" s="305">
        <f>IF(F$44=0,0,F$44/FBT_fec!F$44)</f>
        <v>0.33684458050736815</v>
      </c>
      <c r="G121" s="305">
        <f>IF(G$44=0,0,G$44/FBT_fec!G$44)</f>
        <v>0.34377561672744217</v>
      </c>
      <c r="H121" s="305">
        <f>IF(H$44=0,0,H$44/FBT_fec!H$44)</f>
        <v>0.34772406858000626</v>
      </c>
      <c r="I121" s="305">
        <f>IF(I$44=0,0,I$44/FBT_fec!I$44)</f>
        <v>0.34838239032319485</v>
      </c>
      <c r="J121" s="305">
        <f>IF(J$44=0,0,J$44/FBT_fec!J$44)</f>
        <v>0.35268203841318546</v>
      </c>
      <c r="K121" s="305">
        <f>IF(K$44=0,0,K$44/FBT_fec!K$44)</f>
        <v>0.36471415507646793</v>
      </c>
      <c r="L121" s="305">
        <f>IF(L$44=0,0,L$44/FBT_fec!L$44)</f>
        <v>0.36779808148691584</v>
      </c>
      <c r="M121" s="305">
        <f>IF(M$44=0,0,M$44/FBT_fec!M$44)</f>
        <v>0.37119864254098245</v>
      </c>
      <c r="N121" s="305">
        <f>IF(N$44=0,0,N$44/FBT_fec!N$44)</f>
        <v>0.38198823345309979</v>
      </c>
      <c r="O121" s="305">
        <f>IF(O$44=0,0,O$44/FBT_fec!O$44)</f>
        <v>0.38186564024667113</v>
      </c>
      <c r="P121" s="305">
        <f>IF(P$44=0,0,P$44/FBT_fec!P$44)</f>
        <v>0.38261948777035071</v>
      </c>
      <c r="Q121" s="305">
        <f>IF(Q$44=0,0,Q$44/FBT_fec!Q$44)</f>
        <v>0.38929334486491873</v>
      </c>
    </row>
    <row r="122" spans="1:17" x14ac:dyDescent="0.25">
      <c r="A122" s="127" t="s">
        <v>259</v>
      </c>
      <c r="B122" s="305">
        <f>IF(B$65=0,0,B$65/FBT_fec!B$65)</f>
        <v>0.45678732789995763</v>
      </c>
      <c r="C122" s="305">
        <f>IF(C$65=0,0,C$65/FBT_fec!C$65)</f>
        <v>0.45674921545139496</v>
      </c>
      <c r="D122" s="305">
        <f>IF(D$65=0,0,D$65/FBT_fec!D$65)</f>
        <v>0.46063253589510911</v>
      </c>
      <c r="E122" s="305">
        <f>IF(E$65=0,0,E$65/FBT_fec!E$65)</f>
        <v>0.46040643362341294</v>
      </c>
      <c r="F122" s="305">
        <f>IF(F$65=0,0,F$65/FBT_fec!F$65)</f>
        <v>0.46034689254886985</v>
      </c>
      <c r="G122" s="305">
        <f>IF(G$65=0,0,G$65/FBT_fec!G$65)</f>
        <v>0.46941762131798431</v>
      </c>
      <c r="H122" s="305">
        <f>IF(H$65=0,0,H$65/FBT_fec!H$65)</f>
        <v>0.47547054026080521</v>
      </c>
      <c r="I122" s="305">
        <f>IF(I$65=0,0,I$65/FBT_fec!I$65)</f>
        <v>0.47550609013929712</v>
      </c>
      <c r="J122" s="305">
        <f>IF(J$65=0,0,J$65/FBT_fec!J$65)</f>
        <v>0.47999201042566531</v>
      </c>
      <c r="K122" s="305">
        <f>IF(K$65=0,0,K$65/FBT_fec!K$65)</f>
        <v>0.49691422566799398</v>
      </c>
      <c r="L122" s="305">
        <f>IF(L$65=0,0,L$65/FBT_fec!L$65)</f>
        <v>0.50107832908040828</v>
      </c>
      <c r="M122" s="305">
        <f>IF(M$65=0,0,M$65/FBT_fec!M$65)</f>
        <v>0.50569054289590942</v>
      </c>
      <c r="N122" s="305">
        <f>IF(N$65=0,0,N$65/FBT_fec!N$65)</f>
        <v>0.51981405218378007</v>
      </c>
      <c r="O122" s="305">
        <f>IF(O$65=0,0,O$65/FBT_fec!O$65)</f>
        <v>0.5197767119537593</v>
      </c>
      <c r="P122" s="305">
        <f>IF(P$65=0,0,P$65/FBT_fec!P$65)</f>
        <v>0.51988323726556884</v>
      </c>
      <c r="Q122" s="305">
        <f>IF(Q$65=0,0,Q$65/FBT_fec!Q$65)</f>
        <v>0.52666228440403151</v>
      </c>
    </row>
    <row r="123" spans="1:17" x14ac:dyDescent="0.25">
      <c r="A123" s="72" t="s">
        <v>258</v>
      </c>
      <c r="B123" s="304">
        <f>IF(B$79=0,0,B$79/FBT_fec!B$79)</f>
        <v>0.41618796154982429</v>
      </c>
      <c r="C123" s="304">
        <f>IF(C$79=0,0,C$79/FBT_fec!C$79)</f>
        <v>0.41618796154982418</v>
      </c>
      <c r="D123" s="304">
        <f>IF(D$79=0,0,D$79/FBT_fec!D$79)</f>
        <v>0.41953208930291952</v>
      </c>
      <c r="E123" s="304">
        <f>IF(E$79=0,0,E$79/FBT_fec!E$79)</f>
        <v>0.41953208930291946</v>
      </c>
      <c r="F123" s="304">
        <f>IF(F$79=0,0,F$79/FBT_fec!F$79)</f>
        <v>0.41953208930291952</v>
      </c>
      <c r="G123" s="304">
        <f>IF(G$79=0,0,G$79/FBT_fec!G$79)</f>
        <v>0.427714955126691</v>
      </c>
      <c r="H123" s="304">
        <f>IF(H$79=0,0,H$79/FBT_fec!H$79)</f>
        <v>0.43330419442351897</v>
      </c>
      <c r="I123" s="304">
        <f>IF(I$79=0,0,I$79/FBT_fec!I$79)</f>
        <v>0.43330419442351892</v>
      </c>
      <c r="J123" s="304">
        <f>IF(J$79=0,0,J$79/FBT_fec!J$79)</f>
        <v>0.43725681891140067</v>
      </c>
      <c r="K123" s="304">
        <f>IF(K$79=0,0,K$79/FBT_fec!K$79)</f>
        <v>0.45262014830083613</v>
      </c>
      <c r="L123" s="304">
        <f>IF(L$79=0,0,L$79/FBT_fec!L$79)</f>
        <v>0.45638415562418827</v>
      </c>
      <c r="M123" s="304">
        <f>IF(M$79=0,0,M$79/FBT_fec!M$79)</f>
        <v>0.46059895818807822</v>
      </c>
      <c r="N123" s="304">
        <f>IF(N$79=0,0,N$79/FBT_fec!N$79)</f>
        <v>0.47344968414172628</v>
      </c>
      <c r="O123" s="304">
        <f>IF(O$79=0,0,O$79/FBT_fec!O$79)</f>
        <v>0.47344968414172633</v>
      </c>
      <c r="P123" s="304">
        <f>IF(P$79=0,0,P$79/FBT_fec!P$79)</f>
        <v>0.47344968414172639</v>
      </c>
      <c r="Q123" s="304">
        <f>IF(Q$79=0,0,Q$79/FBT_fec!Q$79)</f>
        <v>0.47928588495618246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59999389629810485"/>
    <pageSetUpPr fitToPage="1"/>
  </sheetPr>
  <dimension ref="A1:Q12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378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</row>
    <row r="5" spans="1:17" ht="12.75" x14ac:dyDescent="0.25">
      <c r="A5" s="97" t="s">
        <v>8</v>
      </c>
      <c r="B5" s="96">
        <v>823.15590511477501</v>
      </c>
      <c r="C5" s="96">
        <v>862.21708962904802</v>
      </c>
      <c r="D5" s="96">
        <v>1034.132958018612</v>
      </c>
      <c r="E5" s="96">
        <v>884.46798669297618</v>
      </c>
      <c r="F5" s="96">
        <v>877.32553771609196</v>
      </c>
      <c r="G5" s="96">
        <v>895.67440856327448</v>
      </c>
      <c r="H5" s="96">
        <v>876.57242668282811</v>
      </c>
      <c r="I5" s="96">
        <v>827.29165696394421</v>
      </c>
      <c r="J5" s="96">
        <v>828.17313779728818</v>
      </c>
      <c r="K5" s="96">
        <v>850.26601091969997</v>
      </c>
      <c r="L5" s="96">
        <v>912.31489306620892</v>
      </c>
      <c r="M5" s="96">
        <v>901.85246708272393</v>
      </c>
      <c r="N5" s="96">
        <v>930.1194483520128</v>
      </c>
      <c r="O5" s="96">
        <v>831.07154180804423</v>
      </c>
      <c r="P5" s="96">
        <v>782.16695830828871</v>
      </c>
      <c r="Q5" s="96">
        <v>868.49308928906123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9.4444546664263189</v>
      </c>
      <c r="C10" s="158">
        <v>9.8095892273387424</v>
      </c>
      <c r="D10" s="158">
        <v>11.54589886601763</v>
      </c>
      <c r="E10" s="158">
        <v>10.369483862130707</v>
      </c>
      <c r="F10" s="158">
        <v>10.694476863502732</v>
      </c>
      <c r="G10" s="158">
        <v>10.966093437761511</v>
      </c>
      <c r="H10" s="158">
        <v>11.193025523995866</v>
      </c>
      <c r="I10" s="158">
        <v>10.778618470815186</v>
      </c>
      <c r="J10" s="158">
        <v>10.635398470185008</v>
      </c>
      <c r="K10" s="158">
        <v>11.37831154352882</v>
      </c>
      <c r="L10" s="158">
        <v>12.220980230421667</v>
      </c>
      <c r="M10" s="158">
        <v>12.179872501365715</v>
      </c>
      <c r="N10" s="158">
        <v>12.444246218586791</v>
      </c>
      <c r="O10" s="158">
        <v>11.631059414729553</v>
      </c>
      <c r="P10" s="158">
        <v>11.318555635446753</v>
      </c>
      <c r="Q10" s="158">
        <v>13.407489920953207</v>
      </c>
    </row>
    <row r="11" spans="1:17" x14ac:dyDescent="0.25">
      <c r="A11" s="92" t="s">
        <v>125</v>
      </c>
      <c r="B11" s="91">
        <v>4.4223323272176316</v>
      </c>
      <c r="C11" s="91">
        <v>4.5933052874932123</v>
      </c>
      <c r="D11" s="91">
        <v>5.4103559300910975</v>
      </c>
      <c r="E11" s="91">
        <v>4.8610560513317287</v>
      </c>
      <c r="F11" s="91">
        <v>5.0279084248317298</v>
      </c>
      <c r="G11" s="91">
        <v>5.1587602043024239</v>
      </c>
      <c r="H11" s="91">
        <v>5.273900250425025</v>
      </c>
      <c r="I11" s="91">
        <v>5.0896442846823113</v>
      </c>
      <c r="J11" s="91">
        <v>5.0283472228942738</v>
      </c>
      <c r="K11" s="91">
        <v>5.3803110414242479</v>
      </c>
      <c r="L11" s="91">
        <v>5.7424346593804598</v>
      </c>
      <c r="M11" s="91">
        <v>5.7386653281060287</v>
      </c>
      <c r="N11" s="91">
        <v>5.9631864489588207</v>
      </c>
      <c r="O11" s="91">
        <v>5.5255250338937989</v>
      </c>
      <c r="P11" s="91">
        <v>5.3768453201447706</v>
      </c>
      <c r="Q11" s="91">
        <v>6.3610204633957563</v>
      </c>
    </row>
    <row r="12" spans="1:17" x14ac:dyDescent="0.25">
      <c r="A12" s="92" t="s">
        <v>26</v>
      </c>
      <c r="B12" s="91">
        <v>5.0221223392086873</v>
      </c>
      <c r="C12" s="91">
        <v>5.2162839398455301</v>
      </c>
      <c r="D12" s="91">
        <v>6.1355429359265319</v>
      </c>
      <c r="E12" s="91">
        <v>5.5084278107989784</v>
      </c>
      <c r="F12" s="91">
        <v>5.6665684386710016</v>
      </c>
      <c r="G12" s="91">
        <v>5.8073332334590884</v>
      </c>
      <c r="H12" s="91">
        <v>5.9191252735708408</v>
      </c>
      <c r="I12" s="91">
        <v>5.6889741861328753</v>
      </c>
      <c r="J12" s="91">
        <v>5.6070512472907339</v>
      </c>
      <c r="K12" s="91">
        <v>5.9980005021045733</v>
      </c>
      <c r="L12" s="91">
        <v>6.4785455710412068</v>
      </c>
      <c r="M12" s="91">
        <v>6.4412071732596869</v>
      </c>
      <c r="N12" s="91">
        <v>6.4810597696279713</v>
      </c>
      <c r="O12" s="91">
        <v>6.1055343808357545</v>
      </c>
      <c r="P12" s="91">
        <v>5.9417103153019823</v>
      </c>
      <c r="Q12" s="91">
        <v>7.0464694575574507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263</v>
      </c>
      <c r="B15" s="204">
        <v>35.198006551294611</v>
      </c>
      <c r="C15" s="204">
        <v>37.591482600904882</v>
      </c>
      <c r="D15" s="204">
        <v>43.089653736839196</v>
      </c>
      <c r="E15" s="204">
        <v>39.186980180300445</v>
      </c>
      <c r="F15" s="204">
        <v>40.654468088420415</v>
      </c>
      <c r="G15" s="204">
        <v>41.68235317677167</v>
      </c>
      <c r="H15" s="204">
        <v>42.50690329436074</v>
      </c>
      <c r="I15" s="204">
        <v>40.635686721305774</v>
      </c>
      <c r="J15" s="204">
        <v>39.844912700499982</v>
      </c>
      <c r="K15" s="204">
        <v>42.958870856851576</v>
      </c>
      <c r="L15" s="204">
        <v>46.337666744405468</v>
      </c>
      <c r="M15" s="204">
        <v>46.020529118912727</v>
      </c>
      <c r="N15" s="204">
        <v>46.340152946873388</v>
      </c>
      <c r="O15" s="204">
        <v>43.526810003891242</v>
      </c>
      <c r="P15" s="204">
        <v>42.130899212533983</v>
      </c>
      <c r="Q15" s="204">
        <v>49.945326870241374</v>
      </c>
    </row>
    <row r="16" spans="1:17" x14ac:dyDescent="0.25">
      <c r="A16" s="152" t="s">
        <v>277</v>
      </c>
      <c r="B16" s="264">
        <v>35.198006551294611</v>
      </c>
      <c r="C16" s="264">
        <v>37.591482600904882</v>
      </c>
      <c r="D16" s="264">
        <v>43.089653736839196</v>
      </c>
      <c r="E16" s="264">
        <v>39.186980180300445</v>
      </c>
      <c r="F16" s="264">
        <v>40.654468088420415</v>
      </c>
      <c r="G16" s="264">
        <v>41.68235317677167</v>
      </c>
      <c r="H16" s="264">
        <v>42.50690329436074</v>
      </c>
      <c r="I16" s="264">
        <v>40.635686721305774</v>
      </c>
      <c r="J16" s="264">
        <v>39.844912700499982</v>
      </c>
      <c r="K16" s="264">
        <v>42.958870856851576</v>
      </c>
      <c r="L16" s="264">
        <v>46.337666744405468</v>
      </c>
      <c r="M16" s="264">
        <v>46.020529118912727</v>
      </c>
      <c r="N16" s="264">
        <v>46.340152946873388</v>
      </c>
      <c r="O16" s="264">
        <v>43.526810003891242</v>
      </c>
      <c r="P16" s="264">
        <v>42.130899212533983</v>
      </c>
      <c r="Q16" s="264">
        <v>49.945326870241374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3.3971482481071469</v>
      </c>
      <c r="C18" s="83">
        <v>4.2480394062120768</v>
      </c>
      <c r="D18" s="83">
        <v>2.5473796815232759</v>
      </c>
      <c r="E18" s="83">
        <v>2.545563133782728</v>
      </c>
      <c r="F18" s="83">
        <v>3.4044423654932734</v>
      </c>
      <c r="G18" s="83">
        <v>4.2464739759997032</v>
      </c>
      <c r="H18" s="83">
        <v>5.0950762926523545</v>
      </c>
      <c r="I18" s="83">
        <v>3.4038471562336095</v>
      </c>
      <c r="J18" s="83">
        <v>2.54970640862925</v>
      </c>
      <c r="K18" s="83">
        <v>5.0977122193737374</v>
      </c>
      <c r="L18" s="83">
        <v>5.9451363809744997</v>
      </c>
      <c r="M18" s="83">
        <v>5.9448173012164576</v>
      </c>
      <c r="N18" s="83">
        <v>5.1177218946924468</v>
      </c>
      <c r="O18" s="83">
        <v>4.2659123794370286</v>
      </c>
      <c r="P18" s="83">
        <v>4.2633405327516947</v>
      </c>
      <c r="Q18" s="83">
        <v>5.1119398845152606</v>
      </c>
    </row>
    <row r="19" spans="1:17" x14ac:dyDescent="0.25">
      <c r="A19" s="154" t="s">
        <v>125</v>
      </c>
      <c r="B19" s="83">
        <v>0.60819711399209986</v>
      </c>
      <c r="C19" s="83">
        <v>4.5542888157937851</v>
      </c>
      <c r="D19" s="83">
        <v>1.8169024851405333</v>
      </c>
      <c r="E19" s="83">
        <v>3.5525636305347299</v>
      </c>
      <c r="F19" s="83">
        <v>4.5490086200085269</v>
      </c>
      <c r="G19" s="83">
        <v>4.3433186486425539</v>
      </c>
      <c r="H19" s="83">
        <v>4.0602691521032419</v>
      </c>
      <c r="I19" s="83">
        <v>3.661322258644029</v>
      </c>
      <c r="J19" s="83">
        <v>3.1535720463441019</v>
      </c>
      <c r="K19" s="83">
        <v>3.5018425274589107</v>
      </c>
      <c r="L19" s="83">
        <v>3.6904622073666293</v>
      </c>
      <c r="M19" s="83">
        <v>3.2918867644859193</v>
      </c>
      <c r="N19" s="83">
        <v>3.0165367965843752</v>
      </c>
      <c r="O19" s="83">
        <v>3.0292135129667601</v>
      </c>
      <c r="P19" s="83">
        <v>2.0263909088412513</v>
      </c>
      <c r="Q19" s="83">
        <v>2.3592450327908248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31.192661189195366</v>
      </c>
      <c r="C21" s="83">
        <v>28.789154378899024</v>
      </c>
      <c r="D21" s="83">
        <v>38.725371570175383</v>
      </c>
      <c r="E21" s="83">
        <v>33.088853415982989</v>
      </c>
      <c r="F21" s="83">
        <v>32.701017102918613</v>
      </c>
      <c r="G21" s="83">
        <v>33.092560552129413</v>
      </c>
      <c r="H21" s="83">
        <v>33.351557849605143</v>
      </c>
      <c r="I21" s="83">
        <v>33.570517306428137</v>
      </c>
      <c r="J21" s="83">
        <v>34.141634245526632</v>
      </c>
      <c r="K21" s="83">
        <v>34.359316110018923</v>
      </c>
      <c r="L21" s="83">
        <v>36.702068156064342</v>
      </c>
      <c r="M21" s="83">
        <v>36.78382505321035</v>
      </c>
      <c r="N21" s="83">
        <v>38.205894255596569</v>
      </c>
      <c r="O21" s="83">
        <v>36.231684111487453</v>
      </c>
      <c r="P21" s="83">
        <v>35.841167770941034</v>
      </c>
      <c r="Q21" s="83">
        <v>42.474141952935291</v>
      </c>
    </row>
    <row r="22" spans="1:17" x14ac:dyDescent="0.25">
      <c r="A22" s="152" t="s">
        <v>276</v>
      </c>
      <c r="B22" s="264">
        <v>0</v>
      </c>
      <c r="C22" s="264">
        <v>0</v>
      </c>
      <c r="D22" s="264">
        <v>0</v>
      </c>
      <c r="E22" s="264">
        <v>0</v>
      </c>
      <c r="F22" s="264">
        <v>0</v>
      </c>
      <c r="G22" s="264">
        <v>0</v>
      </c>
      <c r="H22" s="264">
        <v>0</v>
      </c>
      <c r="I22" s="264">
        <v>0</v>
      </c>
      <c r="J22" s="264">
        <v>0</v>
      </c>
      <c r="K22" s="264">
        <v>0</v>
      </c>
      <c r="L22" s="264">
        <v>0</v>
      </c>
      <c r="M22" s="264">
        <v>0</v>
      </c>
      <c r="N22" s="264">
        <v>0</v>
      </c>
      <c r="O22" s="264">
        <v>0</v>
      </c>
      <c r="P22" s="264">
        <v>0</v>
      </c>
      <c r="Q22" s="264">
        <v>0</v>
      </c>
    </row>
    <row r="23" spans="1:17" x14ac:dyDescent="0.25">
      <c r="A23" s="152" t="s">
        <v>275</v>
      </c>
      <c r="B23" s="264">
        <v>0</v>
      </c>
      <c r="C23" s="264">
        <v>0</v>
      </c>
      <c r="D23" s="264">
        <v>0</v>
      </c>
      <c r="E23" s="264">
        <v>0</v>
      </c>
      <c r="F23" s="264">
        <v>0</v>
      </c>
      <c r="G23" s="264">
        <v>0</v>
      </c>
      <c r="H23" s="264">
        <v>0</v>
      </c>
      <c r="I23" s="264">
        <v>0</v>
      </c>
      <c r="J23" s="264">
        <v>0</v>
      </c>
      <c r="K23" s="264">
        <v>0</v>
      </c>
      <c r="L23" s="264">
        <v>0</v>
      </c>
      <c r="M23" s="264">
        <v>0</v>
      </c>
      <c r="N23" s="264">
        <v>0</v>
      </c>
      <c r="O23" s="264">
        <v>0</v>
      </c>
      <c r="P23" s="264">
        <v>0</v>
      </c>
      <c r="Q23" s="264">
        <v>0</v>
      </c>
    </row>
    <row r="24" spans="1:17" x14ac:dyDescent="0.25">
      <c r="A24" s="156" t="s">
        <v>262</v>
      </c>
      <c r="B24" s="204">
        <v>39.500437949742619</v>
      </c>
      <c r="C24" s="204">
        <v>42.186480752878332</v>
      </c>
      <c r="D24" s="204">
        <v>48.356721316801519</v>
      </c>
      <c r="E24" s="204">
        <v>43.977004117945398</v>
      </c>
      <c r="F24" s="204">
        <v>45.623870538411943</v>
      </c>
      <c r="G24" s="204">
        <v>46.777399250121924</v>
      </c>
      <c r="H24" s="204">
        <v>47.702738323197501</v>
      </c>
      <c r="I24" s="204">
        <v>45.602793429251015</v>
      </c>
      <c r="J24" s="204">
        <v>44.715359077092948</v>
      </c>
      <c r="K24" s="204">
        <v>48.209952180080293</v>
      </c>
      <c r="L24" s="204">
        <v>52.001755477425306</v>
      </c>
      <c r="M24" s="204">
        <v>51.645852506640615</v>
      </c>
      <c r="N24" s="204">
        <v>52.004545581068243</v>
      </c>
      <c r="O24" s="204">
        <v>48.847313418256242</v>
      </c>
      <c r="P24" s="204">
        <v>47.280773349658162</v>
      </c>
      <c r="Q24" s="204">
        <v>56.050398253165113</v>
      </c>
    </row>
    <row r="25" spans="1:17" x14ac:dyDescent="0.25">
      <c r="A25" s="152" t="s">
        <v>274</v>
      </c>
      <c r="B25" s="264">
        <v>39.500437949742619</v>
      </c>
      <c r="C25" s="264">
        <v>42.186480752878332</v>
      </c>
      <c r="D25" s="264">
        <v>48.356721316801519</v>
      </c>
      <c r="E25" s="264">
        <v>43.977004117945398</v>
      </c>
      <c r="F25" s="264">
        <v>45.623870538411943</v>
      </c>
      <c r="G25" s="264">
        <v>46.777399250121924</v>
      </c>
      <c r="H25" s="264">
        <v>47.702738323197501</v>
      </c>
      <c r="I25" s="264">
        <v>45.602793429251015</v>
      </c>
      <c r="J25" s="264">
        <v>44.715359077092948</v>
      </c>
      <c r="K25" s="264">
        <v>48.209952180080293</v>
      </c>
      <c r="L25" s="264">
        <v>52.001755477425306</v>
      </c>
      <c r="M25" s="264">
        <v>51.645852506640615</v>
      </c>
      <c r="N25" s="264">
        <v>52.004545581068243</v>
      </c>
      <c r="O25" s="264">
        <v>48.847313418256242</v>
      </c>
      <c r="P25" s="264">
        <v>47.280773349658162</v>
      </c>
      <c r="Q25" s="264">
        <v>56.050398253165113</v>
      </c>
    </row>
    <row r="26" spans="1:17" x14ac:dyDescent="0.25">
      <c r="A26" s="154" t="s">
        <v>33</v>
      </c>
      <c r="B26" s="83">
        <v>0</v>
      </c>
      <c r="C26" s="83">
        <v>0</v>
      </c>
      <c r="D26" s="83">
        <v>0</v>
      </c>
      <c r="E26" s="83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</row>
    <row r="27" spans="1:17" x14ac:dyDescent="0.25">
      <c r="A27" s="154" t="s">
        <v>30</v>
      </c>
      <c r="B27" s="83">
        <v>3.8123989602899138</v>
      </c>
      <c r="C27" s="83">
        <v>4.7672988732644601</v>
      </c>
      <c r="D27" s="83">
        <v>2.8587588589088457</v>
      </c>
      <c r="E27" s="83">
        <v>2.8567202652969201</v>
      </c>
      <c r="F27" s="83">
        <v>3.8205846747504442</v>
      </c>
      <c r="G27" s="83">
        <v>4.7655420925536038</v>
      </c>
      <c r="H27" s="83">
        <v>5.717873387341462</v>
      </c>
      <c r="I27" s="83">
        <v>3.8199167100350349</v>
      </c>
      <c r="J27" s="83">
        <v>2.8613699937054036</v>
      </c>
      <c r="K27" s="83">
        <v>5.7208315167953767</v>
      </c>
      <c r="L27" s="83">
        <v>6.6718406446459007</v>
      </c>
      <c r="M27" s="83">
        <v>6.671482562145826</v>
      </c>
      <c r="N27" s="83">
        <v>5.7432870765205637</v>
      </c>
      <c r="O27" s="83">
        <v>4.7873565509292106</v>
      </c>
      <c r="P27" s="83">
        <v>4.7844703343401553</v>
      </c>
      <c r="Q27" s="83">
        <v>5.7367983018254813</v>
      </c>
    </row>
    <row r="28" spans="1:17" x14ac:dyDescent="0.25">
      <c r="A28" s="154" t="s">
        <v>125</v>
      </c>
      <c r="B28" s="83">
        <v>0.68254014122779483</v>
      </c>
      <c r="C28" s="83">
        <v>5.1109827061172819</v>
      </c>
      <c r="D28" s="83">
        <v>2.0389917187621789</v>
      </c>
      <c r="E28" s="83">
        <v>3.9868115555336234</v>
      </c>
      <c r="F28" s="83">
        <v>5.1050570851400083</v>
      </c>
      <c r="G28" s="83">
        <v>4.8742245821973631</v>
      </c>
      <c r="H28" s="83">
        <v>4.5565765057796535</v>
      </c>
      <c r="I28" s="83">
        <v>4.1088643040286028</v>
      </c>
      <c r="J28" s="83">
        <v>3.5390492002756928</v>
      </c>
      <c r="K28" s="83">
        <v>3.929890554002764</v>
      </c>
      <c r="L28" s="83">
        <v>4.1415661769229848</v>
      </c>
      <c r="M28" s="83">
        <v>3.6942708300442688</v>
      </c>
      <c r="N28" s="83">
        <v>3.3852634348183797</v>
      </c>
      <c r="O28" s="83">
        <v>3.3994896907325884</v>
      </c>
      <c r="P28" s="83">
        <v>2.2740869781917139</v>
      </c>
      <c r="Q28" s="83">
        <v>2.6476275549918786</v>
      </c>
    </row>
    <row r="29" spans="1:17" x14ac:dyDescent="0.25">
      <c r="A29" s="154" t="s">
        <v>29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26</v>
      </c>
      <c r="B30" s="83">
        <v>35.00549884822491</v>
      </c>
      <c r="C30" s="83">
        <v>32.30819917349659</v>
      </c>
      <c r="D30" s="83">
        <v>43.458970739130493</v>
      </c>
      <c r="E30" s="83">
        <v>37.133472297114857</v>
      </c>
      <c r="F30" s="83">
        <v>36.698228778521489</v>
      </c>
      <c r="G30" s="83">
        <v>37.137632575370958</v>
      </c>
      <c r="H30" s="83">
        <v>37.428288430076385</v>
      </c>
      <c r="I30" s="83">
        <v>37.674012415187377</v>
      </c>
      <c r="J30" s="83">
        <v>38.314939883111855</v>
      </c>
      <c r="K30" s="83">
        <v>38.559230109282154</v>
      </c>
      <c r="L30" s="83">
        <v>41.188348655856416</v>
      </c>
      <c r="M30" s="83">
        <v>41.280099114450522</v>
      </c>
      <c r="N30" s="83">
        <v>42.875995069729299</v>
      </c>
      <c r="O30" s="83">
        <v>40.660467176594445</v>
      </c>
      <c r="P30" s="83">
        <v>40.222216037126294</v>
      </c>
      <c r="Q30" s="83">
        <v>47.665972396347755</v>
      </c>
    </row>
    <row r="31" spans="1:17" x14ac:dyDescent="0.25">
      <c r="A31" s="152" t="s">
        <v>273</v>
      </c>
      <c r="B31" s="264">
        <v>0</v>
      </c>
      <c r="C31" s="264">
        <v>0</v>
      </c>
      <c r="D31" s="264">
        <v>0</v>
      </c>
      <c r="E31" s="264">
        <v>0</v>
      </c>
      <c r="F31" s="264">
        <v>0</v>
      </c>
      <c r="G31" s="264">
        <v>0</v>
      </c>
      <c r="H31" s="264">
        <v>0</v>
      </c>
      <c r="I31" s="264">
        <v>0</v>
      </c>
      <c r="J31" s="264">
        <v>0</v>
      </c>
      <c r="K31" s="264">
        <v>0</v>
      </c>
      <c r="L31" s="264">
        <v>0</v>
      </c>
      <c r="M31" s="264">
        <v>0</v>
      </c>
      <c r="N31" s="264">
        <v>0</v>
      </c>
      <c r="O31" s="264">
        <v>0</v>
      </c>
      <c r="P31" s="264">
        <v>0</v>
      </c>
      <c r="Q31" s="264">
        <v>0</v>
      </c>
    </row>
    <row r="32" spans="1:17" x14ac:dyDescent="0.25">
      <c r="A32" s="152" t="s">
        <v>272</v>
      </c>
      <c r="B32" s="264">
        <v>0</v>
      </c>
      <c r="C32" s="264">
        <v>0</v>
      </c>
      <c r="D32" s="264">
        <v>0</v>
      </c>
      <c r="E32" s="264">
        <v>0</v>
      </c>
      <c r="F32" s="264">
        <v>0</v>
      </c>
      <c r="G32" s="264">
        <v>0</v>
      </c>
      <c r="H32" s="264">
        <v>0</v>
      </c>
      <c r="I32" s="264">
        <v>0</v>
      </c>
      <c r="J32" s="264">
        <v>0</v>
      </c>
      <c r="K32" s="264">
        <v>0</v>
      </c>
      <c r="L32" s="264">
        <v>0</v>
      </c>
      <c r="M32" s="264">
        <v>0</v>
      </c>
      <c r="N32" s="264">
        <v>0</v>
      </c>
      <c r="O32" s="264">
        <v>0</v>
      </c>
      <c r="P32" s="264">
        <v>0</v>
      </c>
      <c r="Q32" s="264">
        <v>0</v>
      </c>
    </row>
    <row r="33" spans="1:17" x14ac:dyDescent="0.25">
      <c r="A33" s="156" t="s">
        <v>261</v>
      </c>
      <c r="B33" s="204">
        <v>610.36278931567927</v>
      </c>
      <c r="C33" s="204">
        <v>637.24489109105411</v>
      </c>
      <c r="D33" s="204">
        <v>774.44236437349048</v>
      </c>
      <c r="E33" s="204">
        <v>648.31779473236111</v>
      </c>
      <c r="F33" s="204">
        <v>632.56161047626711</v>
      </c>
      <c r="G33" s="204">
        <v>645.14303605716054</v>
      </c>
      <c r="H33" s="204">
        <v>622.90331630878427</v>
      </c>
      <c r="I33" s="204">
        <v>584.83923563996336</v>
      </c>
      <c r="J33" s="204">
        <v>589.59832291273199</v>
      </c>
      <c r="K33" s="204">
        <v>595.90423206779758</v>
      </c>
      <c r="L33" s="204">
        <v>638.63490681493886</v>
      </c>
      <c r="M33" s="204">
        <v>629.71477479931343</v>
      </c>
      <c r="N33" s="204">
        <v>655.23818483902733</v>
      </c>
      <c r="O33" s="204">
        <v>573.4432041744534</v>
      </c>
      <c r="P33" s="204">
        <v>532.58311913178773</v>
      </c>
      <c r="Q33" s="204">
        <v>579.53981353043264</v>
      </c>
    </row>
    <row r="34" spans="1:17" x14ac:dyDescent="0.25">
      <c r="A34" s="150" t="s">
        <v>33</v>
      </c>
      <c r="B34" s="87">
        <v>19.872364261327995</v>
      </c>
      <c r="C34" s="87">
        <v>11.229336730661995</v>
      </c>
      <c r="D34" s="87">
        <v>14.19027157833119</v>
      </c>
      <c r="E34" s="87">
        <v>14.095930623349908</v>
      </c>
      <c r="F34" s="87">
        <v>11.140234014431597</v>
      </c>
      <c r="G34" s="87">
        <v>16.852372470152513</v>
      </c>
      <c r="H34" s="87">
        <v>11.125768237824511</v>
      </c>
      <c r="I34" s="87">
        <v>13.657532529410092</v>
      </c>
      <c r="J34" s="87">
        <v>10.89145113307341</v>
      </c>
      <c r="K34" s="87">
        <v>16.630406849618723</v>
      </c>
      <c r="L34" s="87">
        <v>13.960518830848144</v>
      </c>
      <c r="M34" s="87">
        <v>13.946251264872215</v>
      </c>
      <c r="N34" s="87">
        <v>16.822688680422527</v>
      </c>
      <c r="O34" s="87">
        <v>13.902432740573095</v>
      </c>
      <c r="P34" s="87">
        <v>16.683188819498962</v>
      </c>
      <c r="Q34" s="87">
        <v>19.570889992558303</v>
      </c>
    </row>
    <row r="35" spans="1:17" x14ac:dyDescent="0.25">
      <c r="A35" s="150" t="s">
        <v>31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30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125</v>
      </c>
      <c r="B37" s="87">
        <v>23.41127516606932</v>
      </c>
      <c r="C37" s="87">
        <v>75.531378475446132</v>
      </c>
      <c r="D37" s="87">
        <v>45.273019779866488</v>
      </c>
      <c r="E37" s="87">
        <v>57.765226623429527</v>
      </c>
      <c r="F37" s="87">
        <v>65.645825921367418</v>
      </c>
      <c r="G37" s="87">
        <v>66.271333587074835</v>
      </c>
      <c r="H37" s="87">
        <v>61.149052895793332</v>
      </c>
      <c r="I37" s="87">
        <v>53.741322443210805</v>
      </c>
      <c r="J37" s="87">
        <v>49.691716811353146</v>
      </c>
      <c r="K37" s="87">
        <v>53.989327975288134</v>
      </c>
      <c r="L37" s="87">
        <v>58.907478514312082</v>
      </c>
      <c r="M37" s="87">
        <v>53.789118310658964</v>
      </c>
      <c r="N37" s="87">
        <v>51.657144876169532</v>
      </c>
      <c r="O37" s="87">
        <v>45.979328076111578</v>
      </c>
      <c r="P37" s="87">
        <v>34.598000524144616</v>
      </c>
      <c r="Q37" s="87">
        <v>38.52322443558333</v>
      </c>
    </row>
    <row r="38" spans="1:17" x14ac:dyDescent="0.25">
      <c r="A38" s="150" t="s">
        <v>29</v>
      </c>
      <c r="B38" s="87">
        <v>109.24867973804703</v>
      </c>
      <c r="C38" s="87">
        <v>106.36107612744918</v>
      </c>
      <c r="D38" s="87">
        <v>95.119920222205579</v>
      </c>
      <c r="E38" s="87">
        <v>120.26309332747716</v>
      </c>
      <c r="F38" s="87">
        <v>134.04010870008653</v>
      </c>
      <c r="G38" s="87">
        <v>116.91279025460867</v>
      </c>
      <c r="H38" s="87">
        <v>119.56394726482142</v>
      </c>
      <c r="I38" s="87">
        <v>105.23712223286783</v>
      </c>
      <c r="J38" s="87">
        <v>96.81697221540395</v>
      </c>
      <c r="K38" s="87">
        <v>93.834225874284385</v>
      </c>
      <c r="L38" s="87">
        <v>88.185793410847921</v>
      </c>
      <c r="M38" s="87">
        <v>90.935701030008602</v>
      </c>
      <c r="N38" s="87">
        <v>96.785483869920299</v>
      </c>
      <c r="O38" s="87">
        <v>93.450400120014947</v>
      </c>
      <c r="P38" s="87">
        <v>79.028031546134798</v>
      </c>
      <c r="Q38" s="87">
        <v>70.763748702692837</v>
      </c>
    </row>
    <row r="39" spans="1:17" x14ac:dyDescent="0.25">
      <c r="A39" s="150" t="s">
        <v>28</v>
      </c>
      <c r="B39" s="87">
        <v>0</v>
      </c>
      <c r="C39" s="87">
        <v>0</v>
      </c>
      <c r="D39" s="87">
        <v>0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150" t="s">
        <v>26</v>
      </c>
      <c r="B40" s="87">
        <v>457.83047015023493</v>
      </c>
      <c r="C40" s="87">
        <v>444.12309975749685</v>
      </c>
      <c r="D40" s="87">
        <v>619.85915279308722</v>
      </c>
      <c r="E40" s="87">
        <v>456.19354415810449</v>
      </c>
      <c r="F40" s="87">
        <v>421.73544184038161</v>
      </c>
      <c r="G40" s="87">
        <v>445.10653974532454</v>
      </c>
      <c r="H40" s="87">
        <v>431.06454791034503</v>
      </c>
      <c r="I40" s="87">
        <v>412.20325843447461</v>
      </c>
      <c r="J40" s="87">
        <v>432.19818275290146</v>
      </c>
      <c r="K40" s="87">
        <v>431.45027136860637</v>
      </c>
      <c r="L40" s="87">
        <v>476.92415879025731</v>
      </c>
      <c r="M40" s="87">
        <v>470.78119405005242</v>
      </c>
      <c r="N40" s="87">
        <v>489.57843031787519</v>
      </c>
      <c r="O40" s="87">
        <v>419.98019977221423</v>
      </c>
      <c r="P40" s="87">
        <v>402.2738982420093</v>
      </c>
      <c r="Q40" s="87">
        <v>450.68195039959812</v>
      </c>
    </row>
    <row r="41" spans="1:17" x14ac:dyDescent="0.25">
      <c r="A41" s="150" t="s">
        <v>25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86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0.65695726867338466</v>
      </c>
      <c r="M42" s="87">
        <v>0.2625101437211933</v>
      </c>
      <c r="N42" s="87">
        <v>0.39443709463978333</v>
      </c>
      <c r="O42" s="87">
        <v>0.13084346553956128</v>
      </c>
      <c r="P42" s="87">
        <v>0</v>
      </c>
      <c r="Q42" s="87">
        <v>0</v>
      </c>
    </row>
    <row r="43" spans="1:17" x14ac:dyDescent="0.25">
      <c r="A43" s="150" t="s">
        <v>22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6" t="s">
        <v>260</v>
      </c>
      <c r="B44" s="204">
        <v>85.206717782195014</v>
      </c>
      <c r="C44" s="204">
        <v>90.19576752170363</v>
      </c>
      <c r="D44" s="204">
        <v>103.71478998583137</v>
      </c>
      <c r="E44" s="204">
        <v>94.848722605574906</v>
      </c>
      <c r="F44" s="204">
        <v>98.552725628255985</v>
      </c>
      <c r="G44" s="204">
        <v>100.70315533065764</v>
      </c>
      <c r="H44" s="204">
        <v>101.17026240594386</v>
      </c>
      <c r="I44" s="204">
        <v>96.423556074437968</v>
      </c>
      <c r="J44" s="204">
        <v>95.02578253284166</v>
      </c>
      <c r="K44" s="204">
        <v>100.40053424019088</v>
      </c>
      <c r="L44" s="204">
        <v>107.70712918648755</v>
      </c>
      <c r="M44" s="204">
        <v>107.17082926794349</v>
      </c>
      <c r="N44" s="204">
        <v>108.51372537112184</v>
      </c>
      <c r="O44" s="204">
        <v>101.38861812523979</v>
      </c>
      <c r="P44" s="204">
        <v>98.075431575010867</v>
      </c>
      <c r="Q44" s="204">
        <v>110.41286326669913</v>
      </c>
    </row>
    <row r="45" spans="1:17" x14ac:dyDescent="0.25">
      <c r="A45" s="299" t="s">
        <v>271</v>
      </c>
      <c r="B45" s="298">
        <v>45.597417577813474</v>
      </c>
      <c r="C45" s="298">
        <v>48.6980570057177</v>
      </c>
      <c r="D45" s="298">
        <v>55.820687795450773</v>
      </c>
      <c r="E45" s="298">
        <v>50.7649515972074</v>
      </c>
      <c r="F45" s="298">
        <v>52.666015478180995</v>
      </c>
      <c r="G45" s="298">
        <v>53.99759388809057</v>
      </c>
      <c r="H45" s="298">
        <v>55.065761085876431</v>
      </c>
      <c r="I45" s="298">
        <v>52.641685070782486</v>
      </c>
      <c r="J45" s="298">
        <v>51.617273271102263</v>
      </c>
      <c r="K45" s="298">
        <v>55.651264519103194</v>
      </c>
      <c r="L45" s="298">
        <v>60.028341009798005</v>
      </c>
      <c r="M45" s="298">
        <v>59.617503631318741</v>
      </c>
      <c r="N45" s="298">
        <v>60.031561772085979</v>
      </c>
      <c r="O45" s="298">
        <v>56.38700386867729</v>
      </c>
      <c r="P45" s="298">
        <v>54.578664888964482</v>
      </c>
      <c r="Q45" s="298">
        <v>64.70190071826724</v>
      </c>
    </row>
    <row r="46" spans="1:17" x14ac:dyDescent="0.25">
      <c r="A46" s="154" t="s">
        <v>33</v>
      </c>
      <c r="B46" s="83">
        <v>0</v>
      </c>
      <c r="C46" s="83">
        <v>0</v>
      </c>
      <c r="D46" s="83">
        <v>0</v>
      </c>
      <c r="E46" s="83">
        <v>0</v>
      </c>
      <c r="F46" s="83">
        <v>0</v>
      </c>
      <c r="G46" s="83">
        <v>0</v>
      </c>
      <c r="H46" s="83">
        <v>0</v>
      </c>
      <c r="I46" s="83">
        <v>0</v>
      </c>
      <c r="J46" s="83">
        <v>0</v>
      </c>
      <c r="K46" s="83">
        <v>0</v>
      </c>
      <c r="L46" s="83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</row>
    <row r="47" spans="1:17" x14ac:dyDescent="0.25">
      <c r="A47" s="154" t="s">
        <v>30</v>
      </c>
      <c r="B47" s="83">
        <v>4.4008511395933487</v>
      </c>
      <c r="C47" s="83">
        <v>5.5031419580474639</v>
      </c>
      <c r="D47" s="83">
        <v>3.3000145874278801</v>
      </c>
      <c r="E47" s="83">
        <v>3.2976613324003532</v>
      </c>
      <c r="F47" s="83">
        <v>4.4103003371162854</v>
      </c>
      <c r="G47" s="83">
        <v>5.5011140143632522</v>
      </c>
      <c r="H47" s="83">
        <v>6.6004397427541885</v>
      </c>
      <c r="I47" s="83">
        <v>4.4095292705753577</v>
      </c>
      <c r="J47" s="83">
        <v>3.3030287566333478</v>
      </c>
      <c r="K47" s="83">
        <v>6.6038544660068883</v>
      </c>
      <c r="L47" s="83">
        <v>7.7016539480806019</v>
      </c>
      <c r="M47" s="83">
        <v>7.7012405947576816</v>
      </c>
      <c r="N47" s="83">
        <v>6.6297760908515784</v>
      </c>
      <c r="O47" s="83">
        <v>5.5262955824525148</v>
      </c>
      <c r="P47" s="83">
        <v>5.5229638719737872</v>
      </c>
      <c r="Q47" s="83">
        <v>6.6222857594856785</v>
      </c>
    </row>
    <row r="48" spans="1:17" x14ac:dyDescent="0.25">
      <c r="A48" s="154" t="s">
        <v>125</v>
      </c>
      <c r="B48" s="83">
        <v>0.78789171585340201</v>
      </c>
      <c r="C48" s="83">
        <v>5.8998741477328585</v>
      </c>
      <c r="D48" s="83">
        <v>2.3537145830229638</v>
      </c>
      <c r="E48" s="83">
        <v>4.6021847031927186</v>
      </c>
      <c r="F48" s="83">
        <v>5.893033894101956</v>
      </c>
      <c r="G48" s="83">
        <v>5.6265718857414901</v>
      </c>
      <c r="H48" s="83">
        <v>5.2598941288610188</v>
      </c>
      <c r="I48" s="83">
        <v>4.743076562334311</v>
      </c>
      <c r="J48" s="83">
        <v>4.0853092418548602</v>
      </c>
      <c r="K48" s="83">
        <v>4.5364778196626805</v>
      </c>
      <c r="L48" s="83">
        <v>4.7808260413613164</v>
      </c>
      <c r="M48" s="83">
        <v>4.264489672174939</v>
      </c>
      <c r="N48" s="83">
        <v>3.9077863046661219</v>
      </c>
      <c r="O48" s="83">
        <v>3.9242084145251206</v>
      </c>
      <c r="P48" s="83">
        <v>2.6250973137261671</v>
      </c>
      <c r="Q48" s="83">
        <v>3.0562947015699318</v>
      </c>
    </row>
    <row r="49" spans="1:17" x14ac:dyDescent="0.25">
      <c r="A49" s="154" t="s">
        <v>29</v>
      </c>
      <c r="B49" s="83">
        <v>0</v>
      </c>
      <c r="C49" s="83">
        <v>0</v>
      </c>
      <c r="D49" s="83">
        <v>0</v>
      </c>
      <c r="E49" s="83">
        <v>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</row>
    <row r="50" spans="1:17" x14ac:dyDescent="0.25">
      <c r="A50" s="154" t="s">
        <v>26</v>
      </c>
      <c r="B50" s="83">
        <v>40.408674722366719</v>
      </c>
      <c r="C50" s="83">
        <v>37.295040899937376</v>
      </c>
      <c r="D50" s="83">
        <v>50.166958624999928</v>
      </c>
      <c r="E50" s="83">
        <v>42.865105561614328</v>
      </c>
      <c r="F50" s="83">
        <v>42.362681246962751</v>
      </c>
      <c r="G50" s="83">
        <v>42.869907987985826</v>
      </c>
      <c r="H50" s="83">
        <v>43.205427214261221</v>
      </c>
      <c r="I50" s="83">
        <v>43.489079237872815</v>
      </c>
      <c r="J50" s="83">
        <v>44.228935272614052</v>
      </c>
      <c r="K50" s="83">
        <v>44.510932233433621</v>
      </c>
      <c r="L50" s="83">
        <v>47.545861020356085</v>
      </c>
      <c r="M50" s="83">
        <v>47.651773364386123</v>
      </c>
      <c r="N50" s="83">
        <v>49.493999376568283</v>
      </c>
      <c r="O50" s="83">
        <v>46.936499871699652</v>
      </c>
      <c r="P50" s="83">
        <v>46.430603703264524</v>
      </c>
      <c r="Q50" s="83">
        <v>55.02332025721163</v>
      </c>
    </row>
    <row r="51" spans="1:17" x14ac:dyDescent="0.25">
      <c r="A51" s="299" t="s">
        <v>270</v>
      </c>
      <c r="B51" s="298">
        <v>39.60930020438154</v>
      </c>
      <c r="C51" s="298">
        <v>41.497710515985936</v>
      </c>
      <c r="D51" s="298">
        <v>47.8941021903806</v>
      </c>
      <c r="E51" s="298">
        <v>44.083771008367506</v>
      </c>
      <c r="F51" s="298">
        <v>45.88671015007499</v>
      </c>
      <c r="G51" s="298">
        <v>46.705561442567074</v>
      </c>
      <c r="H51" s="298">
        <v>46.104501320067428</v>
      </c>
      <c r="I51" s="298">
        <v>43.781871003655482</v>
      </c>
      <c r="J51" s="298">
        <v>43.408509261739397</v>
      </c>
      <c r="K51" s="298">
        <v>44.749269721087686</v>
      </c>
      <c r="L51" s="298">
        <v>47.678788176689537</v>
      </c>
      <c r="M51" s="298">
        <v>47.553325636624749</v>
      </c>
      <c r="N51" s="298">
        <v>48.482163599035857</v>
      </c>
      <c r="O51" s="298">
        <v>45.001614256562505</v>
      </c>
      <c r="P51" s="298">
        <v>43.496766686046385</v>
      </c>
      <c r="Q51" s="298">
        <v>45.710962548431894</v>
      </c>
    </row>
    <row r="52" spans="1:17" x14ac:dyDescent="0.25">
      <c r="A52" s="150" t="s">
        <v>33</v>
      </c>
      <c r="B52" s="87">
        <v>1.2896107947213997</v>
      </c>
      <c r="C52" s="87">
        <v>0.73126010337673319</v>
      </c>
      <c r="D52" s="87">
        <v>0.87757378514753115</v>
      </c>
      <c r="E52" s="87">
        <v>0.95848329754101502</v>
      </c>
      <c r="F52" s="87">
        <v>0.80812474351604391</v>
      </c>
      <c r="G52" s="87">
        <v>1.2200387725924331</v>
      </c>
      <c r="H52" s="87">
        <v>0.82347931529275575</v>
      </c>
      <c r="I52" s="87">
        <v>1.0224217032507212</v>
      </c>
      <c r="J52" s="87">
        <v>0.80187076355333675</v>
      </c>
      <c r="K52" s="87">
        <v>1.2488559765763552</v>
      </c>
      <c r="L52" s="87">
        <v>1.0422553059185899</v>
      </c>
      <c r="M52" s="87">
        <v>1.0531603423470786</v>
      </c>
      <c r="N52" s="87">
        <v>1.244738728070713</v>
      </c>
      <c r="O52" s="87">
        <v>1.0910093813383919</v>
      </c>
      <c r="P52" s="87">
        <v>1.3625380632491249</v>
      </c>
      <c r="Q52" s="87">
        <v>1.5436458352008218</v>
      </c>
    </row>
    <row r="53" spans="1:17" x14ac:dyDescent="0.25">
      <c r="A53" s="150" t="s">
        <v>31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30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125</v>
      </c>
      <c r="B55" s="87">
        <v>1.5192672988140183</v>
      </c>
      <c r="C55" s="87">
        <v>4.9186416755431805</v>
      </c>
      <c r="D55" s="87">
        <v>2.7998347398752794</v>
      </c>
      <c r="E55" s="87">
        <v>3.9278715521991385</v>
      </c>
      <c r="F55" s="87">
        <v>4.7620199151005584</v>
      </c>
      <c r="G55" s="87">
        <v>4.7977575045198817</v>
      </c>
      <c r="H55" s="87">
        <v>4.5259778141194316</v>
      </c>
      <c r="I55" s="87">
        <v>4.0231494458470154</v>
      </c>
      <c r="J55" s="87">
        <v>3.6584964129157203</v>
      </c>
      <c r="K55" s="87">
        <v>4.0543142163010524</v>
      </c>
      <c r="L55" s="87">
        <v>4.3978760949887317</v>
      </c>
      <c r="M55" s="87">
        <v>4.0619206680498703</v>
      </c>
      <c r="N55" s="87">
        <v>3.8221981058091385</v>
      </c>
      <c r="O55" s="87">
        <v>3.6082805948252736</v>
      </c>
      <c r="P55" s="87">
        <v>2.8256643940493369</v>
      </c>
      <c r="Q55" s="87">
        <v>3.0385033578496614</v>
      </c>
    </row>
    <row r="56" spans="1:17" x14ac:dyDescent="0.25">
      <c r="A56" s="150" t="s">
        <v>29</v>
      </c>
      <c r="B56" s="87">
        <v>7.0896585251015045</v>
      </c>
      <c r="C56" s="87">
        <v>6.9262872233446613</v>
      </c>
      <c r="D56" s="87">
        <v>5.8825335351438675</v>
      </c>
      <c r="E56" s="87">
        <v>8.1775492051626699</v>
      </c>
      <c r="F56" s="87">
        <v>9.723415892681933</v>
      </c>
      <c r="G56" s="87">
        <v>8.4639796192030445</v>
      </c>
      <c r="H56" s="87">
        <v>8.8495855137987718</v>
      </c>
      <c r="I56" s="87">
        <v>7.8781959718444456</v>
      </c>
      <c r="J56" s="87">
        <v>7.1280400092453764</v>
      </c>
      <c r="K56" s="87">
        <v>7.046456220233865</v>
      </c>
      <c r="L56" s="87">
        <v>6.5837174250287465</v>
      </c>
      <c r="M56" s="87">
        <v>6.867069308406939</v>
      </c>
      <c r="N56" s="87">
        <v>7.1613190005800691</v>
      </c>
      <c r="O56" s="87">
        <v>7.3336275113358207</v>
      </c>
      <c r="P56" s="87">
        <v>6.4543237033563168</v>
      </c>
      <c r="Q56" s="87">
        <v>5.5814613443560761</v>
      </c>
    </row>
    <row r="57" spans="1:17" x14ac:dyDescent="0.25">
      <c r="A57" s="150" t="s">
        <v>28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26</v>
      </c>
      <c r="B58" s="87">
        <v>29.710763585744616</v>
      </c>
      <c r="C58" s="87">
        <v>28.921521513721363</v>
      </c>
      <c r="D58" s="87">
        <v>38.334160130213924</v>
      </c>
      <c r="E58" s="87">
        <v>31.019866953464682</v>
      </c>
      <c r="F58" s="87">
        <v>30.593149598776453</v>
      </c>
      <c r="G58" s="87">
        <v>32.223785546251712</v>
      </c>
      <c r="H58" s="87">
        <v>31.905458676856465</v>
      </c>
      <c r="I58" s="87">
        <v>30.858103882713298</v>
      </c>
      <c r="J58" s="87">
        <v>31.820102076024963</v>
      </c>
      <c r="K58" s="87">
        <v>32.399643307976412</v>
      </c>
      <c r="L58" s="87">
        <v>35.60589266364012</v>
      </c>
      <c r="M58" s="87">
        <v>35.551351691558843</v>
      </c>
      <c r="N58" s="87">
        <v>36.224722707608365</v>
      </c>
      <c r="O58" s="87">
        <v>32.958428677783296</v>
      </c>
      <c r="P58" s="87">
        <v>32.854240525391603</v>
      </c>
      <c r="Q58" s="87">
        <v>35.547352011025332</v>
      </c>
    </row>
    <row r="59" spans="1:17" x14ac:dyDescent="0.25">
      <c r="A59" s="150" t="s">
        <v>25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86</v>
      </c>
      <c r="B60" s="87">
        <v>0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4.9046687113348572E-2</v>
      </c>
      <c r="M60" s="87">
        <v>1.9823626262015861E-2</v>
      </c>
      <c r="N60" s="87">
        <v>2.9185056967570289E-2</v>
      </c>
      <c r="O60" s="87">
        <v>1.0268091279728312E-2</v>
      </c>
      <c r="P60" s="87">
        <v>0</v>
      </c>
      <c r="Q60" s="87">
        <v>0</v>
      </c>
    </row>
    <row r="61" spans="1:17" x14ac:dyDescent="0.25">
      <c r="A61" s="150" t="s">
        <v>22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303" t="s">
        <v>269</v>
      </c>
      <c r="B62" s="302">
        <v>0</v>
      </c>
      <c r="C62" s="302">
        <v>0</v>
      </c>
      <c r="D62" s="302">
        <v>0</v>
      </c>
      <c r="E62" s="302">
        <v>0</v>
      </c>
      <c r="F62" s="302">
        <v>0</v>
      </c>
      <c r="G62" s="302">
        <v>0</v>
      </c>
      <c r="H62" s="302">
        <v>0</v>
      </c>
      <c r="I62" s="302">
        <v>0</v>
      </c>
      <c r="J62" s="302">
        <v>0</v>
      </c>
      <c r="K62" s="302">
        <v>0</v>
      </c>
      <c r="L62" s="302">
        <v>0</v>
      </c>
      <c r="M62" s="302">
        <v>0</v>
      </c>
      <c r="N62" s="302">
        <v>0</v>
      </c>
      <c r="O62" s="302">
        <v>0</v>
      </c>
      <c r="P62" s="302">
        <v>0</v>
      </c>
      <c r="Q62" s="302">
        <v>0</v>
      </c>
    </row>
    <row r="63" spans="1:17" x14ac:dyDescent="0.25">
      <c r="A63" s="152" t="s">
        <v>268</v>
      </c>
      <c r="B63" s="151">
        <v>0</v>
      </c>
      <c r="C63" s="151">
        <v>0</v>
      </c>
      <c r="D63" s="151">
        <v>0</v>
      </c>
      <c r="E63" s="151">
        <v>0</v>
      </c>
      <c r="F63" s="151">
        <v>0</v>
      </c>
      <c r="G63" s="151">
        <v>0</v>
      </c>
      <c r="H63" s="151">
        <v>0</v>
      </c>
      <c r="I63" s="151">
        <v>0</v>
      </c>
      <c r="J63" s="151">
        <v>0</v>
      </c>
      <c r="K63" s="151">
        <v>0</v>
      </c>
      <c r="L63" s="151">
        <v>0</v>
      </c>
      <c r="M63" s="151">
        <v>0</v>
      </c>
      <c r="N63" s="151">
        <v>0</v>
      </c>
      <c r="O63" s="151">
        <v>0</v>
      </c>
      <c r="P63" s="151">
        <v>0</v>
      </c>
      <c r="Q63" s="151">
        <v>0</v>
      </c>
    </row>
    <row r="64" spans="1:17" x14ac:dyDescent="0.25">
      <c r="A64" s="301" t="s">
        <v>267</v>
      </c>
      <c r="B64" s="300">
        <v>0</v>
      </c>
      <c r="C64" s="300">
        <v>0</v>
      </c>
      <c r="D64" s="300">
        <v>0</v>
      </c>
      <c r="E64" s="300">
        <v>0</v>
      </c>
      <c r="F64" s="300">
        <v>0</v>
      </c>
      <c r="G64" s="300">
        <v>0</v>
      </c>
      <c r="H64" s="300">
        <v>0</v>
      </c>
      <c r="I64" s="300">
        <v>0</v>
      </c>
      <c r="J64" s="300">
        <v>0</v>
      </c>
      <c r="K64" s="300">
        <v>0</v>
      </c>
      <c r="L64" s="300">
        <v>0</v>
      </c>
      <c r="M64" s="300">
        <v>0</v>
      </c>
      <c r="N64" s="300">
        <v>0</v>
      </c>
      <c r="O64" s="300">
        <v>0</v>
      </c>
      <c r="P64" s="300">
        <v>0</v>
      </c>
      <c r="Q64" s="300">
        <v>0</v>
      </c>
    </row>
    <row r="65" spans="1:17" x14ac:dyDescent="0.25">
      <c r="A65" s="156" t="s">
        <v>259</v>
      </c>
      <c r="B65" s="204">
        <v>43.443498849437091</v>
      </c>
      <c r="C65" s="204">
        <v>45.188878435168341</v>
      </c>
      <c r="D65" s="204">
        <v>52.983529739631976</v>
      </c>
      <c r="E65" s="204">
        <v>47.768001194663569</v>
      </c>
      <c r="F65" s="204">
        <v>49.238386121233873</v>
      </c>
      <c r="G65" s="204">
        <v>50.402371310801186</v>
      </c>
      <c r="H65" s="204">
        <v>51.096180826545925</v>
      </c>
      <c r="I65" s="204">
        <v>49.011766628170783</v>
      </c>
      <c r="J65" s="204">
        <v>48.353362103936632</v>
      </c>
      <c r="K65" s="204">
        <v>51.414110031250885</v>
      </c>
      <c r="L65" s="204">
        <v>55.412454612529999</v>
      </c>
      <c r="M65" s="204">
        <v>55.120608888547956</v>
      </c>
      <c r="N65" s="204">
        <v>55.578593395335218</v>
      </c>
      <c r="O65" s="204">
        <v>52.234536671474046</v>
      </c>
      <c r="P65" s="204">
        <v>50.778179403851254</v>
      </c>
      <c r="Q65" s="204">
        <v>59.137197447569712</v>
      </c>
    </row>
    <row r="66" spans="1:17" x14ac:dyDescent="0.25">
      <c r="A66" s="299" t="s">
        <v>266</v>
      </c>
      <c r="B66" s="298">
        <v>36.144396521697843</v>
      </c>
      <c r="C66" s="298">
        <v>37.541784599625736</v>
      </c>
      <c r="D66" s="298">
        <v>44.157724916548581</v>
      </c>
      <c r="E66" s="298">
        <v>39.644354628771815</v>
      </c>
      <c r="F66" s="298">
        <v>40.782498459990641</v>
      </c>
      <c r="G66" s="298">
        <v>41.795587790649542</v>
      </c>
      <c r="H66" s="298">
        <v>42.60015915567238</v>
      </c>
      <c r="I66" s="298">
        <v>40.943753436657467</v>
      </c>
      <c r="J66" s="298">
        <v>40.354151076194114</v>
      </c>
      <c r="K66" s="298">
        <v>43.167827034569939</v>
      </c>
      <c r="L66" s="298">
        <v>46.626327314937278</v>
      </c>
      <c r="M66" s="298">
        <v>46.357601512627816</v>
      </c>
      <c r="N66" s="298">
        <v>46.644422093303163</v>
      </c>
      <c r="O66" s="298">
        <v>43.941752257783136</v>
      </c>
      <c r="P66" s="298">
        <v>42.762704519694324</v>
      </c>
      <c r="Q66" s="298">
        <v>50.713696112811135</v>
      </c>
    </row>
    <row r="67" spans="1:17" x14ac:dyDescent="0.25">
      <c r="A67" s="299" t="s">
        <v>265</v>
      </c>
      <c r="B67" s="298">
        <v>7.2991023277392522</v>
      </c>
      <c r="C67" s="298">
        <v>7.6470938355426075</v>
      </c>
      <c r="D67" s="298">
        <v>8.8258048230833968</v>
      </c>
      <c r="E67" s="298">
        <v>8.1236465658917503</v>
      </c>
      <c r="F67" s="298">
        <v>8.4558876612432297</v>
      </c>
      <c r="G67" s="298">
        <v>8.6067835201516409</v>
      </c>
      <c r="H67" s="298">
        <v>8.4960216708735476</v>
      </c>
      <c r="I67" s="298">
        <v>8.0680131915133178</v>
      </c>
      <c r="J67" s="298">
        <v>7.9992110277425219</v>
      </c>
      <c r="K67" s="298">
        <v>8.2462829966809501</v>
      </c>
      <c r="L67" s="298">
        <v>8.7861272975927172</v>
      </c>
      <c r="M67" s="298">
        <v>8.7630073759201377</v>
      </c>
      <c r="N67" s="298">
        <v>8.9341713020320537</v>
      </c>
      <c r="O67" s="298">
        <v>8.2927844136909084</v>
      </c>
      <c r="P67" s="298">
        <v>8.0154748841569319</v>
      </c>
      <c r="Q67" s="298">
        <v>8.4235013347585763</v>
      </c>
    </row>
    <row r="68" spans="1:17" x14ac:dyDescent="0.25">
      <c r="A68" s="150" t="s">
        <v>33</v>
      </c>
      <c r="B68" s="87">
        <v>0.23764623724878073</v>
      </c>
      <c r="C68" s="87">
        <v>0.13475477464127292</v>
      </c>
      <c r="D68" s="87">
        <v>0.1617170923212807</v>
      </c>
      <c r="E68" s="87">
        <v>0.17662689398907686</v>
      </c>
      <c r="F68" s="87">
        <v>0.1489191974123579</v>
      </c>
      <c r="G68" s="87">
        <v>0.22482567980275717</v>
      </c>
      <c r="H68" s="87">
        <v>0.15174869932273091</v>
      </c>
      <c r="I68" s="87">
        <v>0.1884093027551885</v>
      </c>
      <c r="J68" s="87">
        <v>0.14776672969725346</v>
      </c>
      <c r="K68" s="87">
        <v>0.23013604175292149</v>
      </c>
      <c r="L68" s="87">
        <v>0.19206418922512117</v>
      </c>
      <c r="M68" s="87">
        <v>0.19407374194048216</v>
      </c>
      <c r="N68" s="87">
        <v>0.22937732554242682</v>
      </c>
      <c r="O68" s="87">
        <v>0.20104846775433605</v>
      </c>
      <c r="P68" s="87">
        <v>0.25108509107148735</v>
      </c>
      <c r="Q68" s="87">
        <v>0.28445917627378203</v>
      </c>
    </row>
    <row r="69" spans="1:17" x14ac:dyDescent="0.25">
      <c r="A69" s="150" t="s">
        <v>31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30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125</v>
      </c>
      <c r="B71" s="87">
        <v>0.27996676083676031</v>
      </c>
      <c r="C71" s="87">
        <v>0.90639493043356334</v>
      </c>
      <c r="D71" s="87">
        <v>0.51594651159346261</v>
      </c>
      <c r="E71" s="87">
        <v>0.72381830130253311</v>
      </c>
      <c r="F71" s="87">
        <v>0.8775330659138032</v>
      </c>
      <c r="G71" s="87">
        <v>0.88411869910531093</v>
      </c>
      <c r="H71" s="87">
        <v>0.83403582057430536</v>
      </c>
      <c r="I71" s="87">
        <v>0.74137587216894241</v>
      </c>
      <c r="J71" s="87">
        <v>0.67417852741020923</v>
      </c>
      <c r="K71" s="87">
        <v>0.74711883777022214</v>
      </c>
      <c r="L71" s="87">
        <v>0.8104295576141014</v>
      </c>
      <c r="M71" s="87">
        <v>0.74852053558813758</v>
      </c>
      <c r="N71" s="87">
        <v>0.70434506409446562</v>
      </c>
      <c r="O71" s="87">
        <v>0.66492488261411231</v>
      </c>
      <c r="P71" s="87">
        <v>0.52070633537054878</v>
      </c>
      <c r="Q71" s="87">
        <v>0.5599277648856481</v>
      </c>
    </row>
    <row r="72" spans="1:17" x14ac:dyDescent="0.25">
      <c r="A72" s="150" t="s">
        <v>29</v>
      </c>
      <c r="B72" s="87">
        <v>1.3064644610338383</v>
      </c>
      <c r="C72" s="87">
        <v>1.2763588079981592</v>
      </c>
      <c r="D72" s="87">
        <v>1.0840185006505911</v>
      </c>
      <c r="E72" s="87">
        <v>1.5069382223521941</v>
      </c>
      <c r="F72" s="87">
        <v>1.7918066517115767</v>
      </c>
      <c r="G72" s="87">
        <v>1.5597208994272651</v>
      </c>
      <c r="H72" s="87">
        <v>1.6307793848918053</v>
      </c>
      <c r="I72" s="87">
        <v>1.4517741606077352</v>
      </c>
      <c r="J72" s="87">
        <v>1.313537304502697</v>
      </c>
      <c r="K72" s="87">
        <v>1.2985032488337751</v>
      </c>
      <c r="L72" s="87">
        <v>1.213230906232698</v>
      </c>
      <c r="M72" s="87">
        <v>1.2654462794118051</v>
      </c>
      <c r="N72" s="87">
        <v>1.319669873416121</v>
      </c>
      <c r="O72" s="87">
        <v>1.3514224528723835</v>
      </c>
      <c r="P72" s="87">
        <v>1.1893865562901154</v>
      </c>
      <c r="Q72" s="87">
        <v>1.0285376737423277</v>
      </c>
    </row>
    <row r="73" spans="1:17" x14ac:dyDescent="0.25">
      <c r="A73" s="150" t="s">
        <v>28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26</v>
      </c>
      <c r="B74" s="87">
        <v>5.4750248686198724</v>
      </c>
      <c r="C74" s="87">
        <v>5.3295853224696117</v>
      </c>
      <c r="D74" s="87">
        <v>7.0641227185180622</v>
      </c>
      <c r="E74" s="87">
        <v>5.7162631482479451</v>
      </c>
      <c r="F74" s="87">
        <v>5.6376287462054915</v>
      </c>
      <c r="G74" s="87">
        <v>5.9381182418163068</v>
      </c>
      <c r="H74" s="87">
        <v>5.8794577660847063</v>
      </c>
      <c r="I74" s="87">
        <v>5.6864538559814521</v>
      </c>
      <c r="J74" s="87">
        <v>5.8637284661323621</v>
      </c>
      <c r="K74" s="87">
        <v>5.9705248683240324</v>
      </c>
      <c r="L74" s="87">
        <v>6.5613644442438481</v>
      </c>
      <c r="M74" s="87">
        <v>6.5513137709367868</v>
      </c>
      <c r="N74" s="87">
        <v>6.6754008900052382</v>
      </c>
      <c r="O74" s="87">
        <v>6.0734964323864755</v>
      </c>
      <c r="P74" s="87">
        <v>6.0542969014247809</v>
      </c>
      <c r="Q74" s="87">
        <v>6.5505767198568181</v>
      </c>
    </row>
    <row r="75" spans="1:17" x14ac:dyDescent="0.25">
      <c r="A75" s="150" t="s">
        <v>25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0" t="s">
        <v>86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9.0382002769475896E-3</v>
      </c>
      <c r="M76" s="87">
        <v>3.6530480429267215E-3</v>
      </c>
      <c r="N76" s="87">
        <v>5.3781489738016228E-3</v>
      </c>
      <c r="O76" s="87">
        <v>1.8921780636006634E-3</v>
      </c>
      <c r="P76" s="87">
        <v>0</v>
      </c>
      <c r="Q76" s="87">
        <v>0</v>
      </c>
    </row>
    <row r="77" spans="1:17" x14ac:dyDescent="0.25">
      <c r="A77" s="150" t="s">
        <v>22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299" t="s">
        <v>264</v>
      </c>
      <c r="B78" s="298">
        <v>0</v>
      </c>
      <c r="C78" s="298">
        <v>0</v>
      </c>
      <c r="D78" s="298">
        <v>0</v>
      </c>
      <c r="E78" s="298">
        <v>0</v>
      </c>
      <c r="F78" s="298">
        <v>0</v>
      </c>
      <c r="G78" s="298">
        <v>0</v>
      </c>
      <c r="H78" s="298">
        <v>0</v>
      </c>
      <c r="I78" s="298">
        <v>0</v>
      </c>
      <c r="J78" s="298">
        <v>0</v>
      </c>
      <c r="K78" s="298">
        <v>0</v>
      </c>
      <c r="L78" s="298">
        <v>0</v>
      </c>
      <c r="M78" s="298">
        <v>0</v>
      </c>
      <c r="N78" s="298">
        <v>0</v>
      </c>
      <c r="O78" s="298">
        <v>0</v>
      </c>
      <c r="P78" s="298">
        <v>0</v>
      </c>
      <c r="Q78" s="298">
        <v>0</v>
      </c>
    </row>
    <row r="79" spans="1:17" x14ac:dyDescent="0.25">
      <c r="A79" s="243" t="s">
        <v>258</v>
      </c>
      <c r="B79" s="278">
        <v>0</v>
      </c>
      <c r="C79" s="278">
        <v>0</v>
      </c>
      <c r="D79" s="278">
        <v>0</v>
      </c>
      <c r="E79" s="278">
        <v>0</v>
      </c>
      <c r="F79" s="278">
        <v>0</v>
      </c>
      <c r="G79" s="278">
        <v>0</v>
      </c>
      <c r="H79" s="278">
        <v>0</v>
      </c>
      <c r="I79" s="278">
        <v>0</v>
      </c>
      <c r="J79" s="278">
        <v>0</v>
      </c>
      <c r="K79" s="278">
        <v>0</v>
      </c>
      <c r="L79" s="278">
        <v>0</v>
      </c>
      <c r="M79" s="278">
        <v>0</v>
      </c>
      <c r="N79" s="278">
        <v>0</v>
      </c>
      <c r="O79" s="278">
        <v>0</v>
      </c>
      <c r="P79" s="278">
        <v>0</v>
      </c>
      <c r="Q79" s="278">
        <v>0</v>
      </c>
    </row>
    <row r="81" spans="1:17" ht="12.75" x14ac:dyDescent="0.25">
      <c r="A81" s="80" t="s">
        <v>134</v>
      </c>
      <c r="B81" s="297"/>
      <c r="C81" s="297"/>
      <c r="D81" s="297"/>
      <c r="E81" s="297"/>
      <c r="F81" s="297"/>
      <c r="G81" s="297"/>
      <c r="H81" s="297"/>
      <c r="I81" s="297"/>
      <c r="J81" s="297"/>
      <c r="K81" s="297"/>
      <c r="L81" s="297"/>
      <c r="M81" s="297"/>
      <c r="N81" s="297"/>
      <c r="O81" s="297"/>
      <c r="P81" s="297"/>
      <c r="Q81" s="297"/>
    </row>
    <row r="83" spans="1:17" x14ac:dyDescent="0.25">
      <c r="A83" s="78" t="s">
        <v>8</v>
      </c>
      <c r="B83" s="77">
        <f t="shared" ref="B83:Q83" si="0">SUM(B$84:B$88,B$90:B$92,B$94:B$96,B$97,B$99:B$103,B$105:B$108)</f>
        <v>0.99999999999999978</v>
      </c>
      <c r="C83" s="77">
        <f t="shared" si="0"/>
        <v>0.99999999999999989</v>
      </c>
      <c r="D83" s="77">
        <f t="shared" si="0"/>
        <v>1.0000000000000002</v>
      </c>
      <c r="E83" s="77">
        <f t="shared" si="0"/>
        <v>1</v>
      </c>
      <c r="F83" s="77">
        <f t="shared" si="0"/>
        <v>1.0000000000000002</v>
      </c>
      <c r="G83" s="77">
        <f t="shared" si="0"/>
        <v>1</v>
      </c>
      <c r="H83" s="77">
        <f t="shared" si="0"/>
        <v>1</v>
      </c>
      <c r="I83" s="77">
        <f t="shared" si="0"/>
        <v>0.99999999999999989</v>
      </c>
      <c r="J83" s="77">
        <f t="shared" si="0"/>
        <v>1</v>
      </c>
      <c r="K83" s="77">
        <f t="shared" si="0"/>
        <v>1.0000000000000002</v>
      </c>
      <c r="L83" s="77">
        <f t="shared" si="0"/>
        <v>0.99999999999999989</v>
      </c>
      <c r="M83" s="77">
        <f t="shared" si="0"/>
        <v>1</v>
      </c>
      <c r="N83" s="77">
        <f t="shared" si="0"/>
        <v>1</v>
      </c>
      <c r="O83" s="77">
        <f t="shared" si="0"/>
        <v>1</v>
      </c>
      <c r="P83" s="77">
        <f t="shared" si="0"/>
        <v>1</v>
      </c>
      <c r="Q83" s="77">
        <f t="shared" si="0"/>
        <v>1</v>
      </c>
    </row>
    <row r="84" spans="1:17" x14ac:dyDescent="0.25">
      <c r="A84" s="132" t="s">
        <v>83</v>
      </c>
      <c r="B84" s="203">
        <f t="shared" ref="B84:Q84" si="1">IF(B$6=0,0,B$6/B$5)</f>
        <v>0</v>
      </c>
      <c r="C84" s="203">
        <f t="shared" si="1"/>
        <v>0</v>
      </c>
      <c r="D84" s="203">
        <f t="shared" si="1"/>
        <v>0</v>
      </c>
      <c r="E84" s="203">
        <f t="shared" si="1"/>
        <v>0</v>
      </c>
      <c r="F84" s="203">
        <f t="shared" si="1"/>
        <v>0</v>
      </c>
      <c r="G84" s="203">
        <f t="shared" si="1"/>
        <v>0</v>
      </c>
      <c r="H84" s="203">
        <f t="shared" si="1"/>
        <v>0</v>
      </c>
      <c r="I84" s="203">
        <f t="shared" si="1"/>
        <v>0</v>
      </c>
      <c r="J84" s="203">
        <f t="shared" si="1"/>
        <v>0</v>
      </c>
      <c r="K84" s="203">
        <f t="shared" si="1"/>
        <v>0</v>
      </c>
      <c r="L84" s="203">
        <f t="shared" si="1"/>
        <v>0</v>
      </c>
      <c r="M84" s="203">
        <f t="shared" si="1"/>
        <v>0</v>
      </c>
      <c r="N84" s="203">
        <f t="shared" si="1"/>
        <v>0</v>
      </c>
      <c r="O84" s="203">
        <f t="shared" si="1"/>
        <v>0</v>
      </c>
      <c r="P84" s="203">
        <f t="shared" si="1"/>
        <v>0</v>
      </c>
      <c r="Q84" s="203">
        <f t="shared" si="1"/>
        <v>0</v>
      </c>
    </row>
    <row r="85" spans="1:17" x14ac:dyDescent="0.25">
      <c r="A85" s="76" t="s">
        <v>82</v>
      </c>
      <c r="B85" s="202">
        <f t="shared" ref="B85:Q85" si="2">IF(B$7=0,0,B$7/B$5)</f>
        <v>0</v>
      </c>
      <c r="C85" s="202">
        <f t="shared" si="2"/>
        <v>0</v>
      </c>
      <c r="D85" s="202">
        <f t="shared" si="2"/>
        <v>0</v>
      </c>
      <c r="E85" s="202">
        <f t="shared" si="2"/>
        <v>0</v>
      </c>
      <c r="F85" s="202">
        <f t="shared" si="2"/>
        <v>0</v>
      </c>
      <c r="G85" s="202">
        <f t="shared" si="2"/>
        <v>0</v>
      </c>
      <c r="H85" s="202">
        <f t="shared" si="2"/>
        <v>0</v>
      </c>
      <c r="I85" s="202">
        <f t="shared" si="2"/>
        <v>0</v>
      </c>
      <c r="J85" s="202">
        <f t="shared" si="2"/>
        <v>0</v>
      </c>
      <c r="K85" s="202">
        <f t="shared" si="2"/>
        <v>0</v>
      </c>
      <c r="L85" s="202">
        <f t="shared" si="2"/>
        <v>0</v>
      </c>
      <c r="M85" s="202">
        <f t="shared" si="2"/>
        <v>0</v>
      </c>
      <c r="N85" s="202">
        <f t="shared" si="2"/>
        <v>0</v>
      </c>
      <c r="O85" s="202">
        <f t="shared" si="2"/>
        <v>0</v>
      </c>
      <c r="P85" s="202">
        <f t="shared" si="2"/>
        <v>0</v>
      </c>
      <c r="Q85" s="202">
        <f t="shared" si="2"/>
        <v>0</v>
      </c>
    </row>
    <row r="86" spans="1:17" x14ac:dyDescent="0.25">
      <c r="A86" s="76" t="s">
        <v>81</v>
      </c>
      <c r="B86" s="202">
        <f t="shared" ref="B86:Q86" si="3">IF(B$8=0,0,B$8/B$5)</f>
        <v>0</v>
      </c>
      <c r="C86" s="202">
        <f t="shared" si="3"/>
        <v>0</v>
      </c>
      <c r="D86" s="202">
        <f t="shared" si="3"/>
        <v>0</v>
      </c>
      <c r="E86" s="202">
        <f t="shared" si="3"/>
        <v>0</v>
      </c>
      <c r="F86" s="202">
        <f t="shared" si="3"/>
        <v>0</v>
      </c>
      <c r="G86" s="202">
        <f t="shared" si="3"/>
        <v>0</v>
      </c>
      <c r="H86" s="202">
        <f t="shared" si="3"/>
        <v>0</v>
      </c>
      <c r="I86" s="202">
        <f t="shared" si="3"/>
        <v>0</v>
      </c>
      <c r="J86" s="202">
        <f t="shared" si="3"/>
        <v>0</v>
      </c>
      <c r="K86" s="202">
        <f t="shared" si="3"/>
        <v>0</v>
      </c>
      <c r="L86" s="202">
        <f t="shared" si="3"/>
        <v>0</v>
      </c>
      <c r="M86" s="202">
        <f t="shared" si="3"/>
        <v>0</v>
      </c>
      <c r="N86" s="202">
        <f t="shared" si="3"/>
        <v>0</v>
      </c>
      <c r="O86" s="202">
        <f t="shared" si="3"/>
        <v>0</v>
      </c>
      <c r="P86" s="202">
        <f t="shared" si="3"/>
        <v>0</v>
      </c>
      <c r="Q86" s="202">
        <f t="shared" si="3"/>
        <v>0</v>
      </c>
    </row>
    <row r="87" spans="1:17" x14ac:dyDescent="0.25">
      <c r="A87" s="76" t="s">
        <v>80</v>
      </c>
      <c r="B87" s="202">
        <f t="shared" ref="B87:Q87" si="4">IF(B$9=0,0,B$9/B$5)</f>
        <v>0</v>
      </c>
      <c r="C87" s="202">
        <f t="shared" si="4"/>
        <v>0</v>
      </c>
      <c r="D87" s="202">
        <f t="shared" si="4"/>
        <v>0</v>
      </c>
      <c r="E87" s="202">
        <f t="shared" si="4"/>
        <v>0</v>
      </c>
      <c r="F87" s="202">
        <f t="shared" si="4"/>
        <v>0</v>
      </c>
      <c r="G87" s="202">
        <f t="shared" si="4"/>
        <v>0</v>
      </c>
      <c r="H87" s="202">
        <f t="shared" si="4"/>
        <v>0</v>
      </c>
      <c r="I87" s="202">
        <f t="shared" si="4"/>
        <v>0</v>
      </c>
      <c r="J87" s="202">
        <f t="shared" si="4"/>
        <v>0</v>
      </c>
      <c r="K87" s="202">
        <f t="shared" si="4"/>
        <v>0</v>
      </c>
      <c r="L87" s="202">
        <f t="shared" si="4"/>
        <v>0</v>
      </c>
      <c r="M87" s="202">
        <f t="shared" si="4"/>
        <v>0</v>
      </c>
      <c r="N87" s="202">
        <f t="shared" si="4"/>
        <v>0</v>
      </c>
      <c r="O87" s="202">
        <f t="shared" si="4"/>
        <v>0</v>
      </c>
      <c r="P87" s="202">
        <f t="shared" si="4"/>
        <v>0</v>
      </c>
      <c r="Q87" s="202">
        <f t="shared" si="4"/>
        <v>0</v>
      </c>
    </row>
    <row r="88" spans="1:17" x14ac:dyDescent="0.25">
      <c r="A88" s="129" t="s">
        <v>79</v>
      </c>
      <c r="B88" s="201">
        <f t="shared" ref="B88:Q88" si="5">IF(B$10=0,0,B$10/B$5)</f>
        <v>1.1473470101765778E-2</v>
      </c>
      <c r="C88" s="201">
        <f t="shared" si="5"/>
        <v>1.1377168633434447E-2</v>
      </c>
      <c r="D88" s="201">
        <f t="shared" si="5"/>
        <v>1.1164810846121229E-2</v>
      </c>
      <c r="E88" s="201">
        <f t="shared" si="5"/>
        <v>1.1723978728616491E-2</v>
      </c>
      <c r="F88" s="201">
        <f t="shared" si="5"/>
        <v>1.2189861577885052E-2</v>
      </c>
      <c r="G88" s="201">
        <f t="shared" si="5"/>
        <v>1.2243392613340271E-2</v>
      </c>
      <c r="H88" s="201">
        <f t="shared" si="5"/>
        <v>1.2769082375033295E-2</v>
      </c>
      <c r="I88" s="201">
        <f t="shared" si="5"/>
        <v>1.3028801124831058E-2</v>
      </c>
      <c r="J88" s="201">
        <f t="shared" si="5"/>
        <v>1.2841998834292344E-2</v>
      </c>
      <c r="K88" s="201">
        <f t="shared" si="5"/>
        <v>1.3382060904941194E-2</v>
      </c>
      <c r="L88" s="201">
        <f t="shared" si="5"/>
        <v>1.339557243151873E-2</v>
      </c>
      <c r="M88" s="201">
        <f t="shared" si="5"/>
        <v>1.3505393560395389E-2</v>
      </c>
      <c r="N88" s="201">
        <f t="shared" si="5"/>
        <v>1.3379191501301825E-2</v>
      </c>
      <c r="O88" s="201">
        <f t="shared" si="5"/>
        <v>1.3995256520787019E-2</v>
      </c>
      <c r="P88" s="201">
        <f t="shared" si="5"/>
        <v>1.4470766778396153E-2</v>
      </c>
      <c r="Q88" s="201">
        <f t="shared" si="5"/>
        <v>1.5437647214819439E-2</v>
      </c>
    </row>
    <row r="89" spans="1:17" x14ac:dyDescent="0.25">
      <c r="A89" s="127" t="s">
        <v>263</v>
      </c>
      <c r="B89" s="200">
        <f t="shared" ref="B89:Q89" si="6">IF(B$15=0,0,B$15/B$5)</f>
        <v>4.275982998188764E-2</v>
      </c>
      <c r="C89" s="200">
        <f t="shared" si="6"/>
        <v>4.3598628527622758E-2</v>
      </c>
      <c r="D89" s="200">
        <f t="shared" si="6"/>
        <v>4.1667421391731407E-2</v>
      </c>
      <c r="E89" s="200">
        <f t="shared" si="6"/>
        <v>4.4305707803874821E-2</v>
      </c>
      <c r="F89" s="200">
        <f t="shared" si="6"/>
        <v>4.6339091181882883E-2</v>
      </c>
      <c r="G89" s="200">
        <f t="shared" si="6"/>
        <v>4.6537394368153413E-2</v>
      </c>
      <c r="H89" s="200">
        <f t="shared" si="6"/>
        <v>4.8492174748431933E-2</v>
      </c>
      <c r="I89" s="200">
        <f t="shared" si="6"/>
        <v>4.9118936930215892E-2</v>
      </c>
      <c r="J89" s="200">
        <f t="shared" si="6"/>
        <v>4.8111814887496163E-2</v>
      </c>
      <c r="K89" s="200">
        <f t="shared" si="6"/>
        <v>5.0524036366436216E-2</v>
      </c>
      <c r="L89" s="200">
        <f t="shared" si="6"/>
        <v>5.0791308019393071E-2</v>
      </c>
      <c r="M89" s="200">
        <f t="shared" si="6"/>
        <v>5.1028888647139906E-2</v>
      </c>
      <c r="N89" s="200">
        <f t="shared" si="6"/>
        <v>4.9821722391655124E-2</v>
      </c>
      <c r="O89" s="200">
        <f t="shared" si="6"/>
        <v>5.2374323766635242E-2</v>
      </c>
      <c r="P89" s="200">
        <f t="shared" si="6"/>
        <v>5.3864330070470985E-2</v>
      </c>
      <c r="Q89" s="200">
        <f t="shared" si="6"/>
        <v>5.7508030272441273E-2</v>
      </c>
    </row>
    <row r="90" spans="1:17" x14ac:dyDescent="0.25">
      <c r="A90" s="142" t="s">
        <v>277</v>
      </c>
      <c r="B90" s="199">
        <f t="shared" ref="B90:Q90" si="7">IF(B$16=0,0,B$16/B$5)</f>
        <v>4.275982998188764E-2</v>
      </c>
      <c r="C90" s="199">
        <f t="shared" si="7"/>
        <v>4.3598628527622758E-2</v>
      </c>
      <c r="D90" s="199">
        <f t="shared" si="7"/>
        <v>4.1667421391731407E-2</v>
      </c>
      <c r="E90" s="199">
        <f t="shared" si="7"/>
        <v>4.4305707803874821E-2</v>
      </c>
      <c r="F90" s="199">
        <f t="shared" si="7"/>
        <v>4.6339091181882883E-2</v>
      </c>
      <c r="G90" s="199">
        <f t="shared" si="7"/>
        <v>4.6537394368153413E-2</v>
      </c>
      <c r="H90" s="199">
        <f t="shared" si="7"/>
        <v>4.8492174748431933E-2</v>
      </c>
      <c r="I90" s="199">
        <f t="shared" si="7"/>
        <v>4.9118936930215892E-2</v>
      </c>
      <c r="J90" s="199">
        <f t="shared" si="7"/>
        <v>4.8111814887496163E-2</v>
      </c>
      <c r="K90" s="199">
        <f t="shared" si="7"/>
        <v>5.0524036366436216E-2</v>
      </c>
      <c r="L90" s="199">
        <f t="shared" si="7"/>
        <v>5.0791308019393071E-2</v>
      </c>
      <c r="M90" s="199">
        <f t="shared" si="7"/>
        <v>5.1028888647139906E-2</v>
      </c>
      <c r="N90" s="199">
        <f t="shared" si="7"/>
        <v>4.9821722391655124E-2</v>
      </c>
      <c r="O90" s="199">
        <f t="shared" si="7"/>
        <v>5.2374323766635242E-2</v>
      </c>
      <c r="P90" s="199">
        <f t="shared" si="7"/>
        <v>5.3864330070470985E-2</v>
      </c>
      <c r="Q90" s="199">
        <f t="shared" si="7"/>
        <v>5.7508030272441273E-2</v>
      </c>
    </row>
    <row r="91" spans="1:17" x14ac:dyDescent="0.25">
      <c r="A91" s="142" t="s">
        <v>276</v>
      </c>
      <c r="B91" s="199">
        <f t="shared" ref="B91:Q91" si="8">IF(B$22=0,0,B$22/B$5)</f>
        <v>0</v>
      </c>
      <c r="C91" s="199">
        <f t="shared" si="8"/>
        <v>0</v>
      </c>
      <c r="D91" s="199">
        <f t="shared" si="8"/>
        <v>0</v>
      </c>
      <c r="E91" s="199">
        <f t="shared" si="8"/>
        <v>0</v>
      </c>
      <c r="F91" s="199">
        <f t="shared" si="8"/>
        <v>0</v>
      </c>
      <c r="G91" s="199">
        <f t="shared" si="8"/>
        <v>0</v>
      </c>
      <c r="H91" s="199">
        <f t="shared" si="8"/>
        <v>0</v>
      </c>
      <c r="I91" s="199">
        <f t="shared" si="8"/>
        <v>0</v>
      </c>
      <c r="J91" s="199">
        <f t="shared" si="8"/>
        <v>0</v>
      </c>
      <c r="K91" s="199">
        <f t="shared" si="8"/>
        <v>0</v>
      </c>
      <c r="L91" s="199">
        <f t="shared" si="8"/>
        <v>0</v>
      </c>
      <c r="M91" s="199">
        <f t="shared" si="8"/>
        <v>0</v>
      </c>
      <c r="N91" s="199">
        <f t="shared" si="8"/>
        <v>0</v>
      </c>
      <c r="O91" s="199">
        <f t="shared" si="8"/>
        <v>0</v>
      </c>
      <c r="P91" s="199">
        <f t="shared" si="8"/>
        <v>0</v>
      </c>
      <c r="Q91" s="199">
        <f t="shared" si="8"/>
        <v>0</v>
      </c>
    </row>
    <row r="92" spans="1:17" x14ac:dyDescent="0.25">
      <c r="A92" s="142" t="s">
        <v>275</v>
      </c>
      <c r="B92" s="199">
        <f t="shared" ref="B92:Q92" si="9">IF(B$23=0,0,B$23/B$5)</f>
        <v>0</v>
      </c>
      <c r="C92" s="199">
        <f t="shared" si="9"/>
        <v>0</v>
      </c>
      <c r="D92" s="199">
        <f t="shared" si="9"/>
        <v>0</v>
      </c>
      <c r="E92" s="199">
        <f t="shared" si="9"/>
        <v>0</v>
      </c>
      <c r="F92" s="199">
        <f t="shared" si="9"/>
        <v>0</v>
      </c>
      <c r="G92" s="199">
        <f t="shared" si="9"/>
        <v>0</v>
      </c>
      <c r="H92" s="199">
        <f t="shared" si="9"/>
        <v>0</v>
      </c>
      <c r="I92" s="199">
        <f t="shared" si="9"/>
        <v>0</v>
      </c>
      <c r="J92" s="199">
        <f t="shared" si="9"/>
        <v>0</v>
      </c>
      <c r="K92" s="199">
        <f t="shared" si="9"/>
        <v>0</v>
      </c>
      <c r="L92" s="199">
        <f t="shared" si="9"/>
        <v>0</v>
      </c>
      <c r="M92" s="199">
        <f t="shared" si="9"/>
        <v>0</v>
      </c>
      <c r="N92" s="199">
        <f t="shared" si="9"/>
        <v>0</v>
      </c>
      <c r="O92" s="199">
        <f t="shared" si="9"/>
        <v>0</v>
      </c>
      <c r="P92" s="199">
        <f t="shared" si="9"/>
        <v>0</v>
      </c>
      <c r="Q92" s="199">
        <f t="shared" si="9"/>
        <v>0</v>
      </c>
    </row>
    <row r="93" spans="1:17" x14ac:dyDescent="0.25">
      <c r="A93" s="127" t="s">
        <v>262</v>
      </c>
      <c r="B93" s="200">
        <f t="shared" ref="B93:Q93" si="10">IF(B$24=0,0,B$24/B$5)</f>
        <v>4.7986581526418083E-2</v>
      </c>
      <c r="C93" s="200">
        <f t="shared" si="10"/>
        <v>4.8927910685495964E-2</v>
      </c>
      <c r="D93" s="200">
        <f t="shared" si="10"/>
        <v>4.6760642277036107E-2</v>
      </c>
      <c r="E93" s="200">
        <f t="shared" si="10"/>
        <v>4.9721419858705478E-2</v>
      </c>
      <c r="F93" s="200">
        <f t="shared" si="10"/>
        <v>5.2003354031141986E-2</v>
      </c>
      <c r="G93" s="200">
        <f t="shared" si="10"/>
        <v>5.222589682466891E-2</v>
      </c>
      <c r="H93" s="200">
        <f t="shared" si="10"/>
        <v>5.4419619955097989E-2</v>
      </c>
      <c r="I93" s="200">
        <f t="shared" si="10"/>
        <v>5.5122994466797241E-2</v>
      </c>
      <c r="J93" s="200">
        <f t="shared" si="10"/>
        <v>5.3992766773411E-2</v>
      </c>
      <c r="K93" s="200">
        <f t="shared" si="10"/>
        <v>5.6699846355064157E-2</v>
      </c>
      <c r="L93" s="200">
        <f t="shared" si="10"/>
        <v>5.6999787981814092E-2</v>
      </c>
      <c r="M93" s="200">
        <f t="shared" si="10"/>
        <v>5.7266409298299688E-2</v>
      </c>
      <c r="N93" s="200">
        <f t="shared" si="10"/>
        <v>5.5911684970365888E-2</v>
      </c>
      <c r="O93" s="200">
        <f t="shared" si="10"/>
        <v>5.8776303796886226E-2</v>
      </c>
      <c r="P93" s="200">
        <f t="shared" si="10"/>
        <v>6.0448441151131557E-2</v>
      </c>
      <c r="Q93" s="200">
        <f t="shared" si="10"/>
        <v>6.4537529364853491E-2</v>
      </c>
    </row>
    <row r="94" spans="1:17" x14ac:dyDescent="0.25">
      <c r="A94" s="142" t="s">
        <v>274</v>
      </c>
      <c r="B94" s="199">
        <f t="shared" ref="B94:Q94" si="11">IF(B$25=0,0,B$25/B$5)</f>
        <v>4.7986581526418083E-2</v>
      </c>
      <c r="C94" s="199">
        <f t="shared" si="11"/>
        <v>4.8927910685495964E-2</v>
      </c>
      <c r="D94" s="199">
        <f t="shared" si="11"/>
        <v>4.6760642277036107E-2</v>
      </c>
      <c r="E94" s="199">
        <f t="shared" si="11"/>
        <v>4.9721419858705478E-2</v>
      </c>
      <c r="F94" s="199">
        <f t="shared" si="11"/>
        <v>5.2003354031141986E-2</v>
      </c>
      <c r="G94" s="199">
        <f t="shared" si="11"/>
        <v>5.222589682466891E-2</v>
      </c>
      <c r="H94" s="199">
        <f t="shared" si="11"/>
        <v>5.4419619955097989E-2</v>
      </c>
      <c r="I94" s="199">
        <f t="shared" si="11"/>
        <v>5.5122994466797241E-2</v>
      </c>
      <c r="J94" s="199">
        <f t="shared" si="11"/>
        <v>5.3992766773411E-2</v>
      </c>
      <c r="K94" s="199">
        <f t="shared" si="11"/>
        <v>5.6699846355064157E-2</v>
      </c>
      <c r="L94" s="199">
        <f t="shared" si="11"/>
        <v>5.6999787981814092E-2</v>
      </c>
      <c r="M94" s="199">
        <f t="shared" si="11"/>
        <v>5.7266409298299688E-2</v>
      </c>
      <c r="N94" s="199">
        <f t="shared" si="11"/>
        <v>5.5911684970365888E-2</v>
      </c>
      <c r="O94" s="199">
        <f t="shared" si="11"/>
        <v>5.8776303796886226E-2</v>
      </c>
      <c r="P94" s="199">
        <f t="shared" si="11"/>
        <v>6.0448441151131557E-2</v>
      </c>
      <c r="Q94" s="199">
        <f t="shared" si="11"/>
        <v>6.4537529364853491E-2</v>
      </c>
    </row>
    <row r="95" spans="1:17" x14ac:dyDescent="0.25">
      <c r="A95" s="142" t="s">
        <v>273</v>
      </c>
      <c r="B95" s="199">
        <f t="shared" ref="B95:Q95" si="12">IF(B$31=0,0,B$31/B$5)</f>
        <v>0</v>
      </c>
      <c r="C95" s="199">
        <f t="shared" si="12"/>
        <v>0</v>
      </c>
      <c r="D95" s="199">
        <f t="shared" si="12"/>
        <v>0</v>
      </c>
      <c r="E95" s="199">
        <f t="shared" si="12"/>
        <v>0</v>
      </c>
      <c r="F95" s="199">
        <f t="shared" si="12"/>
        <v>0</v>
      </c>
      <c r="G95" s="199">
        <f t="shared" si="12"/>
        <v>0</v>
      </c>
      <c r="H95" s="199">
        <f t="shared" si="12"/>
        <v>0</v>
      </c>
      <c r="I95" s="199">
        <f t="shared" si="12"/>
        <v>0</v>
      </c>
      <c r="J95" s="199">
        <f t="shared" si="12"/>
        <v>0</v>
      </c>
      <c r="K95" s="199">
        <f t="shared" si="12"/>
        <v>0</v>
      </c>
      <c r="L95" s="199">
        <f t="shared" si="12"/>
        <v>0</v>
      </c>
      <c r="M95" s="199">
        <f t="shared" si="12"/>
        <v>0</v>
      </c>
      <c r="N95" s="199">
        <f t="shared" si="12"/>
        <v>0</v>
      </c>
      <c r="O95" s="199">
        <f t="shared" si="12"/>
        <v>0</v>
      </c>
      <c r="P95" s="199">
        <f t="shared" si="12"/>
        <v>0</v>
      </c>
      <c r="Q95" s="199">
        <f t="shared" si="12"/>
        <v>0</v>
      </c>
    </row>
    <row r="96" spans="1:17" x14ac:dyDescent="0.25">
      <c r="A96" s="142" t="s">
        <v>272</v>
      </c>
      <c r="B96" s="199">
        <f t="shared" ref="B96:Q96" si="13">IF(B$32=0,0,B$32/B$5)</f>
        <v>0</v>
      </c>
      <c r="C96" s="199">
        <f t="shared" si="13"/>
        <v>0</v>
      </c>
      <c r="D96" s="199">
        <f t="shared" si="13"/>
        <v>0</v>
      </c>
      <c r="E96" s="199">
        <f t="shared" si="13"/>
        <v>0</v>
      </c>
      <c r="F96" s="199">
        <f t="shared" si="13"/>
        <v>0</v>
      </c>
      <c r="G96" s="199">
        <f t="shared" si="13"/>
        <v>0</v>
      </c>
      <c r="H96" s="199">
        <f t="shared" si="13"/>
        <v>0</v>
      </c>
      <c r="I96" s="199">
        <f t="shared" si="13"/>
        <v>0</v>
      </c>
      <c r="J96" s="199">
        <f t="shared" si="13"/>
        <v>0</v>
      </c>
      <c r="K96" s="199">
        <f t="shared" si="13"/>
        <v>0</v>
      </c>
      <c r="L96" s="199">
        <f t="shared" si="13"/>
        <v>0</v>
      </c>
      <c r="M96" s="199">
        <f t="shared" si="13"/>
        <v>0</v>
      </c>
      <c r="N96" s="199">
        <f t="shared" si="13"/>
        <v>0</v>
      </c>
      <c r="O96" s="199">
        <f t="shared" si="13"/>
        <v>0</v>
      </c>
      <c r="P96" s="199">
        <f t="shared" si="13"/>
        <v>0</v>
      </c>
      <c r="Q96" s="199">
        <f t="shared" si="13"/>
        <v>0</v>
      </c>
    </row>
    <row r="97" spans="1:17" x14ac:dyDescent="0.25">
      <c r="A97" s="127" t="s">
        <v>261</v>
      </c>
      <c r="B97" s="200">
        <f t="shared" ref="B97:Q97" si="14">IF(B$33=0,0,B$33/B$5)</f>
        <v>0.74149111428724379</v>
      </c>
      <c r="C97" s="200">
        <f t="shared" si="14"/>
        <v>0.73907708250739523</v>
      </c>
      <c r="D97" s="200">
        <f t="shared" si="14"/>
        <v>0.74888084589946147</v>
      </c>
      <c r="E97" s="200">
        <f t="shared" si="14"/>
        <v>0.73300312106989862</v>
      </c>
      <c r="F97" s="200">
        <f t="shared" si="14"/>
        <v>0.72101128176775819</v>
      </c>
      <c r="G97" s="200">
        <f t="shared" si="14"/>
        <v>0.72028745031580832</v>
      </c>
      <c r="H97" s="200">
        <f t="shared" si="14"/>
        <v>0.7106124917321528</v>
      </c>
      <c r="I97" s="200">
        <f t="shared" si="14"/>
        <v>0.70693235054037584</v>
      </c>
      <c r="J97" s="200">
        <f t="shared" si="14"/>
        <v>0.71192640283033171</v>
      </c>
      <c r="K97" s="200">
        <f t="shared" si="14"/>
        <v>0.70084447033609043</v>
      </c>
      <c r="L97" s="200">
        <f t="shared" si="14"/>
        <v>0.70001587354180306</v>
      </c>
      <c r="M97" s="200">
        <f t="shared" si="14"/>
        <v>0.69824588586677538</v>
      </c>
      <c r="N97" s="200">
        <f t="shared" si="14"/>
        <v>0.70446670693745783</v>
      </c>
      <c r="O97" s="200">
        <f t="shared" si="14"/>
        <v>0.69000462093419124</v>
      </c>
      <c r="P97" s="200">
        <f t="shared" si="14"/>
        <v>0.68090720718206521</v>
      </c>
      <c r="Q97" s="200">
        <f t="shared" si="14"/>
        <v>0.66729352331961267</v>
      </c>
    </row>
    <row r="98" spans="1:17" x14ac:dyDescent="0.25">
      <c r="A98" s="127" t="s">
        <v>260</v>
      </c>
      <c r="B98" s="200">
        <f t="shared" ref="B98:Q98" si="15">IF(B$44=0,0,B$44/B$5)</f>
        <v>0.10351224750105437</v>
      </c>
      <c r="C98" s="200">
        <f t="shared" si="15"/>
        <v>0.10460911597160361</v>
      </c>
      <c r="D98" s="200">
        <f t="shared" si="15"/>
        <v>0.10029154296034412</v>
      </c>
      <c r="E98" s="200">
        <f t="shared" si="15"/>
        <v>0.10723816354305153</v>
      </c>
      <c r="F98" s="200">
        <f t="shared" si="15"/>
        <v>0.11233313222001326</v>
      </c>
      <c r="G98" s="200">
        <f t="shared" si="15"/>
        <v>0.11243277062274523</v>
      </c>
      <c r="H98" s="200">
        <f t="shared" si="15"/>
        <v>0.11541574811883798</v>
      </c>
      <c r="I98" s="200">
        <f t="shared" si="15"/>
        <v>0.11655327992584892</v>
      </c>
      <c r="J98" s="200">
        <f t="shared" si="15"/>
        <v>0.1147414449900947</v>
      </c>
      <c r="K98" s="200">
        <f t="shared" si="15"/>
        <v>0.11808132155205345</v>
      </c>
      <c r="L98" s="200">
        <f t="shared" si="15"/>
        <v>0.11805915918405487</v>
      </c>
      <c r="M98" s="200">
        <f t="shared" si="15"/>
        <v>0.11883410333689652</v>
      </c>
      <c r="N98" s="200">
        <f t="shared" si="15"/>
        <v>0.11666644059898612</v>
      </c>
      <c r="O98" s="200">
        <f t="shared" si="15"/>
        <v>0.12199746113874022</v>
      </c>
      <c r="P98" s="200">
        <f t="shared" si="15"/>
        <v>0.12538938206637301</v>
      </c>
      <c r="Q98" s="200">
        <f t="shared" si="15"/>
        <v>0.12713153924699835</v>
      </c>
    </row>
    <row r="99" spans="1:17" x14ac:dyDescent="0.25">
      <c r="A99" s="142" t="s">
        <v>271</v>
      </c>
      <c r="B99" s="199">
        <f t="shared" ref="B99:Q99" si="16">IF(B$45=0,0,B$45/B$5)</f>
        <v>5.5393416112899892E-2</v>
      </c>
      <c r="C99" s="199">
        <f t="shared" si="16"/>
        <v>5.6480041501693133E-2</v>
      </c>
      <c r="D99" s="199">
        <f t="shared" si="16"/>
        <v>5.3978250439288417E-2</v>
      </c>
      <c r="E99" s="199">
        <f t="shared" si="16"/>
        <v>5.7396030564110564E-2</v>
      </c>
      <c r="F99" s="199">
        <f t="shared" si="16"/>
        <v>6.0030186303802829E-2</v>
      </c>
      <c r="G99" s="199">
        <f t="shared" si="16"/>
        <v>6.0287079067835099E-2</v>
      </c>
      <c r="H99" s="199">
        <f t="shared" si="16"/>
        <v>6.2819408196832294E-2</v>
      </c>
      <c r="I99" s="199">
        <f t="shared" si="16"/>
        <v>6.3631350114143323E-2</v>
      </c>
      <c r="J99" s="199">
        <f t="shared" si="16"/>
        <v>6.2326669286074596E-2</v>
      </c>
      <c r="K99" s="199">
        <f t="shared" si="16"/>
        <v>6.5451592565610575E-2</v>
      </c>
      <c r="L99" s="199">
        <f t="shared" si="16"/>
        <v>6.5797830843304678E-2</v>
      </c>
      <c r="M99" s="199">
        <f t="shared" si="16"/>
        <v>6.6105605747431226E-2</v>
      </c>
      <c r="N99" s="199">
        <f t="shared" si="16"/>
        <v>6.4541776734644132E-2</v>
      </c>
      <c r="O99" s="199">
        <f t="shared" si="16"/>
        <v>6.7848555788595652E-2</v>
      </c>
      <c r="P99" s="199">
        <f t="shared" si="16"/>
        <v>6.9778791227655609E-2</v>
      </c>
      <c r="Q99" s="199">
        <f t="shared" si="16"/>
        <v>7.4499039216571653E-2</v>
      </c>
    </row>
    <row r="100" spans="1:17" x14ac:dyDescent="0.25">
      <c r="A100" s="142" t="s">
        <v>270</v>
      </c>
      <c r="B100" s="199">
        <f t="shared" ref="B100:Q100" si="17">IF(B$51=0,0,B$51/B$5)</f>
        <v>4.8118831388154475E-2</v>
      </c>
      <c r="C100" s="199">
        <f t="shared" si="17"/>
        <v>4.8129074469910486E-2</v>
      </c>
      <c r="D100" s="199">
        <f t="shared" si="17"/>
        <v>4.6313292521055704E-2</v>
      </c>
      <c r="E100" s="199">
        <f t="shared" si="17"/>
        <v>4.9842132978940967E-2</v>
      </c>
      <c r="F100" s="199">
        <f t="shared" si="17"/>
        <v>5.230294591621043E-2</v>
      </c>
      <c r="G100" s="199">
        <f t="shared" si="17"/>
        <v>5.214569155491014E-2</v>
      </c>
      <c r="H100" s="199">
        <f t="shared" si="17"/>
        <v>5.2596339922005679E-2</v>
      </c>
      <c r="I100" s="199">
        <f t="shared" si="17"/>
        <v>5.2921929811705598E-2</v>
      </c>
      <c r="J100" s="199">
        <f t="shared" si="17"/>
        <v>5.241477570402011E-2</v>
      </c>
      <c r="K100" s="199">
        <f t="shared" si="17"/>
        <v>5.2629728986442872E-2</v>
      </c>
      <c r="L100" s="199">
        <f t="shared" si="17"/>
        <v>5.2261328340750181E-2</v>
      </c>
      <c r="M100" s="199">
        <f t="shared" si="17"/>
        <v>5.2728497589465309E-2</v>
      </c>
      <c r="N100" s="199">
        <f t="shared" si="17"/>
        <v>5.2124663864341982E-2</v>
      </c>
      <c r="O100" s="199">
        <f t="shared" si="17"/>
        <v>5.414890535014457E-2</v>
      </c>
      <c r="P100" s="199">
        <f t="shared" si="17"/>
        <v>5.5610590838717416E-2</v>
      </c>
      <c r="Q100" s="199">
        <f t="shared" si="17"/>
        <v>5.2632500030426702E-2</v>
      </c>
    </row>
    <row r="101" spans="1:17" x14ac:dyDescent="0.25">
      <c r="A101" s="142" t="s">
        <v>269</v>
      </c>
      <c r="B101" s="199">
        <f t="shared" ref="B101:Q101" si="18">IF(B$62=0,0,B$62/B$5)</f>
        <v>0</v>
      </c>
      <c r="C101" s="199">
        <f t="shared" si="18"/>
        <v>0</v>
      </c>
      <c r="D101" s="199">
        <f t="shared" si="18"/>
        <v>0</v>
      </c>
      <c r="E101" s="199">
        <f t="shared" si="18"/>
        <v>0</v>
      </c>
      <c r="F101" s="199">
        <f t="shared" si="18"/>
        <v>0</v>
      </c>
      <c r="G101" s="199">
        <f t="shared" si="18"/>
        <v>0</v>
      </c>
      <c r="H101" s="199">
        <f t="shared" si="18"/>
        <v>0</v>
      </c>
      <c r="I101" s="199">
        <f t="shared" si="18"/>
        <v>0</v>
      </c>
      <c r="J101" s="199">
        <f t="shared" si="18"/>
        <v>0</v>
      </c>
      <c r="K101" s="199">
        <f t="shared" si="18"/>
        <v>0</v>
      </c>
      <c r="L101" s="199">
        <f t="shared" si="18"/>
        <v>0</v>
      </c>
      <c r="M101" s="199">
        <f t="shared" si="18"/>
        <v>0</v>
      </c>
      <c r="N101" s="199">
        <f t="shared" si="18"/>
        <v>0</v>
      </c>
      <c r="O101" s="199">
        <f t="shared" si="18"/>
        <v>0</v>
      </c>
      <c r="P101" s="199">
        <f t="shared" si="18"/>
        <v>0</v>
      </c>
      <c r="Q101" s="199">
        <f t="shared" si="18"/>
        <v>0</v>
      </c>
    </row>
    <row r="102" spans="1:17" x14ac:dyDescent="0.25">
      <c r="A102" s="142" t="s">
        <v>268</v>
      </c>
      <c r="B102" s="199">
        <f t="shared" ref="B102:Q102" si="19">IF(B$63=0,0,B$63/B$5)</f>
        <v>0</v>
      </c>
      <c r="C102" s="199">
        <f t="shared" si="19"/>
        <v>0</v>
      </c>
      <c r="D102" s="199">
        <f t="shared" si="19"/>
        <v>0</v>
      </c>
      <c r="E102" s="199">
        <f t="shared" si="19"/>
        <v>0</v>
      </c>
      <c r="F102" s="199">
        <f t="shared" si="19"/>
        <v>0</v>
      </c>
      <c r="G102" s="199">
        <f t="shared" si="19"/>
        <v>0</v>
      </c>
      <c r="H102" s="199">
        <f t="shared" si="19"/>
        <v>0</v>
      </c>
      <c r="I102" s="199">
        <f t="shared" si="19"/>
        <v>0</v>
      </c>
      <c r="J102" s="199">
        <f t="shared" si="19"/>
        <v>0</v>
      </c>
      <c r="K102" s="199">
        <f t="shared" si="19"/>
        <v>0</v>
      </c>
      <c r="L102" s="199">
        <f t="shared" si="19"/>
        <v>0</v>
      </c>
      <c r="M102" s="199">
        <f t="shared" si="19"/>
        <v>0</v>
      </c>
      <c r="N102" s="199">
        <f t="shared" si="19"/>
        <v>0</v>
      </c>
      <c r="O102" s="199">
        <f t="shared" si="19"/>
        <v>0</v>
      </c>
      <c r="P102" s="199">
        <f t="shared" si="19"/>
        <v>0</v>
      </c>
      <c r="Q102" s="199">
        <f t="shared" si="19"/>
        <v>0</v>
      </c>
    </row>
    <row r="103" spans="1:17" x14ac:dyDescent="0.25">
      <c r="A103" s="142" t="s">
        <v>267</v>
      </c>
      <c r="B103" s="199">
        <f t="shared" ref="B103:Q103" si="20">IF(B$64=0,0,B$64/B$5)</f>
        <v>0</v>
      </c>
      <c r="C103" s="199">
        <f t="shared" si="20"/>
        <v>0</v>
      </c>
      <c r="D103" s="199">
        <f t="shared" si="20"/>
        <v>0</v>
      </c>
      <c r="E103" s="199">
        <f t="shared" si="20"/>
        <v>0</v>
      </c>
      <c r="F103" s="199">
        <f t="shared" si="20"/>
        <v>0</v>
      </c>
      <c r="G103" s="199">
        <f t="shared" si="20"/>
        <v>0</v>
      </c>
      <c r="H103" s="199">
        <f t="shared" si="20"/>
        <v>0</v>
      </c>
      <c r="I103" s="199">
        <f t="shared" si="20"/>
        <v>0</v>
      </c>
      <c r="J103" s="199">
        <f t="shared" si="20"/>
        <v>0</v>
      </c>
      <c r="K103" s="199">
        <f t="shared" si="20"/>
        <v>0</v>
      </c>
      <c r="L103" s="199">
        <f t="shared" si="20"/>
        <v>0</v>
      </c>
      <c r="M103" s="199">
        <f t="shared" si="20"/>
        <v>0</v>
      </c>
      <c r="N103" s="199">
        <f t="shared" si="20"/>
        <v>0</v>
      </c>
      <c r="O103" s="199">
        <f t="shared" si="20"/>
        <v>0</v>
      </c>
      <c r="P103" s="199">
        <f t="shared" si="20"/>
        <v>0</v>
      </c>
      <c r="Q103" s="199">
        <f t="shared" si="20"/>
        <v>0</v>
      </c>
    </row>
    <row r="104" spans="1:17" x14ac:dyDescent="0.25">
      <c r="A104" s="127" t="s">
        <v>259</v>
      </c>
      <c r="B104" s="200">
        <f t="shared" ref="B104:Q104" si="21">IF(B$65=0,0,B$65/B$5)</f>
        <v>5.2776756601630205E-2</v>
      </c>
      <c r="C104" s="200">
        <f t="shared" si="21"/>
        <v>5.2410093674448009E-2</v>
      </c>
      <c r="D104" s="200">
        <f t="shared" si="21"/>
        <v>5.1234736625305768E-2</v>
      </c>
      <c r="E104" s="200">
        <f t="shared" si="21"/>
        <v>5.4007608995852996E-2</v>
      </c>
      <c r="F104" s="200">
        <f t="shared" si="21"/>
        <v>5.6123279221318781E-2</v>
      </c>
      <c r="G104" s="200">
        <f t="shared" si="21"/>
        <v>5.6273095255283866E-2</v>
      </c>
      <c r="H104" s="200">
        <f t="shared" si="21"/>
        <v>5.8290883070446109E-2</v>
      </c>
      <c r="I104" s="200">
        <f t="shared" si="21"/>
        <v>5.9243637011930916E-2</v>
      </c>
      <c r="J104" s="200">
        <f t="shared" si="21"/>
        <v>5.8385571684374138E-2</v>
      </c>
      <c r="K104" s="200">
        <f t="shared" si="21"/>
        <v>6.0468264485414661E-2</v>
      </c>
      <c r="L104" s="200">
        <f t="shared" si="21"/>
        <v>6.0738298841416127E-2</v>
      </c>
      <c r="M104" s="200">
        <f t="shared" si="21"/>
        <v>6.1119319290493135E-2</v>
      </c>
      <c r="N104" s="200">
        <f t="shared" si="21"/>
        <v>5.9754253600233245E-2</v>
      </c>
      <c r="O104" s="200">
        <f t="shared" si="21"/>
        <v>6.2852033842760141E-2</v>
      </c>
      <c r="P104" s="200">
        <f t="shared" si="21"/>
        <v>6.4919872751563093E-2</v>
      </c>
      <c r="Q104" s="200">
        <f t="shared" si="21"/>
        <v>6.8091730581274698E-2</v>
      </c>
    </row>
    <row r="105" spans="1:17" x14ac:dyDescent="0.25">
      <c r="A105" s="142" t="s">
        <v>266</v>
      </c>
      <c r="B105" s="199">
        <f t="shared" ref="B105:Q105" si="22">IF(B$66=0,0,B$66/B$5)</f>
        <v>4.3909539246587956E-2</v>
      </c>
      <c r="C105" s="199">
        <f t="shared" si="22"/>
        <v>4.354098875003435E-2</v>
      </c>
      <c r="D105" s="199">
        <f t="shared" si="22"/>
        <v>4.2700239436478576E-2</v>
      </c>
      <c r="E105" s="199">
        <f t="shared" si="22"/>
        <v>4.4822825953262556E-2</v>
      </c>
      <c r="F105" s="199">
        <f t="shared" si="22"/>
        <v>4.6485023753164829E-2</v>
      </c>
      <c r="G105" s="199">
        <f t="shared" si="22"/>
        <v>4.6663818225746383E-2</v>
      </c>
      <c r="H105" s="199">
        <f t="shared" si="22"/>
        <v>4.8598561692023742E-2</v>
      </c>
      <c r="I105" s="199">
        <f t="shared" si="22"/>
        <v>4.9491316746642734E-2</v>
      </c>
      <c r="J105" s="199">
        <f t="shared" si="22"/>
        <v>4.8726708503882429E-2</v>
      </c>
      <c r="K105" s="199">
        <f t="shared" si="22"/>
        <v>5.0769790254084089E-2</v>
      </c>
      <c r="L105" s="199">
        <f t="shared" si="22"/>
        <v>5.11077125555085E-2</v>
      </c>
      <c r="M105" s="199">
        <f t="shared" si="22"/>
        <v>5.1402644229142626E-2</v>
      </c>
      <c r="N105" s="199">
        <f t="shared" si="22"/>
        <v>5.0148851500683947E-2</v>
      </c>
      <c r="O105" s="199">
        <f t="shared" si="22"/>
        <v>5.287360960788684E-2</v>
      </c>
      <c r="P105" s="199">
        <f t="shared" si="22"/>
        <v>5.4672092787176434E-2</v>
      </c>
      <c r="Q105" s="199">
        <f t="shared" si="22"/>
        <v>5.8392745708920724E-2</v>
      </c>
    </row>
    <row r="106" spans="1:17" x14ac:dyDescent="0.25">
      <c r="A106" s="142" t="s">
        <v>265</v>
      </c>
      <c r="B106" s="199">
        <f t="shared" ref="B106:Q106" si="23">IF(B$67=0,0,B$67/B$5)</f>
        <v>8.8672173550422596E-3</v>
      </c>
      <c r="C106" s="199">
        <f t="shared" si="23"/>
        <v>8.8691049244136646E-3</v>
      </c>
      <c r="D106" s="199">
        <f t="shared" si="23"/>
        <v>8.5344971888271955E-3</v>
      </c>
      <c r="E106" s="199">
        <f t="shared" si="23"/>
        <v>9.1847830425904348E-3</v>
      </c>
      <c r="F106" s="199">
        <f t="shared" si="23"/>
        <v>9.6382554681539515E-3</v>
      </c>
      <c r="G106" s="199">
        <f t="shared" si="23"/>
        <v>9.6092770295374795E-3</v>
      </c>
      <c r="H106" s="199">
        <f t="shared" si="23"/>
        <v>9.6923213784223666E-3</v>
      </c>
      <c r="I106" s="199">
        <f t="shared" si="23"/>
        <v>9.7523202652881891E-3</v>
      </c>
      <c r="J106" s="199">
        <f t="shared" si="23"/>
        <v>9.658863180491719E-3</v>
      </c>
      <c r="K106" s="199">
        <f t="shared" si="23"/>
        <v>9.6984742313305731E-3</v>
      </c>
      <c r="L106" s="199">
        <f t="shared" si="23"/>
        <v>9.6305862859076292E-3</v>
      </c>
      <c r="M106" s="199">
        <f t="shared" si="23"/>
        <v>9.7166750613505125E-3</v>
      </c>
      <c r="N106" s="199">
        <f t="shared" si="23"/>
        <v>9.6054020995492932E-3</v>
      </c>
      <c r="O106" s="199">
        <f t="shared" si="23"/>
        <v>9.978424234873301E-3</v>
      </c>
      <c r="P106" s="199">
        <f t="shared" si="23"/>
        <v>1.0247779964386654E-2</v>
      </c>
      <c r="Q106" s="199">
        <f t="shared" si="23"/>
        <v>9.6989848723539763E-3</v>
      </c>
    </row>
    <row r="107" spans="1:17" x14ac:dyDescent="0.25">
      <c r="A107" s="142" t="s">
        <v>264</v>
      </c>
      <c r="B107" s="199">
        <f t="shared" ref="B107:Q107" si="24">IF(B$78=0,0,B$78/B$5)</f>
        <v>0</v>
      </c>
      <c r="C107" s="199">
        <f t="shared" si="24"/>
        <v>0</v>
      </c>
      <c r="D107" s="199">
        <f t="shared" si="24"/>
        <v>0</v>
      </c>
      <c r="E107" s="199">
        <f t="shared" si="24"/>
        <v>0</v>
      </c>
      <c r="F107" s="199">
        <f t="shared" si="24"/>
        <v>0</v>
      </c>
      <c r="G107" s="199">
        <f t="shared" si="24"/>
        <v>0</v>
      </c>
      <c r="H107" s="199">
        <f t="shared" si="24"/>
        <v>0</v>
      </c>
      <c r="I107" s="199">
        <f t="shared" si="24"/>
        <v>0</v>
      </c>
      <c r="J107" s="199">
        <f t="shared" si="24"/>
        <v>0</v>
      </c>
      <c r="K107" s="199">
        <f t="shared" si="24"/>
        <v>0</v>
      </c>
      <c r="L107" s="199">
        <f t="shared" si="24"/>
        <v>0</v>
      </c>
      <c r="M107" s="199">
        <f t="shared" si="24"/>
        <v>0</v>
      </c>
      <c r="N107" s="199">
        <f t="shared" si="24"/>
        <v>0</v>
      </c>
      <c r="O107" s="199">
        <f t="shared" si="24"/>
        <v>0</v>
      </c>
      <c r="P107" s="199">
        <f t="shared" si="24"/>
        <v>0</v>
      </c>
      <c r="Q107" s="199">
        <f t="shared" si="24"/>
        <v>0</v>
      </c>
    </row>
    <row r="108" spans="1:17" x14ac:dyDescent="0.25">
      <c r="A108" s="72" t="s">
        <v>258</v>
      </c>
      <c r="B108" s="71">
        <f t="shared" ref="B108:Q108" si="25">IF(B$79=0,0,B$79/B$5)</f>
        <v>0</v>
      </c>
      <c r="C108" s="71">
        <f t="shared" si="25"/>
        <v>0</v>
      </c>
      <c r="D108" s="71">
        <f t="shared" si="25"/>
        <v>0</v>
      </c>
      <c r="E108" s="71">
        <f t="shared" si="25"/>
        <v>0</v>
      </c>
      <c r="F108" s="71">
        <f t="shared" si="25"/>
        <v>0</v>
      </c>
      <c r="G108" s="71">
        <f t="shared" si="25"/>
        <v>0</v>
      </c>
      <c r="H108" s="71">
        <f t="shared" si="25"/>
        <v>0</v>
      </c>
      <c r="I108" s="71">
        <f t="shared" si="25"/>
        <v>0</v>
      </c>
      <c r="J108" s="71">
        <f t="shared" si="25"/>
        <v>0</v>
      </c>
      <c r="K108" s="71">
        <f t="shared" si="25"/>
        <v>0</v>
      </c>
      <c r="L108" s="71">
        <f t="shared" si="25"/>
        <v>0</v>
      </c>
      <c r="M108" s="71">
        <f t="shared" si="25"/>
        <v>0</v>
      </c>
      <c r="N108" s="71">
        <f t="shared" si="25"/>
        <v>0</v>
      </c>
      <c r="O108" s="71">
        <f t="shared" si="25"/>
        <v>0</v>
      </c>
      <c r="P108" s="71">
        <f t="shared" si="25"/>
        <v>0</v>
      </c>
      <c r="Q108" s="71">
        <f t="shared" si="25"/>
        <v>0</v>
      </c>
    </row>
    <row r="110" spans="1:17" ht="12.75" x14ac:dyDescent="0.25">
      <c r="A110" s="266" t="s">
        <v>133</v>
      </c>
      <c r="B110" s="297"/>
      <c r="C110" s="297"/>
      <c r="D110" s="297"/>
      <c r="E110" s="297"/>
      <c r="F110" s="297"/>
      <c r="G110" s="297"/>
      <c r="H110" s="297"/>
      <c r="I110" s="297"/>
      <c r="J110" s="297"/>
      <c r="K110" s="297"/>
      <c r="L110" s="297"/>
      <c r="M110" s="297"/>
      <c r="N110" s="297"/>
      <c r="O110" s="297"/>
      <c r="P110" s="297"/>
      <c r="Q110" s="297"/>
    </row>
    <row r="112" spans="1:17" x14ac:dyDescent="0.25">
      <c r="A112" s="78" t="s">
        <v>8</v>
      </c>
      <c r="B112" s="230">
        <f>IF(B$5=0,0,B$5/FBT_fec!B$5)</f>
        <v>1.8296635565956658</v>
      </c>
      <c r="C112" s="230">
        <f>IF(C$5=0,0,C$5/FBT_fec!C$5)</f>
        <v>1.8451506512085283</v>
      </c>
      <c r="D112" s="230">
        <f>IF(D$5=0,0,D$5/FBT_fec!D$5)</f>
        <v>1.8788454522335745</v>
      </c>
      <c r="E112" s="230">
        <f>IF(E$5=0,0,E$5/FBT_fec!E$5)</f>
        <v>1.7885126030964213</v>
      </c>
      <c r="F112" s="230">
        <f>IF(F$5=0,0,F$5/FBT_fec!F$5)</f>
        <v>1.7151966806193655</v>
      </c>
      <c r="G112" s="230">
        <f>IF(G$5=0,0,G$5/FBT_fec!G$5)</f>
        <v>1.7066534385105436</v>
      </c>
      <c r="H112" s="230">
        <f>IF(H$5=0,0,H$5/FBT_fec!H$5)</f>
        <v>1.633790661895264</v>
      </c>
      <c r="I112" s="230">
        <f>IF(I$5=0,0,I$5/FBT_fec!I$5)</f>
        <v>1.5977606808934481</v>
      </c>
      <c r="J112" s="230">
        <f>IF(J$5=0,0,J$5/FBT_fec!J$5)</f>
        <v>1.6189610331419386</v>
      </c>
      <c r="K112" s="230">
        <f>IF(K$5=0,0,K$5/FBT_fec!K$5)</f>
        <v>1.5534166317769438</v>
      </c>
      <c r="L112" s="230">
        <f>IF(L$5=0,0,L$5/FBT_fec!L$5)</f>
        <v>1.5616698209843687</v>
      </c>
      <c r="M112" s="230">
        <f>IF(M$5=0,0,M$5/FBT_fec!M$5)</f>
        <v>1.5447745828221513</v>
      </c>
      <c r="N112" s="230">
        <f>IF(N$5=0,0,N$5/FBT_fec!N$5)</f>
        <v>1.533207207824697</v>
      </c>
      <c r="O112" s="230">
        <f>IF(O$5=0,0,O$5/FBT_fec!O$5)</f>
        <v>1.4784456903723782</v>
      </c>
      <c r="P112" s="230">
        <f>IF(P$5=0,0,P$5/FBT_fec!P$5)</f>
        <v>1.429922296873728</v>
      </c>
      <c r="Q112" s="230">
        <f>IF(Q$5=0,0,Q$5/FBT_fec!Q$5)</f>
        <v>1.3420852080555965</v>
      </c>
    </row>
    <row r="113" spans="1:17" x14ac:dyDescent="0.25">
      <c r="A113" s="132" t="s">
        <v>83</v>
      </c>
      <c r="B113" s="275">
        <f>IF(B$6=0,0,B$6/FBT_fec!B$6)</f>
        <v>0</v>
      </c>
      <c r="C113" s="275">
        <f>IF(C$6=0,0,C$6/FBT_fec!C$6)</f>
        <v>0</v>
      </c>
      <c r="D113" s="275">
        <f>IF(D$6=0,0,D$6/FBT_fec!D$6)</f>
        <v>0</v>
      </c>
      <c r="E113" s="275">
        <f>IF(E$6=0,0,E$6/FBT_fec!E$6)</f>
        <v>0</v>
      </c>
      <c r="F113" s="275">
        <f>IF(F$6=0,0,F$6/FBT_fec!F$6)</f>
        <v>0</v>
      </c>
      <c r="G113" s="275">
        <f>IF(G$6=0,0,G$6/FBT_fec!G$6)</f>
        <v>0</v>
      </c>
      <c r="H113" s="275">
        <f>IF(H$6=0,0,H$6/FBT_fec!H$6)</f>
        <v>0</v>
      </c>
      <c r="I113" s="275">
        <f>IF(I$6=0,0,I$6/FBT_fec!I$6)</f>
        <v>0</v>
      </c>
      <c r="J113" s="275">
        <f>IF(J$6=0,0,J$6/FBT_fec!J$6)</f>
        <v>0</v>
      </c>
      <c r="K113" s="275">
        <f>IF(K$6=0,0,K$6/FBT_fec!K$6)</f>
        <v>0</v>
      </c>
      <c r="L113" s="275">
        <f>IF(L$6=0,0,L$6/FBT_fec!L$6)</f>
        <v>0</v>
      </c>
      <c r="M113" s="275">
        <f>IF(M$6=0,0,M$6/FBT_fec!M$6)</f>
        <v>0</v>
      </c>
      <c r="N113" s="275">
        <f>IF(N$6=0,0,N$6/FBT_fec!N$6)</f>
        <v>0</v>
      </c>
      <c r="O113" s="275">
        <f>IF(O$6=0,0,O$6/FBT_fec!O$6)</f>
        <v>0</v>
      </c>
      <c r="P113" s="275">
        <f>IF(P$6=0,0,P$6/FBT_fec!P$6)</f>
        <v>0</v>
      </c>
      <c r="Q113" s="275">
        <f>IF(Q$6=0,0,Q$6/FBT_fec!Q$6)</f>
        <v>0</v>
      </c>
    </row>
    <row r="114" spans="1:17" x14ac:dyDescent="0.25">
      <c r="A114" s="76" t="s">
        <v>82</v>
      </c>
      <c r="B114" s="274">
        <f>IF(B$7=0,0,B$7/FBT_fec!B$7)</f>
        <v>0</v>
      </c>
      <c r="C114" s="274">
        <f>IF(C$7=0,0,C$7/FBT_fec!C$7)</f>
        <v>0</v>
      </c>
      <c r="D114" s="274">
        <f>IF(D$7=0,0,D$7/FBT_fec!D$7)</f>
        <v>0</v>
      </c>
      <c r="E114" s="274">
        <f>IF(E$7=0,0,E$7/FBT_fec!E$7)</f>
        <v>0</v>
      </c>
      <c r="F114" s="274">
        <f>IF(F$7=0,0,F$7/FBT_fec!F$7)</f>
        <v>0</v>
      </c>
      <c r="G114" s="274">
        <f>IF(G$7=0,0,G$7/FBT_fec!G$7)</f>
        <v>0</v>
      </c>
      <c r="H114" s="274">
        <f>IF(H$7=0,0,H$7/FBT_fec!H$7)</f>
        <v>0</v>
      </c>
      <c r="I114" s="274">
        <f>IF(I$7=0,0,I$7/FBT_fec!I$7)</f>
        <v>0</v>
      </c>
      <c r="J114" s="274">
        <f>IF(J$7=0,0,J$7/FBT_fec!J$7)</f>
        <v>0</v>
      </c>
      <c r="K114" s="274">
        <f>IF(K$7=0,0,K$7/FBT_fec!K$7)</f>
        <v>0</v>
      </c>
      <c r="L114" s="274">
        <f>IF(L$7=0,0,L$7/FBT_fec!L$7)</f>
        <v>0</v>
      </c>
      <c r="M114" s="274">
        <f>IF(M$7=0,0,M$7/FBT_fec!M$7)</f>
        <v>0</v>
      </c>
      <c r="N114" s="274">
        <f>IF(N$7=0,0,N$7/FBT_fec!N$7)</f>
        <v>0</v>
      </c>
      <c r="O114" s="274">
        <f>IF(O$7=0,0,O$7/FBT_fec!O$7)</f>
        <v>0</v>
      </c>
      <c r="P114" s="274">
        <f>IF(P$7=0,0,P$7/FBT_fec!P$7)</f>
        <v>0</v>
      </c>
      <c r="Q114" s="274">
        <f>IF(Q$7=0,0,Q$7/FBT_fec!Q$7)</f>
        <v>0</v>
      </c>
    </row>
    <row r="115" spans="1:17" x14ac:dyDescent="0.25">
      <c r="A115" s="76" t="s">
        <v>81</v>
      </c>
      <c r="B115" s="274">
        <f>IF(B$8=0,0,B$8/FBT_fec!B$8)</f>
        <v>0</v>
      </c>
      <c r="C115" s="274">
        <f>IF(C$8=0,0,C$8/FBT_fec!C$8)</f>
        <v>0</v>
      </c>
      <c r="D115" s="274">
        <f>IF(D$8=0,0,D$8/FBT_fec!D$8)</f>
        <v>0</v>
      </c>
      <c r="E115" s="274">
        <f>IF(E$8=0,0,E$8/FBT_fec!E$8)</f>
        <v>0</v>
      </c>
      <c r="F115" s="274">
        <f>IF(F$8=0,0,F$8/FBT_fec!F$8)</f>
        <v>0</v>
      </c>
      <c r="G115" s="274">
        <f>IF(G$8=0,0,G$8/FBT_fec!G$8)</f>
        <v>0</v>
      </c>
      <c r="H115" s="274">
        <f>IF(H$8=0,0,H$8/FBT_fec!H$8)</f>
        <v>0</v>
      </c>
      <c r="I115" s="274">
        <f>IF(I$8=0,0,I$8/FBT_fec!I$8)</f>
        <v>0</v>
      </c>
      <c r="J115" s="274">
        <f>IF(J$8=0,0,J$8/FBT_fec!J$8)</f>
        <v>0</v>
      </c>
      <c r="K115" s="274">
        <f>IF(K$8=0,0,K$8/FBT_fec!K$8)</f>
        <v>0</v>
      </c>
      <c r="L115" s="274">
        <f>IF(L$8=0,0,L$8/FBT_fec!L$8)</f>
        <v>0</v>
      </c>
      <c r="M115" s="274">
        <f>IF(M$8=0,0,M$8/FBT_fec!M$8)</f>
        <v>0</v>
      </c>
      <c r="N115" s="274">
        <f>IF(N$8=0,0,N$8/FBT_fec!N$8)</f>
        <v>0</v>
      </c>
      <c r="O115" s="274">
        <f>IF(O$8=0,0,O$8/FBT_fec!O$8)</f>
        <v>0</v>
      </c>
      <c r="P115" s="274">
        <f>IF(P$8=0,0,P$8/FBT_fec!P$8)</f>
        <v>0</v>
      </c>
      <c r="Q115" s="274">
        <f>IF(Q$8=0,0,Q$8/FBT_fec!Q$8)</f>
        <v>0</v>
      </c>
    </row>
    <row r="116" spans="1:17" x14ac:dyDescent="0.25">
      <c r="A116" s="76" t="s">
        <v>80</v>
      </c>
      <c r="B116" s="274">
        <f>IF(B$9=0,0,B$9/FBT_fec!B$9)</f>
        <v>0</v>
      </c>
      <c r="C116" s="274">
        <f>IF(C$9=0,0,C$9/FBT_fec!C$9)</f>
        <v>0</v>
      </c>
      <c r="D116" s="274">
        <f>IF(D$9=0,0,D$9/FBT_fec!D$9)</f>
        <v>0</v>
      </c>
      <c r="E116" s="274">
        <f>IF(E$9=0,0,E$9/FBT_fec!E$9)</f>
        <v>0</v>
      </c>
      <c r="F116" s="274">
        <f>IF(F$9=0,0,F$9/FBT_fec!F$9)</f>
        <v>0</v>
      </c>
      <c r="G116" s="274">
        <f>IF(G$9=0,0,G$9/FBT_fec!G$9)</f>
        <v>0</v>
      </c>
      <c r="H116" s="274">
        <f>IF(H$9=0,0,H$9/FBT_fec!H$9)</f>
        <v>0</v>
      </c>
      <c r="I116" s="274">
        <f>IF(I$9=0,0,I$9/FBT_fec!I$9)</f>
        <v>0</v>
      </c>
      <c r="J116" s="274">
        <f>IF(J$9=0,0,J$9/FBT_fec!J$9)</f>
        <v>0</v>
      </c>
      <c r="K116" s="274">
        <f>IF(K$9=0,0,K$9/FBT_fec!K$9)</f>
        <v>0</v>
      </c>
      <c r="L116" s="274">
        <f>IF(L$9=0,0,L$9/FBT_fec!L$9)</f>
        <v>0</v>
      </c>
      <c r="M116" s="274">
        <f>IF(M$9=0,0,M$9/FBT_fec!M$9)</f>
        <v>0</v>
      </c>
      <c r="N116" s="274">
        <f>IF(N$9=0,0,N$9/FBT_fec!N$9)</f>
        <v>0</v>
      </c>
      <c r="O116" s="274">
        <f>IF(O$9=0,0,O$9/FBT_fec!O$9)</f>
        <v>0</v>
      </c>
      <c r="P116" s="274">
        <f>IF(P$9=0,0,P$9/FBT_fec!P$9)</f>
        <v>0</v>
      </c>
      <c r="Q116" s="274">
        <f>IF(Q$9=0,0,Q$9/FBT_fec!Q$9)</f>
        <v>0</v>
      </c>
    </row>
    <row r="117" spans="1:17" x14ac:dyDescent="0.25">
      <c r="A117" s="129" t="s">
        <v>79</v>
      </c>
      <c r="B117" s="273">
        <f>IF(B$10=0,0,B$10/FBT_fec!B$10)</f>
        <v>1.3251222</v>
      </c>
      <c r="C117" s="273">
        <f>IF(C$10=0,0,C$10/FBT_fec!C$10)</f>
        <v>1.3251222000000002</v>
      </c>
      <c r="D117" s="273">
        <f>IF(D$10=0,0,D$10/FBT_fec!D$10)</f>
        <v>1.3241352017381474</v>
      </c>
      <c r="E117" s="273">
        <f>IF(E$10=0,0,E$10/FBT_fec!E$10)</f>
        <v>1.323600523855615</v>
      </c>
      <c r="F117" s="273">
        <f>IF(F$10=0,0,F$10/FBT_fec!F$10)</f>
        <v>1.3197832288922933</v>
      </c>
      <c r="G117" s="273">
        <f>IF(G$10=0,0,G$10/FBT_fec!G$10)</f>
        <v>1.3189763856631274</v>
      </c>
      <c r="H117" s="273">
        <f>IF(H$10=0,0,H$10/FBT_fec!H$10)</f>
        <v>1.3168793934517851</v>
      </c>
      <c r="I117" s="273">
        <f>IF(I$10=0,0,I$10/FBT_fec!I$10)</f>
        <v>1.3140324435844757</v>
      </c>
      <c r="J117" s="273">
        <f>IF(J$10=0,0,J$10/FBT_fec!J$10)</f>
        <v>1.3123779523086039</v>
      </c>
      <c r="K117" s="273">
        <f>IF(K$10=0,0,K$10/FBT_fec!K$10)</f>
        <v>1.3122024869237419</v>
      </c>
      <c r="L117" s="273">
        <f>IF(L$10=0,0,L$10/FBT_fec!L$10)</f>
        <v>1.3205060595457971</v>
      </c>
      <c r="M117" s="273">
        <f>IF(M$10=0,0,M$10/FBT_fec!M$10)</f>
        <v>1.3169287027341305</v>
      </c>
      <c r="N117" s="273">
        <f>IF(N$10=0,0,N$10/FBT_fec!N$10)</f>
        <v>1.2948534730827825</v>
      </c>
      <c r="O117" s="273">
        <f>IF(O$10=0,0,O$10/FBT_fec!O$10)</f>
        <v>1.3060991370351471</v>
      </c>
      <c r="P117" s="273">
        <f>IF(P$10=0,0,P$10/FBT_fec!P$10)</f>
        <v>1.3061525002661034</v>
      </c>
      <c r="Q117" s="273">
        <f>IF(Q$10=0,0,Q$10/FBT_fec!Q$10)</f>
        <v>1.3078294286564958</v>
      </c>
    </row>
    <row r="118" spans="1:17" x14ac:dyDescent="0.25">
      <c r="A118" s="127" t="s">
        <v>263</v>
      </c>
      <c r="B118" s="296">
        <f>IF(B$15=0,0,B$15/FBT_fec!B$15)</f>
        <v>1.3113824240914524</v>
      </c>
      <c r="C118" s="296">
        <f>IF(C$15=0,0,C$15/FBT_fec!C$15)</f>
        <v>1.3484250438471246</v>
      </c>
      <c r="D118" s="296">
        <f>IF(D$15=0,0,D$15/FBT_fec!D$15)</f>
        <v>1.3122296116967758</v>
      </c>
      <c r="E118" s="296">
        <f>IF(E$15=0,0,E$15/FBT_fec!E$15)</f>
        <v>1.3282316814073003</v>
      </c>
      <c r="F118" s="296">
        <f>IF(F$15=0,0,F$15/FBT_fec!F$15)</f>
        <v>1.3322434406726753</v>
      </c>
      <c r="G118" s="296">
        <f>IF(G$15=0,0,G$15/FBT_fec!G$15)</f>
        <v>1.3312804508180984</v>
      </c>
      <c r="H118" s="296">
        <f>IF(H$15=0,0,H$15/FBT_fec!H$15)</f>
        <v>1.3279759873570729</v>
      </c>
      <c r="I118" s="296">
        <f>IF(I$15=0,0,I$15/FBT_fec!I$15)</f>
        <v>1.3154757285972543</v>
      </c>
      <c r="J118" s="296">
        <f>IF(J$15=0,0,J$15/FBT_fec!J$15)</f>
        <v>1.3056004368853042</v>
      </c>
      <c r="K118" s="296">
        <f>IF(K$15=0,0,K$15/FBT_fec!K$15)</f>
        <v>1.3155523685334689</v>
      </c>
      <c r="L118" s="296">
        <f>IF(L$15=0,0,L$15/FBT_fec!L$15)</f>
        <v>1.3295380353288035</v>
      </c>
      <c r="M118" s="296">
        <f>IF(M$15=0,0,M$15/FBT_fec!M$15)</f>
        <v>1.3213059059749783</v>
      </c>
      <c r="N118" s="296">
        <f>IF(N$15=0,0,N$15/FBT_fec!N$15)</f>
        <v>1.2803884294702306</v>
      </c>
      <c r="O118" s="296">
        <f>IF(O$15=0,0,O$15/FBT_fec!O$15)</f>
        <v>1.2979141147338376</v>
      </c>
      <c r="P118" s="296">
        <f>IF(P$15=0,0,P$15/FBT_fec!P$15)</f>
        <v>1.2910285667470196</v>
      </c>
      <c r="Q118" s="296">
        <f>IF(Q$15=0,0,Q$15/FBT_fec!Q$15)</f>
        <v>1.2936915264281521</v>
      </c>
    </row>
    <row r="119" spans="1:17" x14ac:dyDescent="0.25">
      <c r="A119" s="127" t="s">
        <v>262</v>
      </c>
      <c r="B119" s="296">
        <f>IF(B$24=0,0,B$24/FBT_fec!B$24)</f>
        <v>1.7660152427911482</v>
      </c>
      <c r="C119" s="296">
        <f>IF(C$24=0,0,C$24/FBT_fec!C$24)</f>
        <v>1.8158998759230589</v>
      </c>
      <c r="D119" s="296">
        <f>IF(D$24=0,0,D$24/FBT_fec!D$24)</f>
        <v>1.7671561351784595</v>
      </c>
      <c r="E119" s="296">
        <f>IF(E$24=0,0,E$24/FBT_fec!E$24)</f>
        <v>1.7887058360939485</v>
      </c>
      <c r="F119" s="296">
        <f>IF(F$24=0,0,F$24/FBT_fec!F$24)</f>
        <v>1.7941084005045289</v>
      </c>
      <c r="G119" s="296">
        <f>IF(G$24=0,0,G$24/FBT_fec!G$24)</f>
        <v>1.7928115593004623</v>
      </c>
      <c r="H119" s="296">
        <f>IF(H$24=0,0,H$24/FBT_fec!H$24)</f>
        <v>1.7883614974922477</v>
      </c>
      <c r="I119" s="296">
        <f>IF(I$24=0,0,I$24/FBT_fec!I$24)</f>
        <v>1.7715276227177208</v>
      </c>
      <c r="J119" s="296">
        <f>IF(J$24=0,0,J$24/FBT_fec!J$24)</f>
        <v>1.7582287440916853</v>
      </c>
      <c r="K119" s="296">
        <f>IF(K$24=0,0,K$24/FBT_fec!K$24)</f>
        <v>1.771630832348319</v>
      </c>
      <c r="L119" s="296">
        <f>IF(L$24=0,0,L$24/FBT_fec!L$24)</f>
        <v>1.7904650795422852</v>
      </c>
      <c r="M119" s="296">
        <f>IF(M$24=0,0,M$24/FBT_fec!M$24)</f>
        <v>1.7793790182588607</v>
      </c>
      <c r="N119" s="296">
        <f>IF(N$24=0,0,N$24/FBT_fec!N$24)</f>
        <v>1.7242761848851322</v>
      </c>
      <c r="O119" s="296">
        <f>IF(O$24=0,0,O$24/FBT_fec!O$24)</f>
        <v>1.747877711600216</v>
      </c>
      <c r="P119" s="296">
        <f>IF(P$24=0,0,P$24/FBT_fec!P$24)</f>
        <v>1.7386050673461098</v>
      </c>
      <c r="Q119" s="296">
        <f>IF(Q$24=0,0,Q$24/FBT_fec!Q$24)</f>
        <v>1.7421912274939351</v>
      </c>
    </row>
    <row r="120" spans="1:17" x14ac:dyDescent="0.25">
      <c r="A120" s="127" t="s">
        <v>261</v>
      </c>
      <c r="B120" s="296">
        <f>IF(B$33=0,0,B$33/FBT_fec!B$33)</f>
        <v>2.3716115417461849</v>
      </c>
      <c r="C120" s="296">
        <f>IF(C$33=0,0,C$33/FBT_fec!C$33)</f>
        <v>2.3921950471440288</v>
      </c>
      <c r="D120" s="296">
        <f>IF(D$33=0,0,D$33/FBT_fec!D$33)</f>
        <v>2.3439803190338844</v>
      </c>
      <c r="E120" s="296">
        <f>IF(E$33=0,0,E$33/FBT_fec!E$33)</f>
        <v>2.4012969553934962</v>
      </c>
      <c r="F120" s="296">
        <f>IF(F$33=0,0,F$33/FBT_fec!F$33)</f>
        <v>2.4165585622148584</v>
      </c>
      <c r="G120" s="296">
        <f>IF(G$33=0,0,G$33/FBT_fec!G$33)</f>
        <v>2.3972924485144662</v>
      </c>
      <c r="H120" s="296">
        <f>IF(H$33=0,0,H$33/FBT_fec!H$33)</f>
        <v>2.3147771082604294</v>
      </c>
      <c r="I120" s="296">
        <f>IF(I$33=0,0,I$33/FBT_fec!I$33)</f>
        <v>2.2777426177975788</v>
      </c>
      <c r="J120" s="296">
        <f>IF(J$33=0,0,J$33/FBT_fec!J$33)</f>
        <v>2.2858481327385216</v>
      </c>
      <c r="K120" s="296">
        <f>IF(K$33=0,0,K$33/FBT_fec!K$33)</f>
        <v>2.2022992462067656</v>
      </c>
      <c r="L120" s="296">
        <f>IF(L$33=0,0,L$33/FBT_fec!L$33)</f>
        <v>2.1985022157902105</v>
      </c>
      <c r="M120" s="296">
        <f>IF(M$33=0,0,M$33/FBT_fec!M$33)</f>
        <v>2.1941572942246292</v>
      </c>
      <c r="N120" s="296">
        <f>IF(N$33=0,0,N$33/FBT_fec!N$33)</f>
        <v>2.1527885033184559</v>
      </c>
      <c r="O120" s="296">
        <f>IF(O$33=0,0,O$33/FBT_fec!O$33)</f>
        <v>2.1565141049713215</v>
      </c>
      <c r="P120" s="296">
        <f>IF(P$33=0,0,P$33/FBT_fec!P$33)</f>
        <v>2.1420381101493549</v>
      </c>
      <c r="Q120" s="296">
        <f>IF(Q$33=0,0,Q$33/FBT_fec!Q$33)</f>
        <v>1.9027920795758837</v>
      </c>
    </row>
    <row r="121" spans="1:17" x14ac:dyDescent="0.25">
      <c r="A121" s="127" t="s">
        <v>260</v>
      </c>
      <c r="B121" s="296">
        <f>IF(B$44=0,0,B$44/FBT_fec!B$44)</f>
        <v>2.0049925919810758</v>
      </c>
      <c r="C121" s="296">
        <f>IF(C$44=0,0,C$44/FBT_fec!C$44)</f>
        <v>2.0433895075843416</v>
      </c>
      <c r="D121" s="296">
        <f>IF(D$44=0,0,D$44/FBT_fec!D$44)</f>
        <v>1.9948266749504058</v>
      </c>
      <c r="E121" s="296">
        <f>IF(E$44=0,0,E$44/FBT_fec!E$44)</f>
        <v>2.0304447155301624</v>
      </c>
      <c r="F121" s="296">
        <f>IF(F$44=0,0,F$44/FBT_fec!F$44)</f>
        <v>2.0397248755008106</v>
      </c>
      <c r="G121" s="296">
        <f>IF(G$44=0,0,G$44/FBT_fec!G$44)</f>
        <v>2.0313653920264474</v>
      </c>
      <c r="H121" s="296">
        <f>IF(H$44=0,0,H$44/FBT_fec!H$44)</f>
        <v>1.9962332113839543</v>
      </c>
      <c r="I121" s="296">
        <f>IF(I$44=0,0,I$44/FBT_fec!I$44)</f>
        <v>1.9714511721922021</v>
      </c>
      <c r="J121" s="296">
        <f>IF(J$44=0,0,J$44/FBT_fec!J$44)</f>
        <v>1.9665568554360335</v>
      </c>
      <c r="K121" s="296">
        <f>IF(K$44=0,0,K$44/FBT_fec!K$44)</f>
        <v>1.9418646325593705</v>
      </c>
      <c r="L121" s="296">
        <f>IF(L$44=0,0,L$44/FBT_fec!L$44)</f>
        <v>1.9518152178927557</v>
      </c>
      <c r="M121" s="296">
        <f>IF(M$44=0,0,M$44/FBT_fec!M$44)</f>
        <v>1.9433722851552613</v>
      </c>
      <c r="N121" s="296">
        <f>IF(N$44=0,0,N$44/FBT_fec!N$44)</f>
        <v>1.893636415007069</v>
      </c>
      <c r="O121" s="296">
        <f>IF(O$44=0,0,O$44/FBT_fec!O$44)</f>
        <v>1.9094397734905051</v>
      </c>
      <c r="P121" s="296">
        <f>IF(P$44=0,0,P$44/FBT_fec!P$44)</f>
        <v>1.8981170773544398</v>
      </c>
      <c r="Q121" s="296">
        <f>IF(Q$44=0,0,Q$44/FBT_fec!Q$44)</f>
        <v>1.8062721725327191</v>
      </c>
    </row>
    <row r="122" spans="1:17" x14ac:dyDescent="0.25">
      <c r="A122" s="127" t="s">
        <v>259</v>
      </c>
      <c r="B122" s="296">
        <f>IF(B$65=0,0,B$65/FBT_fec!B$65)</f>
        <v>1.1292468433396952</v>
      </c>
      <c r="C122" s="296">
        <f>IF(C$65=0,0,C$65/FBT_fec!C$65)</f>
        <v>1.1308935237715223</v>
      </c>
      <c r="D122" s="296">
        <f>IF(D$65=0,0,D$65/FBT_fec!D$65)</f>
        <v>1.1257203478402402</v>
      </c>
      <c r="E122" s="296">
        <f>IF(E$65=0,0,E$65/FBT_fec!E$65)</f>
        <v>1.1295927749056331</v>
      </c>
      <c r="F122" s="296">
        <f>IF(F$65=0,0,F$65/FBT_fec!F$65)</f>
        <v>1.1257239768335792</v>
      </c>
      <c r="G122" s="296">
        <f>IF(G$65=0,0,G$65/FBT_fec!G$65)</f>
        <v>1.1231068967653277</v>
      </c>
      <c r="H122" s="296">
        <f>IF(H$65=0,0,H$65/FBT_fec!H$65)</f>
        <v>1.1137096799298816</v>
      </c>
      <c r="I122" s="296">
        <f>IF(I$65=0,0,I$65/FBT_fec!I$65)</f>
        <v>1.1069509875364405</v>
      </c>
      <c r="J122" s="296">
        <f>IF(J$65=0,0,J$65/FBT_fec!J$65)</f>
        <v>1.1053934403638868</v>
      </c>
      <c r="K122" s="296">
        <f>IF(K$65=0,0,K$65/FBT_fec!K$65)</f>
        <v>1.0984755755948639</v>
      </c>
      <c r="L122" s="296">
        <f>IF(L$65=0,0,L$65/FBT_fec!L$65)</f>
        <v>1.1092432433242796</v>
      </c>
      <c r="M122" s="296">
        <f>IF(M$65=0,0,M$65/FBT_fec!M$65)</f>
        <v>1.1041258405168108</v>
      </c>
      <c r="N122" s="296">
        <f>IF(N$65=0,0,N$65/FBT_fec!N$65)</f>
        <v>1.0713826977091869</v>
      </c>
      <c r="O122" s="296">
        <f>IF(O$65=0,0,O$65/FBT_fec!O$65)</f>
        <v>1.0866749644445688</v>
      </c>
      <c r="P122" s="296">
        <f>IF(P$65=0,0,P$65/FBT_fec!P$65)</f>
        <v>1.0855880358334198</v>
      </c>
      <c r="Q122" s="296">
        <f>IF(Q$65=0,0,Q$65/FBT_fec!Q$65)</f>
        <v>1.0686842579080649</v>
      </c>
    </row>
    <row r="123" spans="1:17" x14ac:dyDescent="0.25">
      <c r="A123" s="72" t="s">
        <v>258</v>
      </c>
      <c r="B123" s="295">
        <f>IF(B$79=0,0,B$79/FBT_fec!B$79)</f>
        <v>0</v>
      </c>
      <c r="C123" s="295">
        <f>IF(C$79=0,0,C$79/FBT_fec!C$79)</f>
        <v>0</v>
      </c>
      <c r="D123" s="295">
        <f>IF(D$79=0,0,D$79/FBT_fec!D$79)</f>
        <v>0</v>
      </c>
      <c r="E123" s="295">
        <f>IF(E$79=0,0,E$79/FBT_fec!E$79)</f>
        <v>0</v>
      </c>
      <c r="F123" s="295">
        <f>IF(F$79=0,0,F$79/FBT_fec!F$79)</f>
        <v>0</v>
      </c>
      <c r="G123" s="295">
        <f>IF(G$79=0,0,G$79/FBT_fec!G$79)</f>
        <v>0</v>
      </c>
      <c r="H123" s="295">
        <f>IF(H$79=0,0,H$79/FBT_fec!H$79)</f>
        <v>0</v>
      </c>
      <c r="I123" s="295">
        <f>IF(I$79=0,0,I$79/FBT_fec!I$79)</f>
        <v>0</v>
      </c>
      <c r="J123" s="295">
        <f>IF(J$79=0,0,J$79/FBT_fec!J$79)</f>
        <v>0</v>
      </c>
      <c r="K123" s="295">
        <f>IF(K$79=0,0,K$79/FBT_fec!K$79)</f>
        <v>0</v>
      </c>
      <c r="L123" s="295">
        <f>IF(L$79=0,0,L$79/FBT_fec!L$79)</f>
        <v>0</v>
      </c>
      <c r="M123" s="295">
        <f>IF(M$79=0,0,M$79/FBT_fec!M$79)</f>
        <v>0</v>
      </c>
      <c r="N123" s="295">
        <f>IF(N$79=0,0,N$79/FBT_fec!N$79)</f>
        <v>0</v>
      </c>
      <c r="O123" s="295">
        <f>IF(O$79=0,0,O$79/FBT_fec!O$79)</f>
        <v>0</v>
      </c>
      <c r="P123" s="295">
        <f>IF(P$79=0,0,P$79/FBT_fec!P$79)</f>
        <v>0</v>
      </c>
      <c r="Q123" s="295">
        <f>IF(Q$79=0,0,Q$79/FBT_fec!Q$79)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6" tint="-0.249977111117893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379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3316.0469090694796</v>
      </c>
      <c r="C3" s="46">
        <v>3524.6043764232622</v>
      </c>
      <c r="D3" s="46">
        <v>3785.8425501252418</v>
      </c>
      <c r="E3" s="46">
        <v>3946.1382113821137</v>
      </c>
      <c r="F3" s="46">
        <v>4121.2202271486049</v>
      </c>
      <c r="G3" s="46">
        <v>4538.5899632268693</v>
      </c>
      <c r="H3" s="46">
        <v>4842.5748611898625</v>
      </c>
      <c r="I3" s="46">
        <v>5078.982653146737</v>
      </c>
      <c r="J3" s="46">
        <v>4924.6344901381781</v>
      </c>
      <c r="K3" s="46">
        <v>3893.9167943239536</v>
      </c>
      <c r="L3" s="46">
        <v>3860.9</v>
      </c>
      <c r="M3" s="46">
        <v>4164.9183976991799</v>
      </c>
      <c r="N3" s="46">
        <v>4285.7556512171113</v>
      </c>
      <c r="O3" s="46">
        <v>4321.6218782641727</v>
      </c>
      <c r="P3" s="46">
        <v>4367.1145185901978</v>
      </c>
      <c r="Q3" s="46">
        <v>4152.7871115389507</v>
      </c>
    </row>
    <row r="5" spans="1:17" x14ac:dyDescent="0.25">
      <c r="A5" s="31" t="s">
        <v>257</v>
      </c>
      <c r="B5" s="46">
        <v>3260.6676616256377</v>
      </c>
      <c r="C5" s="46">
        <v>3383.9249341967134</v>
      </c>
      <c r="D5" s="46">
        <v>3140.2690942924733</v>
      </c>
      <c r="E5" s="46">
        <v>3775.4466389513987</v>
      </c>
      <c r="F5" s="46">
        <v>4682.7971099793449</v>
      </c>
      <c r="G5" s="46">
        <v>5089.5618465706129</v>
      </c>
      <c r="H5" s="46">
        <v>5108.8888813257099</v>
      </c>
      <c r="I5" s="46">
        <v>4465.2207218425219</v>
      </c>
      <c r="J5" s="46">
        <v>3945.8096285847068</v>
      </c>
      <c r="K5" s="46">
        <v>3358.7664802894851</v>
      </c>
      <c r="L5" s="46">
        <v>3955.4031586000492</v>
      </c>
      <c r="M5" s="46">
        <v>4276.1093294535694</v>
      </c>
      <c r="N5" s="46">
        <v>4316.3530438072867</v>
      </c>
      <c r="O5" s="46">
        <v>4200.361837322218</v>
      </c>
      <c r="P5" s="46">
        <v>4113.4118294192303</v>
      </c>
      <c r="Q5" s="46">
        <v>4195.0553409404429</v>
      </c>
    </row>
    <row r="6" spans="1:17" x14ac:dyDescent="0.25">
      <c r="A6" s="294" t="s">
        <v>256</v>
      </c>
      <c r="B6" s="293">
        <v>4075.834577032047</v>
      </c>
      <c r="C6" s="293">
        <v>4074.5773566496978</v>
      </c>
      <c r="D6" s="293">
        <v>3823.0349585405961</v>
      </c>
      <c r="E6" s="293">
        <v>4078.9946410949156</v>
      </c>
      <c r="F6" s="293">
        <v>5066.2090245211239</v>
      </c>
      <c r="G6" s="293">
        <v>5549.5818601392421</v>
      </c>
      <c r="H6" s="293">
        <v>5474.1481850785231</v>
      </c>
      <c r="I6" s="293">
        <v>5118.0668040442379</v>
      </c>
      <c r="J6" s="293">
        <v>4783.8342819426416</v>
      </c>
      <c r="K6" s="293">
        <v>4495.499929783914</v>
      </c>
      <c r="L6" s="293">
        <v>4411.2808415631634</v>
      </c>
      <c r="M6" s="293">
        <v>4539.0922743403444</v>
      </c>
      <c r="N6" s="293">
        <v>4544.6291098499214</v>
      </c>
      <c r="O6" s="293">
        <v>4519.4753603217105</v>
      </c>
      <c r="P6" s="293">
        <v>4493.1447833653992</v>
      </c>
      <c r="Q6" s="293">
        <v>4541.5140685337474</v>
      </c>
    </row>
    <row r="7" spans="1:17" x14ac:dyDescent="0.25">
      <c r="A7" s="292" t="s">
        <v>255</v>
      </c>
      <c r="B7" s="291"/>
      <c r="C7" s="291">
        <v>0</v>
      </c>
      <c r="D7" s="291">
        <v>0</v>
      </c>
      <c r="E7" s="291">
        <v>455.96693245155336</v>
      </c>
      <c r="F7" s="291">
        <v>987.21438342620831</v>
      </c>
      <c r="G7" s="291">
        <v>696.84442608193672</v>
      </c>
      <c r="H7" s="291">
        <v>0</v>
      </c>
      <c r="I7" s="291">
        <v>0</v>
      </c>
      <c r="J7" s="291">
        <v>0</v>
      </c>
      <c r="K7" s="291">
        <v>0</v>
      </c>
      <c r="L7" s="291">
        <v>0</v>
      </c>
      <c r="M7" s="291">
        <v>207.34378161881165</v>
      </c>
      <c r="N7" s="291">
        <v>207.59670188202085</v>
      </c>
      <c r="O7" s="291">
        <v>206.44768942890221</v>
      </c>
      <c r="P7" s="291">
        <v>196.27898064151967</v>
      </c>
      <c r="Q7" s="291">
        <v>380.176242029045</v>
      </c>
    </row>
    <row r="8" spans="1:17" x14ac:dyDescent="0.25">
      <c r="A8" s="290" t="s">
        <v>254</v>
      </c>
      <c r="B8" s="289"/>
      <c r="C8" s="289">
        <f>B6+C7-C6</f>
        <v>1.25722038234926</v>
      </c>
      <c r="D8" s="289">
        <f t="shared" ref="D8:Q8" si="0">C6+D7-D6</f>
        <v>251.54239810910167</v>
      </c>
      <c r="E8" s="289">
        <f t="shared" si="0"/>
        <v>200.00724989723358</v>
      </c>
      <c r="F8" s="289">
        <f t="shared" si="0"/>
        <v>0</v>
      </c>
      <c r="G8" s="289">
        <f t="shared" si="0"/>
        <v>213.47159046381876</v>
      </c>
      <c r="H8" s="289">
        <f t="shared" si="0"/>
        <v>75.433675060718997</v>
      </c>
      <c r="I8" s="289">
        <f t="shared" si="0"/>
        <v>356.08138103428519</v>
      </c>
      <c r="J8" s="289">
        <f t="shared" si="0"/>
        <v>334.23252210159626</v>
      </c>
      <c r="K8" s="289">
        <f t="shared" si="0"/>
        <v>288.3343521587276</v>
      </c>
      <c r="L8" s="289">
        <f t="shared" si="0"/>
        <v>84.219088220750564</v>
      </c>
      <c r="M8" s="289">
        <f t="shared" si="0"/>
        <v>79.532348841630665</v>
      </c>
      <c r="N8" s="289">
        <f t="shared" si="0"/>
        <v>202.05986637244405</v>
      </c>
      <c r="O8" s="289">
        <f t="shared" si="0"/>
        <v>231.6014389571128</v>
      </c>
      <c r="P8" s="289">
        <f t="shared" si="0"/>
        <v>222.60955759783064</v>
      </c>
      <c r="Q8" s="289">
        <f t="shared" si="0"/>
        <v>331.80695686069703</v>
      </c>
    </row>
    <row r="9" spans="1:17" x14ac:dyDescent="0.25">
      <c r="A9" s="288" t="s">
        <v>253</v>
      </c>
      <c r="B9" s="287">
        <f>B6-B5</f>
        <v>815.16691540640932</v>
      </c>
      <c r="C9" s="287">
        <f t="shared" ref="C9:Q9" si="1">C6-C5</f>
        <v>690.65242245298441</v>
      </c>
      <c r="D9" s="287">
        <f t="shared" si="1"/>
        <v>682.76586424812285</v>
      </c>
      <c r="E9" s="287">
        <f t="shared" si="1"/>
        <v>303.5480021435169</v>
      </c>
      <c r="F9" s="287">
        <f t="shared" si="1"/>
        <v>383.41191454177897</v>
      </c>
      <c r="G9" s="287">
        <f t="shared" si="1"/>
        <v>460.02001356862911</v>
      </c>
      <c r="H9" s="287">
        <f t="shared" si="1"/>
        <v>365.25930375281314</v>
      </c>
      <c r="I9" s="287">
        <f t="shared" si="1"/>
        <v>652.84608220171594</v>
      </c>
      <c r="J9" s="287">
        <f t="shared" si="1"/>
        <v>838.02465335793477</v>
      </c>
      <c r="K9" s="287">
        <f t="shared" si="1"/>
        <v>1136.7334494944289</v>
      </c>
      <c r="L9" s="287">
        <f t="shared" si="1"/>
        <v>455.87768296311424</v>
      </c>
      <c r="M9" s="287">
        <f t="shared" si="1"/>
        <v>262.98294488677493</v>
      </c>
      <c r="N9" s="287">
        <f t="shared" si="1"/>
        <v>228.27606604263474</v>
      </c>
      <c r="O9" s="287">
        <f t="shared" si="1"/>
        <v>319.11352299949249</v>
      </c>
      <c r="P9" s="287">
        <f t="shared" si="1"/>
        <v>379.73295394616889</v>
      </c>
      <c r="Q9" s="287">
        <f t="shared" si="1"/>
        <v>346.4587275933045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113.61969684492254</v>
      </c>
      <c r="C12" s="38">
        <v>117.68610000000001</v>
      </c>
      <c r="D12" s="38">
        <v>109.20045</v>
      </c>
      <c r="E12" s="38">
        <v>129.89104</v>
      </c>
      <c r="F12" s="38">
        <v>157.68817999999999</v>
      </c>
      <c r="G12" s="38">
        <v>168.36124132814098</v>
      </c>
      <c r="H12" s="38">
        <v>169.01551000000001</v>
      </c>
      <c r="I12" s="38">
        <v>147.28492999999997</v>
      </c>
      <c r="J12" s="38">
        <v>129.99193000000002</v>
      </c>
      <c r="K12" s="38">
        <v>110.00426</v>
      </c>
      <c r="L12" s="38">
        <v>129.35873116545449</v>
      </c>
      <c r="M12" s="38">
        <v>138.88733905638827</v>
      </c>
      <c r="N12" s="38">
        <v>137.4094722040922</v>
      </c>
      <c r="O12" s="38">
        <v>131.00835110597393</v>
      </c>
      <c r="P12" s="38">
        <v>127.42429044448929</v>
      </c>
      <c r="Q12" s="38">
        <v>125.68011437904062</v>
      </c>
    </row>
    <row r="13" spans="1:17" x14ac:dyDescent="0.25">
      <c r="A13" s="55" t="s">
        <v>33</v>
      </c>
      <c r="B13" s="54">
        <v>0</v>
      </c>
      <c r="C13" s="54">
        <v>0</v>
      </c>
      <c r="D13" s="54">
        <v>0</v>
      </c>
      <c r="E13" s="54">
        <v>0</v>
      </c>
      <c r="F13" s="54">
        <v>0</v>
      </c>
      <c r="G13" s="54">
        <v>0</v>
      </c>
      <c r="H13" s="54">
        <v>0</v>
      </c>
      <c r="I13" s="54">
        <v>0</v>
      </c>
      <c r="J13" s="54">
        <v>0</v>
      </c>
      <c r="K13" s="54">
        <v>0</v>
      </c>
      <c r="L13" s="54">
        <v>0</v>
      </c>
      <c r="M13" s="54">
        <v>0</v>
      </c>
      <c r="N13" s="54">
        <v>0</v>
      </c>
      <c r="O13" s="54">
        <v>0</v>
      </c>
      <c r="P13" s="54">
        <v>0</v>
      </c>
      <c r="Q13" s="54">
        <v>0</v>
      </c>
    </row>
    <row r="14" spans="1:17" x14ac:dyDescent="0.25">
      <c r="A14" s="52" t="s">
        <v>32</v>
      </c>
      <c r="B14" s="51">
        <v>4.9201214577832566</v>
      </c>
      <c r="C14" s="51">
        <v>5.8995300000000004</v>
      </c>
      <c r="D14" s="51">
        <v>3.9950600000000001</v>
      </c>
      <c r="E14" s="51">
        <v>8.0930800000000005</v>
      </c>
      <c r="F14" s="51">
        <v>8.1032700000000002</v>
      </c>
      <c r="G14" s="51">
        <v>8.0013531982627129</v>
      </c>
      <c r="H14" s="51">
        <v>6.9977099999999997</v>
      </c>
      <c r="I14" s="51">
        <v>8.09863</v>
      </c>
      <c r="J14" s="51">
        <v>6.093</v>
      </c>
      <c r="K14" s="51">
        <v>3.9970599999999998</v>
      </c>
      <c r="L14" s="51">
        <v>4.0364604115584584</v>
      </c>
      <c r="M14" s="51">
        <v>4.0127578008227367</v>
      </c>
      <c r="N14" s="51">
        <v>4.0371111527967702</v>
      </c>
      <c r="O14" s="51">
        <v>3.081011145610133</v>
      </c>
      <c r="P14" s="51">
        <v>3.0806676495912058</v>
      </c>
      <c r="Q14" s="51">
        <v>3.0804340991777761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1.0986909681569599</v>
      </c>
      <c r="C16" s="51">
        <v>1.09785</v>
      </c>
      <c r="D16" s="51">
        <v>1.09748</v>
      </c>
      <c r="E16" s="51">
        <v>3.2930999999999999</v>
      </c>
      <c r="F16" s="51">
        <v>3.3025099999999998</v>
      </c>
      <c r="G16" s="51">
        <v>2.1974019445487691</v>
      </c>
      <c r="H16" s="51">
        <v>2.1962799999999998</v>
      </c>
      <c r="I16" s="51">
        <v>3.2980800000000001</v>
      </c>
      <c r="J16" s="51">
        <v>2.1972800000000001</v>
      </c>
      <c r="K16" s="51">
        <v>1.0975699999999999</v>
      </c>
      <c r="L16" s="51">
        <v>1.0986695083994791</v>
      </c>
      <c r="M16" s="51">
        <v>1.0987004079158742</v>
      </c>
      <c r="N16" s="51">
        <v>1.0994507776889049</v>
      </c>
      <c r="O16" s="51">
        <v>1.099154997130799</v>
      </c>
      <c r="P16" s="51">
        <v>1.1068701150067153</v>
      </c>
      <c r="Q16" s="51">
        <v>1.1067883713020925</v>
      </c>
    </row>
    <row r="17" spans="1:17" x14ac:dyDescent="0.25">
      <c r="A17" s="53" t="s">
        <v>76</v>
      </c>
      <c r="B17" s="51">
        <v>0</v>
      </c>
      <c r="C17" s="51">
        <v>0</v>
      </c>
      <c r="D17" s="51">
        <v>0</v>
      </c>
      <c r="E17" s="51">
        <v>0.99997000000000003</v>
      </c>
      <c r="F17" s="51">
        <v>1.0001199999999999</v>
      </c>
      <c r="G17" s="51">
        <v>1.0270148521443074</v>
      </c>
      <c r="H17" s="51">
        <v>1.0000100000000001</v>
      </c>
      <c r="I17" s="51">
        <v>0.99994000000000005</v>
      </c>
      <c r="J17" s="51">
        <v>0.99961</v>
      </c>
      <c r="K17" s="51">
        <v>1.0003</v>
      </c>
      <c r="L17" s="51">
        <v>1.026967636848658</v>
      </c>
      <c r="M17" s="51">
        <v>1.0032850192797067</v>
      </c>
      <c r="N17" s="51">
        <v>1.0268483164869002</v>
      </c>
      <c r="O17" s="51">
        <v>1.026600749994887</v>
      </c>
      <c r="P17" s="51">
        <v>1.0111305943004194</v>
      </c>
      <c r="Q17" s="51">
        <v>1.0111247825734941</v>
      </c>
    </row>
    <row r="18" spans="1:17" x14ac:dyDescent="0.25">
      <c r="A18" s="53" t="s">
        <v>29</v>
      </c>
      <c r="B18" s="51">
        <v>3.8214304896262972</v>
      </c>
      <c r="C18" s="51">
        <v>4.8016800000000002</v>
      </c>
      <c r="D18" s="51">
        <v>2.89758</v>
      </c>
      <c r="E18" s="51">
        <v>3.8000099999999999</v>
      </c>
      <c r="F18" s="51">
        <v>3.80064</v>
      </c>
      <c r="G18" s="51">
        <v>4.7769364015696363</v>
      </c>
      <c r="H18" s="51">
        <v>3.8014199999999998</v>
      </c>
      <c r="I18" s="51">
        <v>3.8006099999999998</v>
      </c>
      <c r="J18" s="51">
        <v>2.8961100000000002</v>
      </c>
      <c r="K18" s="51">
        <v>1.8991899999999999</v>
      </c>
      <c r="L18" s="51">
        <v>1.9108232663103208</v>
      </c>
      <c r="M18" s="51">
        <v>1.910772373627156</v>
      </c>
      <c r="N18" s="51">
        <v>1.9108120586209654</v>
      </c>
      <c r="O18" s="51">
        <v>0.95525539848444707</v>
      </c>
      <c r="P18" s="51">
        <v>0.96266694028407107</v>
      </c>
      <c r="Q18" s="51">
        <v>0.96252094530218946</v>
      </c>
    </row>
    <row r="19" spans="1:17" x14ac:dyDescent="0.25">
      <c r="A19" s="53" t="s">
        <v>28</v>
      </c>
      <c r="B19" s="51">
        <v>0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31.074598555228579</v>
      </c>
      <c r="C20" s="51">
        <v>36.002630000000003</v>
      </c>
      <c r="D20" s="51">
        <v>28.973030000000001</v>
      </c>
      <c r="E20" s="51">
        <v>40.205179999999999</v>
      </c>
      <c r="F20" s="51">
        <v>53.897190000000002</v>
      </c>
      <c r="G20" s="51">
        <v>52.928214995180817</v>
      </c>
      <c r="H20" s="51">
        <v>53.19979</v>
      </c>
      <c r="I20" s="51">
        <v>49.301220000000001</v>
      </c>
      <c r="J20" s="51">
        <v>41.368070000000003</v>
      </c>
      <c r="K20" s="51">
        <v>34.700470000000003</v>
      </c>
      <c r="L20" s="51">
        <v>44.210409947018952</v>
      </c>
      <c r="M20" s="51">
        <v>44.616036125463303</v>
      </c>
      <c r="N20" s="51">
        <v>47.029238021078072</v>
      </c>
      <c r="O20" s="51">
        <v>46.422963813397097</v>
      </c>
      <c r="P20" s="51">
        <v>39.385253457041038</v>
      </c>
      <c r="Q20" s="51">
        <v>38.454597243864001</v>
      </c>
    </row>
    <row r="21" spans="1:17" x14ac:dyDescent="0.25">
      <c r="A21" s="53" t="s">
        <v>66</v>
      </c>
      <c r="B21" s="51">
        <v>31.074598555228579</v>
      </c>
      <c r="C21" s="51">
        <v>36.002630000000003</v>
      </c>
      <c r="D21" s="51">
        <v>28.973030000000001</v>
      </c>
      <c r="E21" s="51">
        <v>40.205179999999999</v>
      </c>
      <c r="F21" s="51">
        <v>53.897190000000002</v>
      </c>
      <c r="G21" s="51">
        <v>52.928214995180817</v>
      </c>
      <c r="H21" s="51">
        <v>53.19979</v>
      </c>
      <c r="I21" s="51">
        <v>49.301220000000001</v>
      </c>
      <c r="J21" s="51">
        <v>41.368070000000003</v>
      </c>
      <c r="K21" s="51">
        <v>34.700470000000003</v>
      </c>
      <c r="L21" s="51">
        <v>44.210409947018952</v>
      </c>
      <c r="M21" s="51">
        <v>44.616036125463303</v>
      </c>
      <c r="N21" s="51">
        <v>47.029238021078072</v>
      </c>
      <c r="O21" s="51">
        <v>46.422963813397097</v>
      </c>
      <c r="P21" s="51">
        <v>39.385253457041038</v>
      </c>
      <c r="Q21" s="51">
        <v>38.454597243864001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2.3884307132046562E-2</v>
      </c>
      <c r="C23" s="51">
        <v>0</v>
      </c>
      <c r="D23" s="51">
        <v>0</v>
      </c>
      <c r="E23" s="51">
        <v>0</v>
      </c>
      <c r="F23" s="51">
        <v>0.1</v>
      </c>
      <c r="G23" s="51">
        <v>0.16719268576500287</v>
      </c>
      <c r="H23" s="51">
        <v>0.60001000000000004</v>
      </c>
      <c r="I23" s="51">
        <v>0.49997999999999998</v>
      </c>
      <c r="J23" s="51">
        <v>0.69940000000000002</v>
      </c>
      <c r="K23" s="51">
        <v>0.29996</v>
      </c>
      <c r="L23" s="51">
        <v>0.35826583500754672</v>
      </c>
      <c r="M23" s="51">
        <v>1.4569483284049902</v>
      </c>
      <c r="N23" s="51">
        <v>1.1942552766159278</v>
      </c>
      <c r="O23" s="51">
        <v>1.122377785003893</v>
      </c>
      <c r="P23" s="51">
        <v>1.0031610087295642</v>
      </c>
      <c r="Q23" s="51">
        <v>0.88372058579535651</v>
      </c>
    </row>
    <row r="24" spans="1:17" x14ac:dyDescent="0.25">
      <c r="A24" s="53" t="s">
        <v>23</v>
      </c>
      <c r="B24" s="51">
        <v>2.3884307132046562E-2</v>
      </c>
      <c r="C24" s="51">
        <v>0</v>
      </c>
      <c r="D24" s="51">
        <v>0</v>
      </c>
      <c r="E24" s="51">
        <v>0</v>
      </c>
      <c r="F24" s="51">
        <v>0.1</v>
      </c>
      <c r="G24" s="51">
        <v>0.16719268576500287</v>
      </c>
      <c r="H24" s="51">
        <v>0.60001000000000004</v>
      </c>
      <c r="I24" s="51">
        <v>0.49997999999999998</v>
      </c>
      <c r="J24" s="51">
        <v>0.69940000000000002</v>
      </c>
      <c r="K24" s="51">
        <v>0.29996</v>
      </c>
      <c r="L24" s="51">
        <v>0.35826583500754672</v>
      </c>
      <c r="M24" s="51">
        <v>1.4330638610269273</v>
      </c>
      <c r="N24" s="51">
        <v>1.1464860139509756</v>
      </c>
      <c r="O24" s="51">
        <v>1.0507368878664092</v>
      </c>
      <c r="P24" s="51">
        <v>0.9076231131947109</v>
      </c>
      <c r="Q24" s="51">
        <v>0.78818308095704692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2.3884467378062935E-2</v>
      </c>
      <c r="N25" s="51">
        <v>4.7769262664952079E-2</v>
      </c>
      <c r="O25" s="51">
        <v>7.1640897137483839E-2</v>
      </c>
      <c r="P25" s="51">
        <v>9.5537895534853173E-2</v>
      </c>
      <c r="Q25" s="51">
        <v>9.5537504838309542E-2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16.551999575080924</v>
      </c>
      <c r="C29" s="51">
        <v>15.886979999999999</v>
      </c>
      <c r="D29" s="51">
        <v>15.98568</v>
      </c>
      <c r="E29" s="51">
        <v>16.388079999999999</v>
      </c>
      <c r="F29" s="51">
        <v>16.779900000000001</v>
      </c>
      <c r="G29" s="51">
        <v>22.66652369691775</v>
      </c>
      <c r="H29" s="51">
        <v>22.712209999999999</v>
      </c>
      <c r="I29" s="51">
        <v>18.581289999999999</v>
      </c>
      <c r="J29" s="51">
        <v>18.777190000000001</v>
      </c>
      <c r="K29" s="51">
        <v>18.707699999999999</v>
      </c>
      <c r="L29" s="51">
        <v>20.397283242212175</v>
      </c>
      <c r="M29" s="51">
        <v>19.919681682213685</v>
      </c>
      <c r="N29" s="51">
        <v>19.537879437014603</v>
      </c>
      <c r="O29" s="51">
        <v>19.080641251739554</v>
      </c>
      <c r="P29" s="51">
        <v>18.009064957541415</v>
      </c>
      <c r="Q29" s="51">
        <v>17.746148419501704</v>
      </c>
    </row>
    <row r="30" spans="1:17" x14ac:dyDescent="0.25">
      <c r="A30" s="63" t="s">
        <v>21</v>
      </c>
      <c r="B30" s="62">
        <v>61.04909294969773</v>
      </c>
      <c r="C30" s="62">
        <v>59.89696</v>
      </c>
      <c r="D30" s="62">
        <v>60.246679999999998</v>
      </c>
      <c r="E30" s="62">
        <v>65.204700000000003</v>
      </c>
      <c r="F30" s="62">
        <v>78.807820000000007</v>
      </c>
      <c r="G30" s="62">
        <v>84.59795675201471</v>
      </c>
      <c r="H30" s="62">
        <v>85.505790000000005</v>
      </c>
      <c r="I30" s="62">
        <v>70.803809999999999</v>
      </c>
      <c r="J30" s="62">
        <v>63.054270000000002</v>
      </c>
      <c r="K30" s="62">
        <v>52.29907</v>
      </c>
      <c r="L30" s="62">
        <v>60.356311729657357</v>
      </c>
      <c r="M30" s="62">
        <v>68.881915119483565</v>
      </c>
      <c r="N30" s="62">
        <v>65.610988316586827</v>
      </c>
      <c r="O30" s="62">
        <v>61.30135711022325</v>
      </c>
      <c r="P30" s="62">
        <v>65.946143371586061</v>
      </c>
      <c r="Q30" s="62">
        <v>65.51521403070177</v>
      </c>
    </row>
    <row r="32" spans="1:17" x14ac:dyDescent="0.25">
      <c r="A32" s="31" t="s">
        <v>63</v>
      </c>
      <c r="B32" s="70">
        <v>88.417116838710413</v>
      </c>
      <c r="C32" s="70">
        <v>103.02341152788003</v>
      </c>
      <c r="D32" s="70">
        <v>80.340951638484015</v>
      </c>
      <c r="E32" s="70">
        <v>118.55023674181201</v>
      </c>
      <c r="F32" s="70">
        <v>150.73732556582402</v>
      </c>
      <c r="G32" s="70">
        <v>148.7890582226961</v>
      </c>
      <c r="H32" s="70">
        <v>146.17894572604803</v>
      </c>
      <c r="I32" s="70">
        <v>139.92997598834401</v>
      </c>
      <c r="J32" s="70">
        <v>115.45633184148002</v>
      </c>
      <c r="K32" s="70">
        <v>93.661754360760014</v>
      </c>
      <c r="L32" s="70">
        <v>116.12198936104255</v>
      </c>
      <c r="M32" s="70">
        <v>117.00116533229343</v>
      </c>
      <c r="N32" s="70">
        <v>122.74449559482592</v>
      </c>
      <c r="O32" s="70">
        <v>118.22237156000547</v>
      </c>
      <c r="P32" s="70">
        <v>101.68863923170166</v>
      </c>
      <c r="Q32" s="70">
        <v>99.502011662000982</v>
      </c>
    </row>
    <row r="34" spans="1:17" x14ac:dyDescent="0.25">
      <c r="A34" s="184" t="s">
        <v>252</v>
      </c>
      <c r="B34" s="190">
        <f t="shared" ref="B34:Q34" si="2">IF(B$12=0,"",B$12/B$3*1000)</f>
        <v>34.263597578842912</v>
      </c>
      <c r="C34" s="190">
        <f t="shared" si="2"/>
        <v>33.389875126758724</v>
      </c>
      <c r="D34" s="190">
        <f t="shared" si="2"/>
        <v>28.844424604078547</v>
      </c>
      <c r="E34" s="190">
        <f t="shared" si="2"/>
        <v>32.915988503734226</v>
      </c>
      <c r="F34" s="190">
        <f t="shared" si="2"/>
        <v>38.262497830430547</v>
      </c>
      <c r="G34" s="190">
        <f t="shared" si="2"/>
        <v>37.095495008859238</v>
      </c>
      <c r="H34" s="190">
        <f t="shared" si="2"/>
        <v>34.901992193151436</v>
      </c>
      <c r="I34" s="190">
        <f t="shared" si="2"/>
        <v>28.99890392591675</v>
      </c>
      <c r="J34" s="190">
        <f t="shared" si="2"/>
        <v>26.396259511302866</v>
      </c>
      <c r="K34" s="190">
        <f t="shared" si="2"/>
        <v>28.250285203923703</v>
      </c>
      <c r="L34" s="190">
        <f t="shared" si="2"/>
        <v>33.504812651313031</v>
      </c>
      <c r="M34" s="190">
        <f t="shared" si="2"/>
        <v>33.346953239975512</v>
      </c>
      <c r="N34" s="190">
        <f t="shared" si="2"/>
        <v>32.061900721071041</v>
      </c>
      <c r="O34" s="190">
        <f t="shared" si="2"/>
        <v>30.314626035398287</v>
      </c>
      <c r="P34" s="190">
        <f t="shared" si="2"/>
        <v>29.178142661948034</v>
      </c>
      <c r="Q34" s="190">
        <f t="shared" si="2"/>
        <v>30.26403978904321</v>
      </c>
    </row>
    <row r="35" spans="1:17" x14ac:dyDescent="0.25">
      <c r="A35" s="286" t="s">
        <v>251</v>
      </c>
      <c r="B35" s="285">
        <f t="shared" ref="B35:Q35" si="3">IF(B$12=0,"",B$12/B$5*1000)</f>
        <v>34.845531233402774</v>
      </c>
      <c r="C35" s="285">
        <f t="shared" si="3"/>
        <v>34.777987777065363</v>
      </c>
      <c r="D35" s="285">
        <f t="shared" si="3"/>
        <v>34.77423326506473</v>
      </c>
      <c r="E35" s="285">
        <f t="shared" si="3"/>
        <v>34.404151990895635</v>
      </c>
      <c r="F35" s="285">
        <f t="shared" si="3"/>
        <v>33.673929554615171</v>
      </c>
      <c r="G35" s="285">
        <f t="shared" si="3"/>
        <v>33.079712243124447</v>
      </c>
      <c r="H35" s="285">
        <f t="shared" si="3"/>
        <v>33.082635760154176</v>
      </c>
      <c r="I35" s="285">
        <f t="shared" si="3"/>
        <v>32.984915903378798</v>
      </c>
      <c r="J35" s="285">
        <f t="shared" si="3"/>
        <v>32.944298442149083</v>
      </c>
      <c r="K35" s="285">
        <f t="shared" si="3"/>
        <v>32.751386750328344</v>
      </c>
      <c r="L35" s="285">
        <f t="shared" si="3"/>
        <v>32.704310023163075</v>
      </c>
      <c r="M35" s="285">
        <f t="shared" si="3"/>
        <v>32.479838179005647</v>
      </c>
      <c r="N35" s="285">
        <f t="shared" si="3"/>
        <v>31.834623074040454</v>
      </c>
      <c r="O35" s="285">
        <f t="shared" si="3"/>
        <v>31.18977749533439</v>
      </c>
      <c r="P35" s="285">
        <f t="shared" si="3"/>
        <v>30.977761461458194</v>
      </c>
      <c r="Q35" s="285">
        <f t="shared" si="3"/>
        <v>29.959107607592557</v>
      </c>
    </row>
    <row r="36" spans="1:17" x14ac:dyDescent="0.25">
      <c r="A36" s="286" t="s">
        <v>250</v>
      </c>
      <c r="B36" s="285">
        <f>IF(TRE_ued!B$5=0,"",TRE_ued!B$5/B$5*1000)</f>
        <v>17.035318416505643</v>
      </c>
      <c r="C36" s="285">
        <f>IF(TRE_ued!C$5=0,"",TRE_ued!C$5/C$5*1000)</f>
        <v>17.035318416505646</v>
      </c>
      <c r="D36" s="285">
        <f>IF(TRE_ued!D$5=0,"",TRE_ued!D$5/D$5*1000)</f>
        <v>17.035318416505646</v>
      </c>
      <c r="E36" s="285">
        <f>IF(TRE_ued!E$5=0,"",TRE_ued!E$5/E$5*1000)</f>
        <v>17.035318416505646</v>
      </c>
      <c r="F36" s="285">
        <f>IF(TRE_ued!F$5=0,"",TRE_ued!F$5/F$5*1000)</f>
        <v>17.035318416505646</v>
      </c>
      <c r="G36" s="285">
        <f>IF(TRE_ued!G$5=0,"",TRE_ued!G$5/G$5*1000)</f>
        <v>17.035318416505643</v>
      </c>
      <c r="H36" s="285">
        <f>IF(TRE_ued!H$5=0,"",TRE_ued!H$5/H$5*1000)</f>
        <v>17.035318416505646</v>
      </c>
      <c r="I36" s="285">
        <f>IF(TRE_ued!I$5=0,"",TRE_ued!I$5/I$5*1000)</f>
        <v>17.035318416505646</v>
      </c>
      <c r="J36" s="285">
        <f>IF(TRE_ued!J$5=0,"",TRE_ued!J$5/J$5*1000)</f>
        <v>17.035318416505646</v>
      </c>
      <c r="K36" s="285">
        <f>IF(TRE_ued!K$5=0,"",TRE_ued!K$5/K$5*1000)</f>
        <v>17.035318416505646</v>
      </c>
      <c r="L36" s="285">
        <f>IF(TRE_ued!L$5=0,"",TRE_ued!L$5/L$5*1000)</f>
        <v>17.035318416505646</v>
      </c>
      <c r="M36" s="285">
        <f>IF(TRE_ued!M$5=0,"",TRE_ued!M$5/M$5*1000)</f>
        <v>17.035318416505643</v>
      </c>
      <c r="N36" s="285">
        <f>IF(TRE_ued!N$5=0,"",TRE_ued!N$5/N$5*1000)</f>
        <v>17.035318416505646</v>
      </c>
      <c r="O36" s="285">
        <f>IF(TRE_ued!O$5=0,"",TRE_ued!O$5/O$5*1000)</f>
        <v>17.035318416505646</v>
      </c>
      <c r="P36" s="285">
        <f>IF(TRE_ued!P$5=0,"",TRE_ued!P$5/P$5*1000)</f>
        <v>17.035318416505643</v>
      </c>
      <c r="Q36" s="285">
        <f>IF(TRE_ued!Q$5=0,"",TRE_ued!Q$5/Q$5*1000)</f>
        <v>17.035318416505643</v>
      </c>
    </row>
    <row r="37" spans="1:17" x14ac:dyDescent="0.25">
      <c r="A37" s="284" t="s">
        <v>60</v>
      </c>
      <c r="B37" s="283">
        <f t="shared" ref="B37:Q37" si="4">IF(B$12=0,"",B$32/B$12)</f>
        <v>0.77818476280032089</v>
      </c>
      <c r="C37" s="283">
        <f t="shared" si="4"/>
        <v>0.87540849367835305</v>
      </c>
      <c r="D37" s="283">
        <f t="shared" si="4"/>
        <v>0.7357199685393605</v>
      </c>
      <c r="E37" s="283">
        <f t="shared" si="4"/>
        <v>0.91268987254095446</v>
      </c>
      <c r="F37" s="283">
        <f t="shared" si="4"/>
        <v>0.95592025709107709</v>
      </c>
      <c r="G37" s="283">
        <f t="shared" si="4"/>
        <v>0.88374887859553064</v>
      </c>
      <c r="H37" s="283">
        <f t="shared" si="4"/>
        <v>0.86488480096322529</v>
      </c>
      <c r="I37" s="283">
        <f t="shared" si="4"/>
        <v>0.95006309191540528</v>
      </c>
      <c r="J37" s="283">
        <f t="shared" si="4"/>
        <v>0.88818076507887833</v>
      </c>
      <c r="K37" s="283">
        <f t="shared" si="4"/>
        <v>0.85143752033566711</v>
      </c>
      <c r="L37" s="283">
        <f t="shared" si="4"/>
        <v>0.89767415245066329</v>
      </c>
      <c r="M37" s="283">
        <f t="shared" si="4"/>
        <v>0.84241779075910539</v>
      </c>
      <c r="N37" s="283">
        <f t="shared" si="4"/>
        <v>0.8932753588669301</v>
      </c>
      <c r="O37" s="283">
        <f t="shared" si="4"/>
        <v>0.90240332438330018</v>
      </c>
      <c r="P37" s="283">
        <f t="shared" si="4"/>
        <v>0.79803182640440895</v>
      </c>
      <c r="Q37" s="283">
        <f t="shared" si="4"/>
        <v>0.79170847475449702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-0.249977111117893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380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7</v>
      </c>
      <c r="B5" s="96">
        <v>113.61969684492253</v>
      </c>
      <c r="C5" s="96">
        <v>117.68610000000002</v>
      </c>
      <c r="D5" s="96">
        <v>109.20045</v>
      </c>
      <c r="E5" s="96">
        <v>129.89104</v>
      </c>
      <c r="F5" s="96">
        <v>157.68817999999996</v>
      </c>
      <c r="G5" s="96">
        <v>168.36124132814095</v>
      </c>
      <c r="H5" s="96">
        <v>169.01551000000003</v>
      </c>
      <c r="I5" s="96">
        <v>147.28492999999997</v>
      </c>
      <c r="J5" s="96">
        <v>129.99193000000002</v>
      </c>
      <c r="K5" s="96">
        <v>110.00426</v>
      </c>
      <c r="L5" s="96">
        <v>129.35873116545449</v>
      </c>
      <c r="M5" s="96">
        <v>138.88733905638824</v>
      </c>
      <c r="N5" s="96">
        <v>137.4094722040922</v>
      </c>
      <c r="O5" s="96">
        <v>131.00835110597396</v>
      </c>
      <c r="P5" s="96">
        <v>127.42429044448929</v>
      </c>
      <c r="Q5" s="96">
        <v>125.6801143790406</v>
      </c>
    </row>
    <row r="6" spans="1:17" x14ac:dyDescent="0.25">
      <c r="A6" s="132" t="s">
        <v>83</v>
      </c>
      <c r="B6" s="160">
        <v>5.4905522074524411</v>
      </c>
      <c r="C6" s="160">
        <v>5.6870568579618999</v>
      </c>
      <c r="D6" s="160">
        <v>5.2769967571788472</v>
      </c>
      <c r="E6" s="160">
        <v>6.2768477315486146</v>
      </c>
      <c r="F6" s="160">
        <v>7.6201152514063288</v>
      </c>
      <c r="G6" s="160">
        <v>8.1358797012576893</v>
      </c>
      <c r="H6" s="160">
        <v>8.1674965458743909</v>
      </c>
      <c r="I6" s="160">
        <v>7.1173891498735893</v>
      </c>
      <c r="J6" s="160">
        <v>6.2817231345605249</v>
      </c>
      <c r="K6" s="160">
        <v>5.3158400290095766</v>
      </c>
      <c r="L6" s="160">
        <v>6.2511244676452673</v>
      </c>
      <c r="M6" s="160">
        <v>6.7115844102635105</v>
      </c>
      <c r="N6" s="160">
        <v>6.6401680508335952</v>
      </c>
      <c r="O6" s="160">
        <v>6.3308406142060063</v>
      </c>
      <c r="P6" s="160">
        <v>6.1576446567883698</v>
      </c>
      <c r="Q6" s="160">
        <v>6.0733591850588891</v>
      </c>
    </row>
    <row r="7" spans="1:17" x14ac:dyDescent="0.25">
      <c r="A7" s="76" t="s">
        <v>82</v>
      </c>
      <c r="B7" s="159">
        <v>6.0363967474045896</v>
      </c>
      <c r="C7" s="159">
        <v>6.2524369539934908</v>
      </c>
      <c r="D7" s="159">
        <v>5.8016106317799512</v>
      </c>
      <c r="E7" s="159">
        <v>6.900862026090139</v>
      </c>
      <c r="F7" s="159">
        <v>8.3776708025839692</v>
      </c>
      <c r="G7" s="159">
        <v>8.9447100966068618</v>
      </c>
      <c r="H7" s="159">
        <v>8.9794701372724255</v>
      </c>
      <c r="I7" s="159">
        <v>7.8249660673464776</v>
      </c>
      <c r="J7" s="159">
        <v>6.9062221184399446</v>
      </c>
      <c r="K7" s="159">
        <v>5.844315516621827</v>
      </c>
      <c r="L7" s="159">
        <v>6.8725814778516501</v>
      </c>
      <c r="M7" s="159">
        <v>7.3788181540384583</v>
      </c>
      <c r="N7" s="159">
        <v>7.3003019204273691</v>
      </c>
      <c r="O7" s="159">
        <v>6.9602226238845999</v>
      </c>
      <c r="P7" s="159">
        <v>6.7698083495971444</v>
      </c>
      <c r="Q7" s="159">
        <v>6.6771436178583725</v>
      </c>
    </row>
    <row r="8" spans="1:17" x14ac:dyDescent="0.25">
      <c r="A8" s="76" t="s">
        <v>81</v>
      </c>
      <c r="B8" s="159">
        <v>7.7832995827369578</v>
      </c>
      <c r="C8" s="159">
        <v>8.0618607377042455</v>
      </c>
      <c r="D8" s="159">
        <v>7.4805675470139255</v>
      </c>
      <c r="E8" s="159">
        <v>8.8979367619079195</v>
      </c>
      <c r="F8" s="159">
        <v>10.80212656500674</v>
      </c>
      <c r="G8" s="159">
        <v>11.533264176606149</v>
      </c>
      <c r="H8" s="159">
        <v>11.578083598080481</v>
      </c>
      <c r="I8" s="159">
        <v>10.089471861354211</v>
      </c>
      <c r="J8" s="159">
        <v>8.9048480380044772</v>
      </c>
      <c r="K8" s="159">
        <v>7.5356310105799205</v>
      </c>
      <c r="L8" s="159">
        <v>8.8614719653554328</v>
      </c>
      <c r="M8" s="159">
        <v>9.5142109875585472</v>
      </c>
      <c r="N8" s="159">
        <v>9.4129725511409905</v>
      </c>
      <c r="O8" s="159">
        <v>8.9744760179207539</v>
      </c>
      <c r="P8" s="159">
        <v>8.7289568110783708</v>
      </c>
      <c r="Q8" s="159">
        <v>8.6094753723894861</v>
      </c>
    </row>
    <row r="9" spans="1:17" x14ac:dyDescent="0.25">
      <c r="A9" s="76" t="s">
        <v>80</v>
      </c>
      <c r="B9" s="159">
        <v>5.1784979649901466</v>
      </c>
      <c r="C9" s="159">
        <v>5.3638343199369443</v>
      </c>
      <c r="D9" s="159">
        <v>4.9770798884707563</v>
      </c>
      <c r="E9" s="159">
        <v>5.9201045680356676</v>
      </c>
      <c r="F9" s="159">
        <v>7.1870277945517298</v>
      </c>
      <c r="G9" s="159">
        <v>7.6734788932853482</v>
      </c>
      <c r="H9" s="159">
        <v>7.7032988019795523</v>
      </c>
      <c r="I9" s="159">
        <v>6.7128740126787294</v>
      </c>
      <c r="J9" s="159">
        <v>5.9247028786648634</v>
      </c>
      <c r="K9" s="159">
        <v>5.0137155120890808</v>
      </c>
      <c r="L9" s="159">
        <v>5.8958432797820777</v>
      </c>
      <c r="M9" s="159">
        <v>6.330133089934785</v>
      </c>
      <c r="N9" s="159">
        <v>6.2627756624846205</v>
      </c>
      <c r="O9" s="159">
        <v>5.9710287779149116</v>
      </c>
      <c r="P9" s="159">
        <v>5.8076763719739617</v>
      </c>
      <c r="Q9" s="159">
        <v>5.7281812451929213</v>
      </c>
    </row>
    <row r="10" spans="1:17" x14ac:dyDescent="0.25">
      <c r="A10" s="129" t="s">
        <v>79</v>
      </c>
      <c r="B10" s="158">
        <v>4.632653425037998</v>
      </c>
      <c r="C10" s="158">
        <v>4.7984542239053534</v>
      </c>
      <c r="D10" s="158">
        <v>4.4524660138696524</v>
      </c>
      <c r="E10" s="158">
        <v>5.2960902734941442</v>
      </c>
      <c r="F10" s="158">
        <v>6.4294722433740903</v>
      </c>
      <c r="G10" s="158">
        <v>6.8646484979361766</v>
      </c>
      <c r="H10" s="158">
        <v>6.8913252105815168</v>
      </c>
      <c r="I10" s="158">
        <v>6.005297095205842</v>
      </c>
      <c r="J10" s="158">
        <v>5.3002038947854428</v>
      </c>
      <c r="K10" s="158">
        <v>4.4852400244768305</v>
      </c>
      <c r="L10" s="158">
        <v>5.2743862695756931</v>
      </c>
      <c r="M10" s="158">
        <v>5.6628993461598371</v>
      </c>
      <c r="N10" s="158">
        <v>5.6026417928908465</v>
      </c>
      <c r="O10" s="158">
        <v>5.341646768236318</v>
      </c>
      <c r="P10" s="158">
        <v>5.1955126791651871</v>
      </c>
      <c r="Q10" s="158">
        <v>5.1243968123934378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0.86076687176178468</v>
      </c>
      <c r="F11" s="91">
        <v>0.7865847225368352</v>
      </c>
      <c r="G11" s="91">
        <v>0.92043816471133455</v>
      </c>
      <c r="H11" s="91">
        <v>0.89576426119193364</v>
      </c>
      <c r="I11" s="91">
        <v>0.79923594681397458</v>
      </c>
      <c r="J11" s="91">
        <v>0.8640799329890374</v>
      </c>
      <c r="K11" s="91">
        <v>0.89441444323893593</v>
      </c>
      <c r="L11" s="91">
        <v>0.84626089791088777</v>
      </c>
      <c r="M11" s="91">
        <v>0.89136996027603399</v>
      </c>
      <c r="N11" s="91">
        <v>0.84681232455958555</v>
      </c>
      <c r="O11" s="91">
        <v>0.81117960127093447</v>
      </c>
      <c r="P11" s="91">
        <v>0.93194903590316125</v>
      </c>
      <c r="Q11" s="91">
        <v>0.94207405793988463</v>
      </c>
    </row>
    <row r="12" spans="1:17" x14ac:dyDescent="0.25">
      <c r="A12" s="92" t="s">
        <v>26</v>
      </c>
      <c r="B12" s="91">
        <v>1.3897960275113994</v>
      </c>
      <c r="C12" s="91">
        <v>1.4395362671716059</v>
      </c>
      <c r="D12" s="91">
        <v>1.3357398041608957</v>
      </c>
      <c r="E12" s="91">
        <v>1.5888270820482433</v>
      </c>
      <c r="F12" s="91">
        <v>1.9288416730122271</v>
      </c>
      <c r="G12" s="91">
        <v>2.0593945493808525</v>
      </c>
      <c r="H12" s="91">
        <v>2.0673975631744548</v>
      </c>
      <c r="I12" s="91">
        <v>1.8015891285617522</v>
      </c>
      <c r="J12" s="91">
        <v>1.5900611684356327</v>
      </c>
      <c r="K12" s="91">
        <v>1.345572007343049</v>
      </c>
      <c r="L12" s="91">
        <v>1.5823158808727082</v>
      </c>
      <c r="M12" s="91">
        <v>1.6988698038479511</v>
      </c>
      <c r="N12" s="91">
        <v>1.6807925378672539</v>
      </c>
      <c r="O12" s="91">
        <v>1.6024940304708954</v>
      </c>
      <c r="P12" s="91">
        <v>1.5586538037495561</v>
      </c>
      <c r="Q12" s="91">
        <v>1.5373190437180313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3.2428573975265986</v>
      </c>
      <c r="C14" s="157">
        <v>3.3589179567337473</v>
      </c>
      <c r="D14" s="157">
        <v>3.1167262097087569</v>
      </c>
      <c r="E14" s="157">
        <v>2.8464963196841166</v>
      </c>
      <c r="F14" s="157">
        <v>3.714045847825028</v>
      </c>
      <c r="G14" s="157">
        <v>3.884815783843989</v>
      </c>
      <c r="H14" s="157">
        <v>3.9281633862151284</v>
      </c>
      <c r="I14" s="157">
        <v>3.4044720198301146</v>
      </c>
      <c r="J14" s="157">
        <v>2.8460627933607725</v>
      </c>
      <c r="K14" s="157">
        <v>2.2452535738948454</v>
      </c>
      <c r="L14" s="157">
        <v>2.8458094907920977</v>
      </c>
      <c r="M14" s="157">
        <v>3.0726595820358522</v>
      </c>
      <c r="N14" s="157">
        <v>3.0750369304640071</v>
      </c>
      <c r="O14" s="157">
        <v>2.9279731364944883</v>
      </c>
      <c r="P14" s="157">
        <v>2.70490983951247</v>
      </c>
      <c r="Q14" s="157">
        <v>2.645003710735522</v>
      </c>
    </row>
    <row r="15" spans="1:17" x14ac:dyDescent="0.25">
      <c r="A15" s="156" t="s">
        <v>283</v>
      </c>
      <c r="B15" s="204">
        <v>8.2679351191096302</v>
      </c>
      <c r="C15" s="204">
        <v>8.5638411845888545</v>
      </c>
      <c r="D15" s="204">
        <v>7.946353146936092</v>
      </c>
      <c r="E15" s="204">
        <v>9.4519763834563122</v>
      </c>
      <c r="F15" s="204">
        <v>11.474732616739447</v>
      </c>
      <c r="G15" s="204">
        <v>12.251395299652518</v>
      </c>
      <c r="H15" s="204">
        <v>12.299005450705639</v>
      </c>
      <c r="I15" s="204">
        <v>10.7177036999551</v>
      </c>
      <c r="J15" s="204">
        <v>9.4593179976071209</v>
      </c>
      <c r="K15" s="204">
        <v>8.004845196401444</v>
      </c>
      <c r="L15" s="204">
        <v>9.4132410670493503</v>
      </c>
      <c r="M15" s="204">
        <v>10.106623587909308</v>
      </c>
      <c r="N15" s="204">
        <v>9.9990814311462586</v>
      </c>
      <c r="O15" s="204">
        <v>9.5332814387290927</v>
      </c>
      <c r="P15" s="204">
        <v>9.2724747138831951</v>
      </c>
      <c r="Q15" s="204">
        <v>9.1455536346523978</v>
      </c>
    </row>
    <row r="16" spans="1:17" x14ac:dyDescent="0.25">
      <c r="A16" s="152" t="s">
        <v>289</v>
      </c>
      <c r="B16" s="264">
        <v>8.2679351191096302</v>
      </c>
      <c r="C16" s="264">
        <v>8.5638411845888545</v>
      </c>
      <c r="D16" s="264">
        <v>7.946353146936092</v>
      </c>
      <c r="E16" s="264">
        <v>9.4519763834563122</v>
      </c>
      <c r="F16" s="264">
        <v>11.474732616739447</v>
      </c>
      <c r="G16" s="264">
        <v>12.251395299652518</v>
      </c>
      <c r="H16" s="264">
        <v>12.299005450705639</v>
      </c>
      <c r="I16" s="264">
        <v>10.7177036999551</v>
      </c>
      <c r="J16" s="264">
        <v>9.4593179976071209</v>
      </c>
      <c r="K16" s="264">
        <v>8.004845196401444</v>
      </c>
      <c r="L16" s="264">
        <v>9.4132410670493503</v>
      </c>
      <c r="M16" s="264">
        <v>10.106623587909308</v>
      </c>
      <c r="N16" s="264">
        <v>9.9990814311462586</v>
      </c>
      <c r="O16" s="264">
        <v>9.5332814387290927</v>
      </c>
      <c r="P16" s="264">
        <v>9.2724747138831951</v>
      </c>
      <c r="Q16" s="264">
        <v>9.1455536346523978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0.33995147267076281</v>
      </c>
      <c r="C18" s="83">
        <v>0.33969126450330406</v>
      </c>
      <c r="D18" s="83">
        <v>0.35333493242873998</v>
      </c>
      <c r="E18" s="83">
        <v>1.0484781750359038</v>
      </c>
      <c r="F18" s="83">
        <v>1.0439893515278797</v>
      </c>
      <c r="G18" s="83">
        <v>0.69609053897434803</v>
      </c>
      <c r="H18" s="83">
        <v>0.69522925319772533</v>
      </c>
      <c r="I18" s="83">
        <v>1.0445775682443517</v>
      </c>
      <c r="J18" s="83">
        <v>0.69964629136261369</v>
      </c>
      <c r="K18" s="83">
        <v>0.35176595755106693</v>
      </c>
      <c r="L18" s="83">
        <v>0.34967156085391643</v>
      </c>
      <c r="M18" s="83">
        <v>0.34949179935278235</v>
      </c>
      <c r="N18" s="83">
        <v>0.34934071097787317</v>
      </c>
      <c r="O18" s="83">
        <v>0.34929114750542994</v>
      </c>
      <c r="P18" s="83">
        <v>0.35347471736396541</v>
      </c>
      <c r="Q18" s="83">
        <v>0.35373123700038744</v>
      </c>
    </row>
    <row r="19" spans="1:17" x14ac:dyDescent="0.25">
      <c r="A19" s="154" t="s">
        <v>125</v>
      </c>
      <c r="B19" s="83">
        <v>0</v>
      </c>
      <c r="C19" s="83">
        <v>0</v>
      </c>
      <c r="D19" s="83">
        <v>0</v>
      </c>
      <c r="E19" s="83">
        <v>0</v>
      </c>
      <c r="F19" s="83">
        <v>0</v>
      </c>
      <c r="G19" s="83">
        <v>1.318857046460414E-17</v>
      </c>
      <c r="H19" s="83">
        <v>4.3929936318062101E-18</v>
      </c>
      <c r="I19" s="83">
        <v>8.7908272940001072E-18</v>
      </c>
      <c r="J19" s="83">
        <v>0</v>
      </c>
      <c r="K19" s="83">
        <v>1.3343294688009989E-17</v>
      </c>
      <c r="L19" s="83">
        <v>0</v>
      </c>
      <c r="M19" s="83">
        <v>0</v>
      </c>
      <c r="N19" s="83">
        <v>0</v>
      </c>
      <c r="O19" s="83">
        <v>8.8202090531032678E-18</v>
      </c>
      <c r="P19" s="83">
        <v>1.3295454606183506E-17</v>
      </c>
      <c r="Q19" s="83">
        <v>1.3306085902344235E-17</v>
      </c>
    </row>
    <row r="20" spans="1:17" x14ac:dyDescent="0.25">
      <c r="A20" s="154" t="s">
        <v>29</v>
      </c>
      <c r="B20" s="83">
        <v>0.78963884631332759</v>
      </c>
      <c r="C20" s="83">
        <v>0</v>
      </c>
      <c r="D20" s="83">
        <v>0.74183118414850013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7.1383448001255392</v>
      </c>
      <c r="C21" s="83">
        <v>8.2241499200855497</v>
      </c>
      <c r="D21" s="83">
        <v>6.8511870303588518</v>
      </c>
      <c r="E21" s="83">
        <v>8.4034982084204088</v>
      </c>
      <c r="F21" s="83">
        <v>10.430743265211566</v>
      </c>
      <c r="G21" s="83">
        <v>11.555304760678171</v>
      </c>
      <c r="H21" s="83">
        <v>11.603776197507914</v>
      </c>
      <c r="I21" s="83">
        <v>9.6731261317107489</v>
      </c>
      <c r="J21" s="83">
        <v>8.7596717062445073</v>
      </c>
      <c r="K21" s="83">
        <v>7.6530792388503768</v>
      </c>
      <c r="L21" s="83">
        <v>9.0635695061954333</v>
      </c>
      <c r="M21" s="83">
        <v>9.7571317885565261</v>
      </c>
      <c r="N21" s="83">
        <v>9.6497407201683849</v>
      </c>
      <c r="O21" s="83">
        <v>9.1839902912236635</v>
      </c>
      <c r="P21" s="83">
        <v>8.9189999965192293</v>
      </c>
      <c r="Q21" s="83">
        <v>8.7918223976520107</v>
      </c>
    </row>
    <row r="22" spans="1:17" x14ac:dyDescent="0.25">
      <c r="A22" s="152" t="s">
        <v>288</v>
      </c>
      <c r="B22" s="264">
        <v>0</v>
      </c>
      <c r="C22" s="264">
        <v>0</v>
      </c>
      <c r="D22" s="264">
        <v>0</v>
      </c>
      <c r="E22" s="264">
        <v>0</v>
      </c>
      <c r="F22" s="264">
        <v>0</v>
      </c>
      <c r="G22" s="264">
        <v>0</v>
      </c>
      <c r="H22" s="264">
        <v>0</v>
      </c>
      <c r="I22" s="264">
        <v>0</v>
      </c>
      <c r="J22" s="264">
        <v>0</v>
      </c>
      <c r="K22" s="264">
        <v>0</v>
      </c>
      <c r="L22" s="264">
        <v>0</v>
      </c>
      <c r="M22" s="264">
        <v>0</v>
      </c>
      <c r="N22" s="264">
        <v>0</v>
      </c>
      <c r="O22" s="264">
        <v>0</v>
      </c>
      <c r="P22" s="264">
        <v>0</v>
      </c>
      <c r="Q22" s="264">
        <v>0</v>
      </c>
    </row>
    <row r="23" spans="1:17" x14ac:dyDescent="0.25">
      <c r="A23" s="156" t="s">
        <v>282</v>
      </c>
      <c r="B23" s="204">
        <v>8.2679351191096284</v>
      </c>
      <c r="C23" s="204">
        <v>8.5638411845888527</v>
      </c>
      <c r="D23" s="204">
        <v>7.9463531469360928</v>
      </c>
      <c r="E23" s="204">
        <v>9.4519763834563122</v>
      </c>
      <c r="F23" s="204">
        <v>11.474732616739445</v>
      </c>
      <c r="G23" s="204">
        <v>12.25139529965252</v>
      </c>
      <c r="H23" s="204">
        <v>12.299005450705639</v>
      </c>
      <c r="I23" s="204">
        <v>10.7177036999551</v>
      </c>
      <c r="J23" s="204">
        <v>9.4593179976071191</v>
      </c>
      <c r="K23" s="204">
        <v>8.004845196401444</v>
      </c>
      <c r="L23" s="204">
        <v>9.4132410670493503</v>
      </c>
      <c r="M23" s="204">
        <v>10.106623587909308</v>
      </c>
      <c r="N23" s="204">
        <v>9.9990814311462586</v>
      </c>
      <c r="O23" s="204">
        <v>9.5332814387290927</v>
      </c>
      <c r="P23" s="204">
        <v>9.2724747138831951</v>
      </c>
      <c r="Q23" s="204">
        <v>9.1455536346523978</v>
      </c>
    </row>
    <row r="24" spans="1:17" x14ac:dyDescent="0.25">
      <c r="A24" s="152" t="s">
        <v>287</v>
      </c>
      <c r="B24" s="151">
        <v>6.6143480952877036</v>
      </c>
      <c r="C24" s="151">
        <v>6.8510729476710823</v>
      </c>
      <c r="D24" s="151">
        <v>6.357082517548875</v>
      </c>
      <c r="E24" s="151">
        <v>7.5615811067650505</v>
      </c>
      <c r="F24" s="151">
        <v>9.1797860933915558</v>
      </c>
      <c r="G24" s="151">
        <v>9.8011162397220168</v>
      </c>
      <c r="H24" s="151">
        <v>9.8392043605645121</v>
      </c>
      <c r="I24" s="151">
        <v>8.574162959964081</v>
      </c>
      <c r="J24" s="151">
        <v>7.5674543980856965</v>
      </c>
      <c r="K24" s="151">
        <v>6.4038761571211564</v>
      </c>
      <c r="L24" s="151">
        <v>7.5305928536394813</v>
      </c>
      <c r="M24" s="151">
        <v>8.0852988703274473</v>
      </c>
      <c r="N24" s="151">
        <v>7.9992651449170085</v>
      </c>
      <c r="O24" s="151">
        <v>7.6266251509832754</v>
      </c>
      <c r="P24" s="151">
        <v>7.4179797711065563</v>
      </c>
      <c r="Q24" s="151">
        <v>7.3164429077219193</v>
      </c>
    </row>
    <row r="25" spans="1:17" x14ac:dyDescent="0.25">
      <c r="A25" s="152" t="s">
        <v>286</v>
      </c>
      <c r="B25" s="151">
        <v>1.653587023821925</v>
      </c>
      <c r="C25" s="151">
        <v>1.7127682369177699</v>
      </c>
      <c r="D25" s="151">
        <v>1.5892706293872179</v>
      </c>
      <c r="E25" s="151">
        <v>1.8903952766912617</v>
      </c>
      <c r="F25" s="151">
        <v>2.2949465233478881</v>
      </c>
      <c r="G25" s="151">
        <v>2.4502790599305029</v>
      </c>
      <c r="H25" s="151">
        <v>2.4598010901411271</v>
      </c>
      <c r="I25" s="151">
        <v>2.1435407399910194</v>
      </c>
      <c r="J25" s="151">
        <v>1.8918635995214232</v>
      </c>
      <c r="K25" s="151">
        <v>1.6009690392802882</v>
      </c>
      <c r="L25" s="151">
        <v>1.8826482134098694</v>
      </c>
      <c r="M25" s="151">
        <v>2.0213247175818609</v>
      </c>
      <c r="N25" s="151">
        <v>1.999816286229251</v>
      </c>
      <c r="O25" s="151">
        <v>1.906656287745818</v>
      </c>
      <c r="P25" s="151">
        <v>1.8544949427766382</v>
      </c>
      <c r="Q25" s="151">
        <v>1.8291107269304789</v>
      </c>
    </row>
    <row r="26" spans="1:17" x14ac:dyDescent="0.25">
      <c r="A26" s="156" t="s">
        <v>281</v>
      </c>
      <c r="B26" s="204">
        <v>19.843044285863108</v>
      </c>
      <c r="C26" s="204">
        <v>20.553218843013244</v>
      </c>
      <c r="D26" s="204">
        <v>19.071247552646625</v>
      </c>
      <c r="E26" s="204">
        <v>22.684743320295148</v>
      </c>
      <c r="F26" s="204">
        <v>27.539358280174667</v>
      </c>
      <c r="G26" s="204">
        <v>29.40334871916604</v>
      </c>
      <c r="H26" s="204">
        <v>29.517613081693536</v>
      </c>
      <c r="I26" s="204">
        <v>25.722488879892243</v>
      </c>
      <c r="J26" s="204">
        <v>22.702363194257085</v>
      </c>
      <c r="K26" s="204">
        <v>19.211628471363461</v>
      </c>
      <c r="L26" s="204">
        <v>22.591778560918439</v>
      </c>
      <c r="M26" s="204">
        <v>24.255896610982337</v>
      </c>
      <c r="N26" s="204">
        <v>23.997795434751016</v>
      </c>
      <c r="O26" s="204">
        <v>22.879875452949825</v>
      </c>
      <c r="P26" s="204">
        <v>22.253939313319666</v>
      </c>
      <c r="Q26" s="204">
        <v>21.949328723165753</v>
      </c>
    </row>
    <row r="27" spans="1:17" x14ac:dyDescent="0.25">
      <c r="A27" s="152" t="s">
        <v>285</v>
      </c>
      <c r="B27" s="264">
        <v>18.453248258351703</v>
      </c>
      <c r="C27" s="264">
        <v>19.113682575841626</v>
      </c>
      <c r="D27" s="264">
        <v>16.735507748485713</v>
      </c>
      <c r="E27" s="264">
        <v>20.235149366485125</v>
      </c>
      <c r="F27" s="264">
        <v>24.823931884625623</v>
      </c>
      <c r="G27" s="264">
        <v>26.423516005073871</v>
      </c>
      <c r="H27" s="264">
        <v>26.554451257327141</v>
      </c>
      <c r="I27" s="264">
        <v>23.121663804516537</v>
      </c>
      <c r="J27" s="264">
        <v>20.2482220928324</v>
      </c>
      <c r="K27" s="264">
        <v>16.971642020781474</v>
      </c>
      <c r="L27" s="264">
        <v>20.163201782134855</v>
      </c>
      <c r="M27" s="264">
        <v>21.665656846858358</v>
      </c>
      <c r="N27" s="264">
        <v>21.470190572324178</v>
      </c>
      <c r="O27" s="264">
        <v>20.466201821207985</v>
      </c>
      <c r="P27" s="264">
        <v>19.763336473666946</v>
      </c>
      <c r="Q27" s="264">
        <v>19.469935621507844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0.75873949548619701</v>
      </c>
      <c r="C29" s="83">
        <v>0.75815873549669588</v>
      </c>
      <c r="D29" s="83">
        <v>0.74414506757125998</v>
      </c>
      <c r="E29" s="83">
        <v>2.2446218249640961</v>
      </c>
      <c r="F29" s="83">
        <v>2.2585206484721203</v>
      </c>
      <c r="G29" s="83">
        <v>1.501311405574421</v>
      </c>
      <c r="H29" s="83">
        <v>1.5010507468022745</v>
      </c>
      <c r="I29" s="83">
        <v>2.2535024317556482</v>
      </c>
      <c r="J29" s="83">
        <v>1.4976337086373865</v>
      </c>
      <c r="K29" s="83">
        <v>0.74580404244893295</v>
      </c>
      <c r="L29" s="83">
        <v>0.74899794754556259</v>
      </c>
      <c r="M29" s="83">
        <v>0.74920860856309179</v>
      </c>
      <c r="N29" s="83">
        <v>0.75011006671103164</v>
      </c>
      <c r="O29" s="83">
        <v>0.74986384962536734</v>
      </c>
      <c r="P29" s="83">
        <v>0.75339539764274988</v>
      </c>
      <c r="Q29" s="83">
        <v>0.75305713430170507</v>
      </c>
    </row>
    <row r="30" spans="1:17" x14ac:dyDescent="0.25">
      <c r="A30" s="154" t="s">
        <v>125</v>
      </c>
      <c r="B30" s="83">
        <v>0</v>
      </c>
      <c r="C30" s="83">
        <v>0</v>
      </c>
      <c r="D30" s="83">
        <v>0</v>
      </c>
      <c r="E30" s="83">
        <v>0</v>
      </c>
      <c r="F30" s="83">
        <v>0</v>
      </c>
      <c r="G30" s="83">
        <v>2.8444792958839232E-17</v>
      </c>
      <c r="H30" s="83">
        <v>9.4847941760082466E-18</v>
      </c>
      <c r="I30" s="83">
        <v>1.8964748321628806E-17</v>
      </c>
      <c r="J30" s="83">
        <v>0</v>
      </c>
      <c r="K30" s="83">
        <v>2.8290068735433381E-17</v>
      </c>
      <c r="L30" s="83">
        <v>0</v>
      </c>
      <c r="M30" s="83">
        <v>0</v>
      </c>
      <c r="N30" s="83">
        <v>0</v>
      </c>
      <c r="O30" s="83">
        <v>1.8935366562525646E-17</v>
      </c>
      <c r="P30" s="83">
        <v>2.8337908817259861E-17</v>
      </c>
      <c r="Q30" s="83">
        <v>2.8327277521099138E-17</v>
      </c>
    </row>
    <row r="31" spans="1:17" x14ac:dyDescent="0.25">
      <c r="A31" s="154" t="s">
        <v>29</v>
      </c>
      <c r="B31" s="83">
        <v>1.7623991305615676</v>
      </c>
      <c r="C31" s="83">
        <v>0</v>
      </c>
      <c r="D31" s="83">
        <v>1.5623420329830704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15.93210963230394</v>
      </c>
      <c r="C32" s="83">
        <v>18.355523840344929</v>
      </c>
      <c r="D32" s="83">
        <v>14.429020647931381</v>
      </c>
      <c r="E32" s="83">
        <v>17.990527541521029</v>
      </c>
      <c r="F32" s="83">
        <v>22.565411236153501</v>
      </c>
      <c r="G32" s="83">
        <v>24.922204599499452</v>
      </c>
      <c r="H32" s="83">
        <v>25.053400510524867</v>
      </c>
      <c r="I32" s="83">
        <v>20.868161372760888</v>
      </c>
      <c r="J32" s="83">
        <v>18.750588384195012</v>
      </c>
      <c r="K32" s="83">
        <v>16.225837978332542</v>
      </c>
      <c r="L32" s="83">
        <v>19.414203834589294</v>
      </c>
      <c r="M32" s="83">
        <v>20.916448238295267</v>
      </c>
      <c r="N32" s="83">
        <v>20.720080505613147</v>
      </c>
      <c r="O32" s="83">
        <v>19.716337971582618</v>
      </c>
      <c r="P32" s="83">
        <v>19.009941076024198</v>
      </c>
      <c r="Q32" s="83">
        <v>18.716878487206138</v>
      </c>
    </row>
    <row r="33" spans="1:17" x14ac:dyDescent="0.25">
      <c r="A33" s="152" t="s">
        <v>284</v>
      </c>
      <c r="B33" s="264">
        <v>1.3897960275114052</v>
      </c>
      <c r="C33" s="264">
        <v>1.4395362671716185</v>
      </c>
      <c r="D33" s="264">
        <v>2.3357398041609123</v>
      </c>
      <c r="E33" s="264">
        <v>2.4495939538100231</v>
      </c>
      <c r="F33" s="264">
        <v>2.715426395549045</v>
      </c>
      <c r="G33" s="264">
        <v>2.9798327140921685</v>
      </c>
      <c r="H33" s="264">
        <v>2.9631618243663951</v>
      </c>
      <c r="I33" s="264">
        <v>2.6008250753757061</v>
      </c>
      <c r="J33" s="264">
        <v>2.4541411014246854</v>
      </c>
      <c r="K33" s="264">
        <v>2.2399864505819878</v>
      </c>
      <c r="L33" s="264">
        <v>2.428576778783583</v>
      </c>
      <c r="M33" s="264">
        <v>2.5902397641239787</v>
      </c>
      <c r="N33" s="264">
        <v>2.5276048624268377</v>
      </c>
      <c r="O33" s="264">
        <v>2.4136736317418404</v>
      </c>
      <c r="P33" s="264">
        <v>2.4906028396527198</v>
      </c>
      <c r="Q33" s="264">
        <v>2.4793931016579087</v>
      </c>
    </row>
    <row r="34" spans="1:17" x14ac:dyDescent="0.25">
      <c r="A34" s="156" t="s">
        <v>280</v>
      </c>
      <c r="B34" s="204">
        <v>17.845276394964372</v>
      </c>
      <c r="C34" s="204">
        <v>21.821007024726839</v>
      </c>
      <c r="D34" s="204">
        <v>16.57908678286843</v>
      </c>
      <c r="E34" s="204">
        <v>24.988039189483487</v>
      </c>
      <c r="F34" s="204">
        <v>30.686483009694314</v>
      </c>
      <c r="G34" s="204">
        <v>32.307424317585685</v>
      </c>
      <c r="H34" s="204">
        <v>31.853897107036317</v>
      </c>
      <c r="I34" s="204">
        <v>31.466764460188557</v>
      </c>
      <c r="J34" s="204">
        <v>27.208524410050117</v>
      </c>
      <c r="K34" s="204">
        <v>24.084840175113939</v>
      </c>
      <c r="L34" s="204">
        <v>29.466806954189849</v>
      </c>
      <c r="M34" s="204">
        <v>27.557604867685612</v>
      </c>
      <c r="N34" s="204">
        <v>29.802341876691088</v>
      </c>
      <c r="O34" s="204">
        <v>29.667211953088497</v>
      </c>
      <c r="P34" s="204">
        <v>22.533753274593806</v>
      </c>
      <c r="Q34" s="204">
        <v>21.753575082798761</v>
      </c>
    </row>
    <row r="35" spans="1:17" x14ac:dyDescent="0.25">
      <c r="A35" s="88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1.7763568394002505E-15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0</v>
      </c>
      <c r="C38" s="87">
        <v>0</v>
      </c>
      <c r="D38" s="87">
        <v>0</v>
      </c>
      <c r="E38" s="87">
        <v>0.13920312823821535</v>
      </c>
      <c r="F38" s="87">
        <v>0.2135352774631647</v>
      </c>
      <c r="G38" s="87">
        <v>0.10657668743297284</v>
      </c>
      <c r="H38" s="87">
        <v>0.10424573880806641</v>
      </c>
      <c r="I38" s="87">
        <v>0.20070405318602544</v>
      </c>
      <c r="J38" s="87">
        <v>0.1355300670109626</v>
      </c>
      <c r="K38" s="87">
        <v>0.105885556761064</v>
      </c>
      <c r="L38" s="87">
        <v>0.18070673893777023</v>
      </c>
      <c r="M38" s="87">
        <v>0.11191505900367274</v>
      </c>
      <c r="N38" s="87">
        <v>0.18003599192731468</v>
      </c>
      <c r="O38" s="87">
        <v>0.21542114872395254</v>
      </c>
      <c r="P38" s="87">
        <v>7.9181558397258114E-2</v>
      </c>
      <c r="Q38" s="87">
        <v>6.9050724633609464E-2</v>
      </c>
    </row>
    <row r="39" spans="1:17" x14ac:dyDescent="0.25">
      <c r="A39" s="88" t="s">
        <v>29</v>
      </c>
      <c r="B39" s="87">
        <v>1.2693925127514023</v>
      </c>
      <c r="C39" s="87">
        <v>4.8016800000000002</v>
      </c>
      <c r="D39" s="87">
        <v>0.59340678286842952</v>
      </c>
      <c r="E39" s="87">
        <v>3.8000099999999999</v>
      </c>
      <c r="F39" s="87">
        <v>3.80064</v>
      </c>
      <c r="G39" s="87">
        <v>4.7769364015696363</v>
      </c>
      <c r="H39" s="87">
        <v>3.8014199999999998</v>
      </c>
      <c r="I39" s="87">
        <v>3.8006099999999998</v>
      </c>
      <c r="J39" s="87">
        <v>2.8961100000000002</v>
      </c>
      <c r="K39" s="87">
        <v>1.8991899999999999</v>
      </c>
      <c r="L39" s="87">
        <v>1.9108232663103208</v>
      </c>
      <c r="M39" s="87">
        <v>1.910772373627156</v>
      </c>
      <c r="N39" s="87">
        <v>1.9108120586209654</v>
      </c>
      <c r="O39" s="87">
        <v>0.95525539848444707</v>
      </c>
      <c r="P39" s="87">
        <v>0.96266694028407107</v>
      </c>
      <c r="Q39" s="87">
        <v>0.96252094530218946</v>
      </c>
    </row>
    <row r="40" spans="1:17" x14ac:dyDescent="0.25">
      <c r="A40" s="88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88" t="s">
        <v>26</v>
      </c>
      <c r="B41" s="87">
        <v>0</v>
      </c>
      <c r="C41" s="87">
        <v>1.1323470247268395</v>
      </c>
      <c r="D41" s="87">
        <v>0</v>
      </c>
      <c r="E41" s="87">
        <v>4.6607460612452725</v>
      </c>
      <c r="F41" s="87">
        <v>9.7924077322311494</v>
      </c>
      <c r="G41" s="87">
        <v>4.5901948459003226</v>
      </c>
      <c r="H41" s="87">
        <v>4.6360113682282531</v>
      </c>
      <c r="I41" s="87">
        <v>8.3841804070025319</v>
      </c>
      <c r="J41" s="87">
        <v>4.7002943430391539</v>
      </c>
      <c r="K41" s="87">
        <v>3.072104618352876</v>
      </c>
      <c r="L41" s="87">
        <v>6.6197278717220369</v>
      </c>
      <c r="M41" s="87">
        <v>4.1821718918141704</v>
      </c>
      <c r="N41" s="87">
        <v>7.0271283751772309</v>
      </c>
      <c r="O41" s="87">
        <v>8.3651572662741334</v>
      </c>
      <c r="P41" s="87">
        <v>2.5752167051763508</v>
      </c>
      <c r="Q41" s="87">
        <v>2.1876719124042112</v>
      </c>
    </row>
    <row r="42" spans="1:17" x14ac:dyDescent="0.25">
      <c r="A42" s="88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2.3884307132046562E-2</v>
      </c>
      <c r="C43" s="87">
        <v>0</v>
      </c>
      <c r="D43" s="87">
        <v>0</v>
      </c>
      <c r="E43" s="87">
        <v>0</v>
      </c>
      <c r="F43" s="87">
        <v>0.1</v>
      </c>
      <c r="G43" s="87">
        <v>0.16719268576500287</v>
      </c>
      <c r="H43" s="87">
        <v>0.60001000000000004</v>
      </c>
      <c r="I43" s="87">
        <v>0.49997999999999998</v>
      </c>
      <c r="J43" s="87">
        <v>0.69940000000000002</v>
      </c>
      <c r="K43" s="87">
        <v>0.29996</v>
      </c>
      <c r="L43" s="87">
        <v>0.35826583500754672</v>
      </c>
      <c r="M43" s="87">
        <v>1.4330638610269273</v>
      </c>
      <c r="N43" s="87">
        <v>1.1464860139509756</v>
      </c>
      <c r="O43" s="87">
        <v>1.0507368878664092</v>
      </c>
      <c r="P43" s="87">
        <v>0.9076231131947109</v>
      </c>
      <c r="Q43" s="87">
        <v>0.78818308095704692</v>
      </c>
    </row>
    <row r="44" spans="1:17" x14ac:dyDescent="0.25">
      <c r="A44" s="88" t="s">
        <v>22</v>
      </c>
      <c r="B44" s="87">
        <v>16.551999575080924</v>
      </c>
      <c r="C44" s="87">
        <v>15.886979999999999</v>
      </c>
      <c r="D44" s="87">
        <v>15.98568</v>
      </c>
      <c r="E44" s="87">
        <v>16.388079999999999</v>
      </c>
      <c r="F44" s="87">
        <v>16.779900000000001</v>
      </c>
      <c r="G44" s="87">
        <v>22.66652369691775</v>
      </c>
      <c r="H44" s="87">
        <v>22.712209999999999</v>
      </c>
      <c r="I44" s="87">
        <v>18.581289999999999</v>
      </c>
      <c r="J44" s="87">
        <v>18.777190000000001</v>
      </c>
      <c r="K44" s="87">
        <v>18.707699999999999</v>
      </c>
      <c r="L44" s="87">
        <v>20.397283242212175</v>
      </c>
      <c r="M44" s="87">
        <v>19.919681682213685</v>
      </c>
      <c r="N44" s="87">
        <v>19.537879437014603</v>
      </c>
      <c r="O44" s="87">
        <v>19.080641251739554</v>
      </c>
      <c r="P44" s="87">
        <v>18.009064957541415</v>
      </c>
      <c r="Q44" s="87">
        <v>17.746148419501704</v>
      </c>
    </row>
    <row r="45" spans="1:17" x14ac:dyDescent="0.25">
      <c r="A45" s="156" t="s">
        <v>279</v>
      </c>
      <c r="B45" s="204">
        <v>6.614348095287701</v>
      </c>
      <c r="C45" s="204">
        <v>6.8510729476710805</v>
      </c>
      <c r="D45" s="204">
        <v>6.3570825175488723</v>
      </c>
      <c r="E45" s="204">
        <v>7.5615811067650478</v>
      </c>
      <c r="F45" s="204">
        <v>9.179786093391554</v>
      </c>
      <c r="G45" s="204">
        <v>9.8011162397220133</v>
      </c>
      <c r="H45" s="204">
        <v>9.8392043605645085</v>
      </c>
      <c r="I45" s="204">
        <v>8.5741629599640774</v>
      </c>
      <c r="J45" s="204">
        <v>7.5674543980856939</v>
      </c>
      <c r="K45" s="204">
        <v>6.4038761571211538</v>
      </c>
      <c r="L45" s="204">
        <v>7.5305928536394786</v>
      </c>
      <c r="M45" s="204">
        <v>8.0852988703274438</v>
      </c>
      <c r="N45" s="204">
        <v>7.9992651449170058</v>
      </c>
      <c r="O45" s="204">
        <v>7.6266251509832728</v>
      </c>
      <c r="P45" s="204">
        <v>7.4179797711065536</v>
      </c>
      <c r="Q45" s="204">
        <v>7.3164429077219166</v>
      </c>
    </row>
    <row r="46" spans="1:17" x14ac:dyDescent="0.25">
      <c r="A46" s="72" t="s">
        <v>278</v>
      </c>
      <c r="B46" s="306">
        <v>23.659757902965971</v>
      </c>
      <c r="C46" s="306">
        <v>21.169475721909215</v>
      </c>
      <c r="D46" s="306">
        <v>23.311606014750772</v>
      </c>
      <c r="E46" s="306">
        <v>22.460882255467212</v>
      </c>
      <c r="F46" s="306">
        <v>26.916674726337703</v>
      </c>
      <c r="G46" s="306">
        <v>29.194580086669973</v>
      </c>
      <c r="H46" s="306">
        <v>29.887110255506002</v>
      </c>
      <c r="I46" s="306">
        <v>22.336108113586057</v>
      </c>
      <c r="J46" s="306">
        <v>20.277251937937635</v>
      </c>
      <c r="K46" s="306">
        <v>16.09948271082132</v>
      </c>
      <c r="L46" s="306">
        <v>17.787663202397887</v>
      </c>
      <c r="M46" s="306">
        <v>23.177645543619121</v>
      </c>
      <c r="N46" s="306">
        <v>20.393046907663148</v>
      </c>
      <c r="O46" s="306">
        <v>18.189860869331575</v>
      </c>
      <c r="P46" s="306">
        <v>24.014069789099835</v>
      </c>
      <c r="Q46" s="306">
        <v>24.157104163156269</v>
      </c>
    </row>
    <row r="48" spans="1:17" ht="12.75" x14ac:dyDescent="0.25">
      <c r="A48" s="98" t="str">
        <f>FBT_fec!$A$81</f>
        <v>Market shares of energy uses (%)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7</v>
      </c>
      <c r="B50" s="77">
        <f t="shared" ref="B50:Q50" si="0">SUM(B$51:B$55,B$57:B$58,B$60:B$61,B$63:B$64,B$65:B$67)</f>
        <v>1.0000000000000002</v>
      </c>
      <c r="C50" s="77">
        <f t="shared" si="0"/>
        <v>1</v>
      </c>
      <c r="D50" s="77">
        <f t="shared" si="0"/>
        <v>1</v>
      </c>
      <c r="E50" s="77">
        <f t="shared" si="0"/>
        <v>0.99999999999999989</v>
      </c>
      <c r="F50" s="77">
        <f t="shared" si="0"/>
        <v>1.0000000000000002</v>
      </c>
      <c r="G50" s="77">
        <f t="shared" si="0"/>
        <v>1.0000000000000002</v>
      </c>
      <c r="H50" s="77">
        <f t="shared" si="0"/>
        <v>0.99999999999999978</v>
      </c>
      <c r="I50" s="77">
        <f t="shared" si="0"/>
        <v>1</v>
      </c>
      <c r="J50" s="77">
        <f t="shared" si="0"/>
        <v>0.99999999999999978</v>
      </c>
      <c r="K50" s="77">
        <f t="shared" si="0"/>
        <v>0.99999999999999989</v>
      </c>
      <c r="L50" s="77">
        <f t="shared" si="0"/>
        <v>0.99999999999999978</v>
      </c>
      <c r="M50" s="77">
        <f t="shared" si="0"/>
        <v>1</v>
      </c>
      <c r="N50" s="77">
        <f t="shared" si="0"/>
        <v>0.99999999999999989</v>
      </c>
      <c r="O50" s="77">
        <f t="shared" si="0"/>
        <v>1</v>
      </c>
      <c r="P50" s="77">
        <f t="shared" si="0"/>
        <v>0.99999999999999989</v>
      </c>
      <c r="Q50" s="77">
        <f t="shared" si="0"/>
        <v>1</v>
      </c>
    </row>
    <row r="51" spans="1:17" x14ac:dyDescent="0.25">
      <c r="A51" s="132" t="s">
        <v>83</v>
      </c>
      <c r="B51" s="203">
        <f t="shared" ref="B51:Q51" si="1">IF(B$6=0,0,B$6/B$5)</f>
        <v>4.8323946990867228E-2</v>
      </c>
      <c r="C51" s="203">
        <f t="shared" si="1"/>
        <v>4.8323946990867221E-2</v>
      </c>
      <c r="D51" s="203">
        <f t="shared" si="1"/>
        <v>4.8323946990867228E-2</v>
      </c>
      <c r="E51" s="203">
        <f t="shared" si="1"/>
        <v>4.8323946990867228E-2</v>
      </c>
      <c r="F51" s="203">
        <f t="shared" si="1"/>
        <v>4.8323946990867235E-2</v>
      </c>
      <c r="G51" s="203">
        <f t="shared" si="1"/>
        <v>4.8323946990867235E-2</v>
      </c>
      <c r="H51" s="203">
        <f t="shared" si="1"/>
        <v>4.8323946990867221E-2</v>
      </c>
      <c r="I51" s="203">
        <f t="shared" si="1"/>
        <v>4.8323946990867228E-2</v>
      </c>
      <c r="J51" s="203">
        <f t="shared" si="1"/>
        <v>4.8323946990867228E-2</v>
      </c>
      <c r="K51" s="203">
        <f t="shared" si="1"/>
        <v>4.8323946990867228E-2</v>
      </c>
      <c r="L51" s="203">
        <f t="shared" si="1"/>
        <v>4.8323946990867228E-2</v>
      </c>
      <c r="M51" s="203">
        <f t="shared" si="1"/>
        <v>4.8323946990867235E-2</v>
      </c>
      <c r="N51" s="203">
        <f t="shared" si="1"/>
        <v>4.8323946990867228E-2</v>
      </c>
      <c r="O51" s="203">
        <f t="shared" si="1"/>
        <v>4.8323946990867221E-2</v>
      </c>
      <c r="P51" s="203">
        <f t="shared" si="1"/>
        <v>4.8323946990867228E-2</v>
      </c>
      <c r="Q51" s="203">
        <f t="shared" si="1"/>
        <v>4.8323946990867235E-2</v>
      </c>
    </row>
    <row r="52" spans="1:17" x14ac:dyDescent="0.25">
      <c r="A52" s="76" t="s">
        <v>82</v>
      </c>
      <c r="B52" s="202">
        <f t="shared" ref="B52:Q52" si="2">IF(B$7=0,0,B$7/B$5)</f>
        <v>5.3128083554417137E-2</v>
      </c>
      <c r="C52" s="202">
        <f t="shared" si="2"/>
        <v>5.312808355441713E-2</v>
      </c>
      <c r="D52" s="202">
        <f t="shared" si="2"/>
        <v>5.3128083554417137E-2</v>
      </c>
      <c r="E52" s="202">
        <f t="shared" si="2"/>
        <v>5.3128083554417137E-2</v>
      </c>
      <c r="F52" s="202">
        <f t="shared" si="2"/>
        <v>5.3128083554417151E-2</v>
      </c>
      <c r="G52" s="202">
        <f t="shared" si="2"/>
        <v>5.3128083554417151E-2</v>
      </c>
      <c r="H52" s="202">
        <f t="shared" si="2"/>
        <v>5.312808355441713E-2</v>
      </c>
      <c r="I52" s="202">
        <f t="shared" si="2"/>
        <v>5.3128083554417137E-2</v>
      </c>
      <c r="J52" s="202">
        <f t="shared" si="2"/>
        <v>5.3128083554417137E-2</v>
      </c>
      <c r="K52" s="202">
        <f t="shared" si="2"/>
        <v>5.3128083554417137E-2</v>
      </c>
      <c r="L52" s="202">
        <f t="shared" si="2"/>
        <v>5.3128083554417137E-2</v>
      </c>
      <c r="M52" s="202">
        <f t="shared" si="2"/>
        <v>5.3128083554417144E-2</v>
      </c>
      <c r="N52" s="202">
        <f t="shared" si="2"/>
        <v>5.3128083554417137E-2</v>
      </c>
      <c r="O52" s="202">
        <f t="shared" si="2"/>
        <v>5.312808355441713E-2</v>
      </c>
      <c r="P52" s="202">
        <f t="shared" si="2"/>
        <v>5.3128083554417137E-2</v>
      </c>
      <c r="Q52" s="202">
        <f t="shared" si="2"/>
        <v>5.3128083554417144E-2</v>
      </c>
    </row>
    <row r="53" spans="1:17" x14ac:dyDescent="0.25">
      <c r="A53" s="76" t="s">
        <v>81</v>
      </c>
      <c r="B53" s="202">
        <f t="shared" ref="B53:Q53" si="3">IF(B$8=0,0,B$8/B$5)</f>
        <v>6.8503083522219232E-2</v>
      </c>
      <c r="C53" s="202">
        <f t="shared" si="3"/>
        <v>6.8503083522219219E-2</v>
      </c>
      <c r="D53" s="202">
        <f t="shared" si="3"/>
        <v>6.8503083522219232E-2</v>
      </c>
      <c r="E53" s="202">
        <f t="shared" si="3"/>
        <v>6.8503083522219232E-2</v>
      </c>
      <c r="F53" s="202">
        <f t="shared" si="3"/>
        <v>6.8503083522219246E-2</v>
      </c>
      <c r="G53" s="202">
        <f t="shared" si="3"/>
        <v>6.8503083522219246E-2</v>
      </c>
      <c r="H53" s="202">
        <f t="shared" si="3"/>
        <v>6.8503083522219219E-2</v>
      </c>
      <c r="I53" s="202">
        <f t="shared" si="3"/>
        <v>6.8503083522219232E-2</v>
      </c>
      <c r="J53" s="202">
        <f t="shared" si="3"/>
        <v>6.8503083522219232E-2</v>
      </c>
      <c r="K53" s="202">
        <f t="shared" si="3"/>
        <v>6.8503083522219232E-2</v>
      </c>
      <c r="L53" s="202">
        <f t="shared" si="3"/>
        <v>6.8503083522219232E-2</v>
      </c>
      <c r="M53" s="202">
        <f t="shared" si="3"/>
        <v>6.8503083522219246E-2</v>
      </c>
      <c r="N53" s="202">
        <f t="shared" si="3"/>
        <v>6.8503083522219232E-2</v>
      </c>
      <c r="O53" s="202">
        <f t="shared" si="3"/>
        <v>6.8503083522219219E-2</v>
      </c>
      <c r="P53" s="202">
        <f t="shared" si="3"/>
        <v>6.8503083522219232E-2</v>
      </c>
      <c r="Q53" s="202">
        <f t="shared" si="3"/>
        <v>6.8503083522219246E-2</v>
      </c>
    </row>
    <row r="54" spans="1:17" x14ac:dyDescent="0.25">
      <c r="A54" s="76" t="s">
        <v>80</v>
      </c>
      <c r="B54" s="202">
        <f t="shared" ref="B54:Q54" si="4">IF(B$9=0,0,B$9/B$5)</f>
        <v>4.5577466837094141E-2</v>
      </c>
      <c r="C54" s="202">
        <f t="shared" si="4"/>
        <v>4.5577466837094127E-2</v>
      </c>
      <c r="D54" s="202">
        <f t="shared" si="4"/>
        <v>4.5577466837094134E-2</v>
      </c>
      <c r="E54" s="202">
        <f t="shared" si="4"/>
        <v>4.5577466837094134E-2</v>
      </c>
      <c r="F54" s="202">
        <f t="shared" si="4"/>
        <v>4.5577466837094141E-2</v>
      </c>
      <c r="G54" s="202">
        <f t="shared" si="4"/>
        <v>4.5577466837094141E-2</v>
      </c>
      <c r="H54" s="202">
        <f t="shared" si="4"/>
        <v>4.5577466837094127E-2</v>
      </c>
      <c r="I54" s="202">
        <f t="shared" si="4"/>
        <v>4.5577466837094134E-2</v>
      </c>
      <c r="J54" s="202">
        <f t="shared" si="4"/>
        <v>4.5577466837094134E-2</v>
      </c>
      <c r="K54" s="202">
        <f t="shared" si="4"/>
        <v>4.5577466837094134E-2</v>
      </c>
      <c r="L54" s="202">
        <f t="shared" si="4"/>
        <v>4.5577466837094134E-2</v>
      </c>
      <c r="M54" s="202">
        <f t="shared" si="4"/>
        <v>4.5577466837094141E-2</v>
      </c>
      <c r="N54" s="202">
        <f t="shared" si="4"/>
        <v>4.5577466837094134E-2</v>
      </c>
      <c r="O54" s="202">
        <f t="shared" si="4"/>
        <v>4.5577466837094127E-2</v>
      </c>
      <c r="P54" s="202">
        <f t="shared" si="4"/>
        <v>4.5577466837094134E-2</v>
      </c>
      <c r="Q54" s="202">
        <f t="shared" si="4"/>
        <v>4.5577466837094141E-2</v>
      </c>
    </row>
    <row r="55" spans="1:17" x14ac:dyDescent="0.25">
      <c r="A55" s="129" t="s">
        <v>79</v>
      </c>
      <c r="B55" s="201">
        <f t="shared" ref="B55:Q55" si="5">IF(B$10=0,0,B$10/B$5)</f>
        <v>4.0773330273544232E-2</v>
      </c>
      <c r="C55" s="201">
        <f t="shared" si="5"/>
        <v>4.0773330273544219E-2</v>
      </c>
      <c r="D55" s="201">
        <f t="shared" si="5"/>
        <v>4.0773330273544225E-2</v>
      </c>
      <c r="E55" s="201">
        <f t="shared" si="5"/>
        <v>4.0773330273544225E-2</v>
      </c>
      <c r="F55" s="201">
        <f t="shared" si="5"/>
        <v>4.0773330273544232E-2</v>
      </c>
      <c r="G55" s="201">
        <f t="shared" si="5"/>
        <v>4.0773330273544239E-2</v>
      </c>
      <c r="H55" s="201">
        <f t="shared" si="5"/>
        <v>4.0773330273544219E-2</v>
      </c>
      <c r="I55" s="201">
        <f t="shared" si="5"/>
        <v>4.0773330273544232E-2</v>
      </c>
      <c r="J55" s="201">
        <f t="shared" si="5"/>
        <v>4.0773330273544225E-2</v>
      </c>
      <c r="K55" s="201">
        <f t="shared" si="5"/>
        <v>4.0773330273544225E-2</v>
      </c>
      <c r="L55" s="201">
        <f t="shared" si="5"/>
        <v>4.0773330273544219E-2</v>
      </c>
      <c r="M55" s="201">
        <f t="shared" si="5"/>
        <v>4.0773330273544232E-2</v>
      </c>
      <c r="N55" s="201">
        <f t="shared" si="5"/>
        <v>4.0773330273544225E-2</v>
      </c>
      <c r="O55" s="201">
        <f t="shared" si="5"/>
        <v>4.0773330273544219E-2</v>
      </c>
      <c r="P55" s="201">
        <f t="shared" si="5"/>
        <v>4.0773330273544225E-2</v>
      </c>
      <c r="Q55" s="201">
        <f t="shared" si="5"/>
        <v>4.0773330273544232E-2</v>
      </c>
    </row>
    <row r="56" spans="1:17" x14ac:dyDescent="0.25">
      <c r="A56" s="127" t="s">
        <v>283</v>
      </c>
      <c r="B56" s="200">
        <f t="shared" ref="B56:Q56" si="6">IF(B$15=0,0,B$15/B$5)</f>
        <v>7.2768501841669109E-2</v>
      </c>
      <c r="C56" s="200">
        <f t="shared" si="6"/>
        <v>7.2768501841669095E-2</v>
      </c>
      <c r="D56" s="200">
        <f t="shared" si="6"/>
        <v>7.2768501841669081E-2</v>
      </c>
      <c r="E56" s="200">
        <f t="shared" si="6"/>
        <v>7.2768501841669081E-2</v>
      </c>
      <c r="F56" s="200">
        <f t="shared" si="6"/>
        <v>7.2768501841669109E-2</v>
      </c>
      <c r="G56" s="200">
        <f t="shared" si="6"/>
        <v>7.2768501841669095E-2</v>
      </c>
      <c r="H56" s="200">
        <f t="shared" si="6"/>
        <v>7.2768501841669067E-2</v>
      </c>
      <c r="I56" s="200">
        <f t="shared" si="6"/>
        <v>7.2768501841669081E-2</v>
      </c>
      <c r="J56" s="200">
        <f t="shared" si="6"/>
        <v>7.2768501841669081E-2</v>
      </c>
      <c r="K56" s="200">
        <f t="shared" si="6"/>
        <v>7.2768501841669081E-2</v>
      </c>
      <c r="L56" s="200">
        <f t="shared" si="6"/>
        <v>7.2768501841669081E-2</v>
      </c>
      <c r="M56" s="200">
        <f t="shared" si="6"/>
        <v>7.2768501841669095E-2</v>
      </c>
      <c r="N56" s="200">
        <f t="shared" si="6"/>
        <v>7.2768501841669081E-2</v>
      </c>
      <c r="O56" s="200">
        <f t="shared" si="6"/>
        <v>7.2768501841669053E-2</v>
      </c>
      <c r="P56" s="200">
        <f t="shared" si="6"/>
        <v>7.2768501841669081E-2</v>
      </c>
      <c r="Q56" s="200">
        <f t="shared" si="6"/>
        <v>7.2768501841669095E-2</v>
      </c>
    </row>
    <row r="57" spans="1:17" x14ac:dyDescent="0.25">
      <c r="A57" s="142" t="s">
        <v>289</v>
      </c>
      <c r="B57" s="199">
        <f t="shared" ref="B57:Q57" si="7">IF(B$16=0,0,B$16/B$5)</f>
        <v>7.2768501841669109E-2</v>
      </c>
      <c r="C57" s="199">
        <f t="shared" si="7"/>
        <v>7.2768501841669095E-2</v>
      </c>
      <c r="D57" s="199">
        <f t="shared" si="7"/>
        <v>7.2768501841669081E-2</v>
      </c>
      <c r="E57" s="199">
        <f t="shared" si="7"/>
        <v>7.2768501841669081E-2</v>
      </c>
      <c r="F57" s="199">
        <f t="shared" si="7"/>
        <v>7.2768501841669109E-2</v>
      </c>
      <c r="G57" s="199">
        <f t="shared" si="7"/>
        <v>7.2768501841669095E-2</v>
      </c>
      <c r="H57" s="199">
        <f t="shared" si="7"/>
        <v>7.2768501841669067E-2</v>
      </c>
      <c r="I57" s="199">
        <f t="shared" si="7"/>
        <v>7.2768501841669081E-2</v>
      </c>
      <c r="J57" s="199">
        <f t="shared" si="7"/>
        <v>7.2768501841669081E-2</v>
      </c>
      <c r="K57" s="199">
        <f t="shared" si="7"/>
        <v>7.2768501841669081E-2</v>
      </c>
      <c r="L57" s="199">
        <f t="shared" si="7"/>
        <v>7.2768501841669081E-2</v>
      </c>
      <c r="M57" s="199">
        <f t="shared" si="7"/>
        <v>7.2768501841669095E-2</v>
      </c>
      <c r="N57" s="199">
        <f t="shared" si="7"/>
        <v>7.2768501841669081E-2</v>
      </c>
      <c r="O57" s="199">
        <f t="shared" si="7"/>
        <v>7.2768501841669053E-2</v>
      </c>
      <c r="P57" s="199">
        <f t="shared" si="7"/>
        <v>7.2768501841669081E-2</v>
      </c>
      <c r="Q57" s="199">
        <f t="shared" si="7"/>
        <v>7.2768501841669095E-2</v>
      </c>
    </row>
    <row r="58" spans="1:17" x14ac:dyDescent="0.25">
      <c r="A58" s="142" t="s">
        <v>288</v>
      </c>
      <c r="B58" s="199">
        <f t="shared" ref="B58:Q58" si="8">IF(B$22=0,0,B$22/B$5)</f>
        <v>0</v>
      </c>
      <c r="C58" s="199">
        <f t="shared" si="8"/>
        <v>0</v>
      </c>
      <c r="D58" s="199">
        <f t="shared" si="8"/>
        <v>0</v>
      </c>
      <c r="E58" s="199">
        <f t="shared" si="8"/>
        <v>0</v>
      </c>
      <c r="F58" s="199">
        <f t="shared" si="8"/>
        <v>0</v>
      </c>
      <c r="G58" s="199">
        <f t="shared" si="8"/>
        <v>0</v>
      </c>
      <c r="H58" s="199">
        <f t="shared" si="8"/>
        <v>0</v>
      </c>
      <c r="I58" s="199">
        <f t="shared" si="8"/>
        <v>0</v>
      </c>
      <c r="J58" s="199">
        <f t="shared" si="8"/>
        <v>0</v>
      </c>
      <c r="K58" s="199">
        <f t="shared" si="8"/>
        <v>0</v>
      </c>
      <c r="L58" s="199">
        <f t="shared" si="8"/>
        <v>0</v>
      </c>
      <c r="M58" s="199">
        <f t="shared" si="8"/>
        <v>0</v>
      </c>
      <c r="N58" s="199">
        <f t="shared" si="8"/>
        <v>0</v>
      </c>
      <c r="O58" s="199">
        <f t="shared" si="8"/>
        <v>0</v>
      </c>
      <c r="P58" s="199">
        <f t="shared" si="8"/>
        <v>0</v>
      </c>
      <c r="Q58" s="199">
        <f t="shared" si="8"/>
        <v>0</v>
      </c>
    </row>
    <row r="59" spans="1:17" x14ac:dyDescent="0.25">
      <c r="A59" s="127" t="s">
        <v>282</v>
      </c>
      <c r="B59" s="200">
        <f t="shared" ref="B59:Q59" si="9">IF(B$23=0,0,B$23/B$5)</f>
        <v>7.2768501841669081E-2</v>
      </c>
      <c r="C59" s="200">
        <f t="shared" si="9"/>
        <v>7.2768501841669081E-2</v>
      </c>
      <c r="D59" s="200">
        <f t="shared" si="9"/>
        <v>7.2768501841669081E-2</v>
      </c>
      <c r="E59" s="200">
        <f t="shared" si="9"/>
        <v>7.2768501841669081E-2</v>
      </c>
      <c r="F59" s="200">
        <f t="shared" si="9"/>
        <v>7.2768501841669095E-2</v>
      </c>
      <c r="G59" s="200">
        <f t="shared" si="9"/>
        <v>7.2768501841669095E-2</v>
      </c>
      <c r="H59" s="200">
        <f t="shared" si="9"/>
        <v>7.2768501841669067E-2</v>
      </c>
      <c r="I59" s="200">
        <f t="shared" si="9"/>
        <v>7.2768501841669081E-2</v>
      </c>
      <c r="J59" s="200">
        <f t="shared" si="9"/>
        <v>7.2768501841669067E-2</v>
      </c>
      <c r="K59" s="200">
        <f t="shared" si="9"/>
        <v>7.2768501841669081E-2</v>
      </c>
      <c r="L59" s="200">
        <f t="shared" si="9"/>
        <v>7.2768501841669081E-2</v>
      </c>
      <c r="M59" s="200">
        <f t="shared" si="9"/>
        <v>7.2768501841669095E-2</v>
      </c>
      <c r="N59" s="200">
        <f t="shared" si="9"/>
        <v>7.2768501841669081E-2</v>
      </c>
      <c r="O59" s="200">
        <f t="shared" si="9"/>
        <v>7.2768501841669053E-2</v>
      </c>
      <c r="P59" s="200">
        <f t="shared" si="9"/>
        <v>7.2768501841669081E-2</v>
      </c>
      <c r="Q59" s="200">
        <f t="shared" si="9"/>
        <v>7.2768501841669095E-2</v>
      </c>
    </row>
    <row r="60" spans="1:17" x14ac:dyDescent="0.25">
      <c r="A60" s="142" t="s">
        <v>287</v>
      </c>
      <c r="B60" s="199">
        <f t="shared" ref="B60:Q60" si="10">IF(B$24=0,0,B$24/B$5)</f>
        <v>5.8214801473335277E-2</v>
      </c>
      <c r="C60" s="199">
        <f t="shared" si="10"/>
        <v>5.8214801473335263E-2</v>
      </c>
      <c r="D60" s="199">
        <f t="shared" si="10"/>
        <v>5.821480147333527E-2</v>
      </c>
      <c r="E60" s="199">
        <f t="shared" si="10"/>
        <v>5.821480147333527E-2</v>
      </c>
      <c r="F60" s="199">
        <f t="shared" si="10"/>
        <v>5.8214801473335277E-2</v>
      </c>
      <c r="G60" s="199">
        <f t="shared" si="10"/>
        <v>5.8214801473335284E-2</v>
      </c>
      <c r="H60" s="199">
        <f t="shared" si="10"/>
        <v>5.8214801473335256E-2</v>
      </c>
      <c r="I60" s="199">
        <f t="shared" si="10"/>
        <v>5.821480147333527E-2</v>
      </c>
      <c r="J60" s="199">
        <f t="shared" si="10"/>
        <v>5.821480147333527E-2</v>
      </c>
      <c r="K60" s="199">
        <f t="shared" si="10"/>
        <v>5.821480147333527E-2</v>
      </c>
      <c r="L60" s="199">
        <f t="shared" si="10"/>
        <v>5.821480147333527E-2</v>
      </c>
      <c r="M60" s="199">
        <f t="shared" si="10"/>
        <v>5.8214801473335284E-2</v>
      </c>
      <c r="N60" s="199">
        <f t="shared" si="10"/>
        <v>5.821480147333527E-2</v>
      </c>
      <c r="O60" s="199">
        <f t="shared" si="10"/>
        <v>5.8214801473335256E-2</v>
      </c>
      <c r="P60" s="199">
        <f t="shared" si="10"/>
        <v>5.821480147333527E-2</v>
      </c>
      <c r="Q60" s="199">
        <f t="shared" si="10"/>
        <v>5.8214801473335277E-2</v>
      </c>
    </row>
    <row r="61" spans="1:17" x14ac:dyDescent="0.25">
      <c r="A61" s="142" t="s">
        <v>286</v>
      </c>
      <c r="B61" s="199">
        <f t="shared" ref="B61:Q61" si="11">IF(B$25=0,0,B$25/B$5)</f>
        <v>1.4553700368333811E-2</v>
      </c>
      <c r="C61" s="199">
        <f t="shared" si="11"/>
        <v>1.4553700368333809E-2</v>
      </c>
      <c r="D61" s="199">
        <f t="shared" si="11"/>
        <v>1.4553700368333811E-2</v>
      </c>
      <c r="E61" s="199">
        <f t="shared" si="11"/>
        <v>1.4553700368333811E-2</v>
      </c>
      <c r="F61" s="199">
        <f t="shared" si="11"/>
        <v>1.4553700368333814E-2</v>
      </c>
      <c r="G61" s="199">
        <f t="shared" si="11"/>
        <v>1.4553700368333812E-2</v>
      </c>
      <c r="H61" s="199">
        <f t="shared" si="11"/>
        <v>1.4553700368333809E-2</v>
      </c>
      <c r="I61" s="199">
        <f t="shared" si="11"/>
        <v>1.4553700368333812E-2</v>
      </c>
      <c r="J61" s="199">
        <f t="shared" si="11"/>
        <v>1.4553700368333811E-2</v>
      </c>
      <c r="K61" s="199">
        <f t="shared" si="11"/>
        <v>1.4553700368333811E-2</v>
      </c>
      <c r="L61" s="199">
        <f t="shared" si="11"/>
        <v>1.4553700368333811E-2</v>
      </c>
      <c r="M61" s="199">
        <f t="shared" si="11"/>
        <v>1.4553700368333814E-2</v>
      </c>
      <c r="N61" s="199">
        <f t="shared" si="11"/>
        <v>1.4553700368333811E-2</v>
      </c>
      <c r="O61" s="199">
        <f t="shared" si="11"/>
        <v>1.4553700368333807E-2</v>
      </c>
      <c r="P61" s="199">
        <f t="shared" si="11"/>
        <v>1.4553700368333811E-2</v>
      </c>
      <c r="Q61" s="199">
        <f t="shared" si="11"/>
        <v>1.4553700368333812E-2</v>
      </c>
    </row>
    <row r="62" spans="1:17" x14ac:dyDescent="0.25">
      <c r="A62" s="127" t="s">
        <v>281</v>
      </c>
      <c r="B62" s="200">
        <f t="shared" ref="B62:Q62" si="12">IF(B$26=0,0,B$26/B$5)</f>
        <v>0.17464440442000581</v>
      </c>
      <c r="C62" s="200">
        <f t="shared" si="12"/>
        <v>0.17464440442000576</v>
      </c>
      <c r="D62" s="200">
        <f t="shared" si="12"/>
        <v>0.17464440442000581</v>
      </c>
      <c r="E62" s="200">
        <f t="shared" si="12"/>
        <v>0.17464440442000578</v>
      </c>
      <c r="F62" s="200">
        <f t="shared" si="12"/>
        <v>0.17464440442000584</v>
      </c>
      <c r="G62" s="200">
        <f t="shared" si="12"/>
        <v>0.17464440442000578</v>
      </c>
      <c r="H62" s="200">
        <f t="shared" si="12"/>
        <v>0.17464440442000578</v>
      </c>
      <c r="I62" s="200">
        <f t="shared" si="12"/>
        <v>0.17464440442000581</v>
      </c>
      <c r="J62" s="200">
        <f t="shared" si="12"/>
        <v>0.17464440442000578</v>
      </c>
      <c r="K62" s="200">
        <f t="shared" si="12"/>
        <v>0.17464440442000576</v>
      </c>
      <c r="L62" s="200">
        <f t="shared" si="12"/>
        <v>0.17464440442000578</v>
      </c>
      <c r="M62" s="200">
        <f t="shared" si="12"/>
        <v>0.17464440442000581</v>
      </c>
      <c r="N62" s="200">
        <f t="shared" si="12"/>
        <v>0.17464440442000576</v>
      </c>
      <c r="O62" s="200">
        <f t="shared" si="12"/>
        <v>0.17464440442000576</v>
      </c>
      <c r="P62" s="200">
        <f t="shared" si="12"/>
        <v>0.17464440442000578</v>
      </c>
      <c r="Q62" s="200">
        <f t="shared" si="12"/>
        <v>0.17464440442000578</v>
      </c>
    </row>
    <row r="63" spans="1:17" x14ac:dyDescent="0.25">
      <c r="A63" s="142" t="s">
        <v>285</v>
      </c>
      <c r="B63" s="199">
        <f t="shared" ref="B63:Q63" si="13">IF(B$27=0,0,B$27/B$5)</f>
        <v>0.16241240533794249</v>
      </c>
      <c r="C63" s="199">
        <f t="shared" si="13"/>
        <v>0.16241240533794238</v>
      </c>
      <c r="D63" s="199">
        <f t="shared" si="13"/>
        <v>0.15325493391726602</v>
      </c>
      <c r="E63" s="199">
        <f t="shared" si="13"/>
        <v>0.15578556739929963</v>
      </c>
      <c r="F63" s="199">
        <f t="shared" si="13"/>
        <v>0.15742417652753446</v>
      </c>
      <c r="G63" s="199">
        <f t="shared" si="13"/>
        <v>0.15694536222605815</v>
      </c>
      <c r="H63" s="199">
        <f t="shared" si="13"/>
        <v>0.15711251149274488</v>
      </c>
      <c r="I63" s="199">
        <f t="shared" si="13"/>
        <v>0.15698594421382106</v>
      </c>
      <c r="J63" s="199">
        <f t="shared" si="13"/>
        <v>0.15576522398607665</v>
      </c>
      <c r="K63" s="199">
        <f t="shared" si="13"/>
        <v>0.15428167982568561</v>
      </c>
      <c r="L63" s="199">
        <f t="shared" si="13"/>
        <v>0.15587043565188802</v>
      </c>
      <c r="M63" s="199">
        <f t="shared" si="13"/>
        <v>0.15599447000753686</v>
      </c>
      <c r="N63" s="199">
        <f t="shared" si="13"/>
        <v>0.15624971283227718</v>
      </c>
      <c r="O63" s="199">
        <f t="shared" si="13"/>
        <v>0.15622058936267866</v>
      </c>
      <c r="P63" s="199">
        <f t="shared" si="13"/>
        <v>0.15509865822856267</v>
      </c>
      <c r="Q63" s="199">
        <f t="shared" si="13"/>
        <v>0.15491659693106391</v>
      </c>
    </row>
    <row r="64" spans="1:17" x14ac:dyDescent="0.25">
      <c r="A64" s="142" t="s">
        <v>284</v>
      </c>
      <c r="B64" s="199">
        <f t="shared" ref="B64:Q64" si="14">IF(B$33=0,0,B$33/B$5)</f>
        <v>1.2231999082063322E-2</v>
      </c>
      <c r="C64" s="199">
        <f t="shared" si="14"/>
        <v>1.2231999082063372E-2</v>
      </c>
      <c r="D64" s="199">
        <f t="shared" si="14"/>
        <v>2.1389470502739798E-2</v>
      </c>
      <c r="E64" s="199">
        <f t="shared" si="14"/>
        <v>1.8858837020706148E-2</v>
      </c>
      <c r="F64" s="199">
        <f t="shared" si="14"/>
        <v>1.7220227892471369E-2</v>
      </c>
      <c r="G64" s="199">
        <f t="shared" si="14"/>
        <v>1.7699042193947644E-2</v>
      </c>
      <c r="H64" s="199">
        <f t="shared" si="14"/>
        <v>1.7531892927260904E-2</v>
      </c>
      <c r="I64" s="199">
        <f t="shared" si="14"/>
        <v>1.7658460206184751E-2</v>
      </c>
      <c r="J64" s="199">
        <f t="shared" si="14"/>
        <v>1.8879180433929128E-2</v>
      </c>
      <c r="K64" s="199">
        <f t="shared" si="14"/>
        <v>2.0362724594320144E-2</v>
      </c>
      <c r="L64" s="199">
        <f t="shared" si="14"/>
        <v>1.8773968768117752E-2</v>
      </c>
      <c r="M64" s="199">
        <f t="shared" si="14"/>
        <v>1.8649934412468955E-2</v>
      </c>
      <c r="N64" s="199">
        <f t="shared" si="14"/>
        <v>1.8394691587728572E-2</v>
      </c>
      <c r="O64" s="199">
        <f t="shared" si="14"/>
        <v>1.8423815057327115E-2</v>
      </c>
      <c r="P64" s="199">
        <f t="shared" si="14"/>
        <v>1.9545746191443131E-2</v>
      </c>
      <c r="Q64" s="199">
        <f t="shared" si="14"/>
        <v>1.9727807488941877E-2</v>
      </c>
    </row>
    <row r="65" spans="1:17" x14ac:dyDescent="0.25">
      <c r="A65" s="127" t="s">
        <v>280</v>
      </c>
      <c r="B65" s="200">
        <f t="shared" ref="B65:Q65" si="15">IF(B$34=0,0,B$34/B$5)</f>
        <v>0.15706146813013475</v>
      </c>
      <c r="C65" s="200">
        <f t="shared" si="15"/>
        <v>0.18541702906908153</v>
      </c>
      <c r="D65" s="200">
        <f t="shared" si="15"/>
        <v>0.15182251339503114</v>
      </c>
      <c r="E65" s="200">
        <f t="shared" si="15"/>
        <v>0.19237692753467434</v>
      </c>
      <c r="F65" s="200">
        <f t="shared" si="15"/>
        <v>0.19460230316371413</v>
      </c>
      <c r="G65" s="200">
        <f t="shared" si="15"/>
        <v>0.19189347894280237</v>
      </c>
      <c r="H65" s="200">
        <f t="shared" si="15"/>
        <v>0.18846730165199815</v>
      </c>
      <c r="I65" s="200">
        <f t="shared" si="15"/>
        <v>0.21364551322520614</v>
      </c>
      <c r="J65" s="200">
        <f t="shared" si="15"/>
        <v>0.20930933489525166</v>
      </c>
      <c r="K65" s="200">
        <f t="shared" si="15"/>
        <v>0.21894461337328153</v>
      </c>
      <c r="L65" s="200">
        <f t="shared" si="15"/>
        <v>0.22779140370896758</v>
      </c>
      <c r="M65" s="200">
        <f t="shared" si="15"/>
        <v>0.19841696914142209</v>
      </c>
      <c r="N65" s="200">
        <f t="shared" si="15"/>
        <v>0.21688709954744695</v>
      </c>
      <c r="O65" s="200">
        <f t="shared" si="15"/>
        <v>0.22645283069848268</v>
      </c>
      <c r="P65" s="200">
        <f t="shared" si="15"/>
        <v>0.17684032766429519</v>
      </c>
      <c r="Q65" s="200">
        <f t="shared" si="15"/>
        <v>0.17308684981931047</v>
      </c>
    </row>
    <row r="66" spans="1:17" x14ac:dyDescent="0.25">
      <c r="A66" s="127" t="s">
        <v>279</v>
      </c>
      <c r="B66" s="200">
        <f t="shared" ref="B66:Q66" si="16">IF(B$45=0,0,B$45/B$5)</f>
        <v>5.8214801473335256E-2</v>
      </c>
      <c r="C66" s="200">
        <f t="shared" si="16"/>
        <v>5.821480147333525E-2</v>
      </c>
      <c r="D66" s="200">
        <f t="shared" si="16"/>
        <v>5.821480147333525E-2</v>
      </c>
      <c r="E66" s="200">
        <f t="shared" si="16"/>
        <v>5.821480147333525E-2</v>
      </c>
      <c r="F66" s="200">
        <f t="shared" si="16"/>
        <v>5.8214801473335263E-2</v>
      </c>
      <c r="G66" s="200">
        <f t="shared" si="16"/>
        <v>5.8214801473335263E-2</v>
      </c>
      <c r="H66" s="200">
        <f t="shared" si="16"/>
        <v>5.8214801473335236E-2</v>
      </c>
      <c r="I66" s="200">
        <f t="shared" si="16"/>
        <v>5.821480147333525E-2</v>
      </c>
      <c r="J66" s="200">
        <f t="shared" si="16"/>
        <v>5.821480147333525E-2</v>
      </c>
      <c r="K66" s="200">
        <f t="shared" si="16"/>
        <v>5.821480147333525E-2</v>
      </c>
      <c r="L66" s="200">
        <f t="shared" si="16"/>
        <v>5.821480147333525E-2</v>
      </c>
      <c r="M66" s="200">
        <f t="shared" si="16"/>
        <v>5.8214801473335256E-2</v>
      </c>
      <c r="N66" s="200">
        <f t="shared" si="16"/>
        <v>5.821480147333525E-2</v>
      </c>
      <c r="O66" s="200">
        <f t="shared" si="16"/>
        <v>5.8214801473335236E-2</v>
      </c>
      <c r="P66" s="200">
        <f t="shared" si="16"/>
        <v>5.821480147333525E-2</v>
      </c>
      <c r="Q66" s="200">
        <f t="shared" si="16"/>
        <v>5.8214801473335256E-2</v>
      </c>
    </row>
    <row r="67" spans="1:17" x14ac:dyDescent="0.25">
      <c r="A67" s="72" t="s">
        <v>278</v>
      </c>
      <c r="B67" s="71">
        <f t="shared" ref="B67:Q67" si="17">IF(B$46=0,0,B$46/B$5)</f>
        <v>0.20823641111504415</v>
      </c>
      <c r="C67" s="71">
        <f t="shared" si="17"/>
        <v>0.17988085017609737</v>
      </c>
      <c r="D67" s="71">
        <f t="shared" si="17"/>
        <v>0.21347536585014779</v>
      </c>
      <c r="E67" s="71">
        <f t="shared" si="17"/>
        <v>0.17292095171050451</v>
      </c>
      <c r="F67" s="71">
        <f t="shared" si="17"/>
        <v>0.17069557608146477</v>
      </c>
      <c r="G67" s="71">
        <f t="shared" si="17"/>
        <v>0.17340440030237653</v>
      </c>
      <c r="H67" s="71">
        <f t="shared" si="17"/>
        <v>0.17683057759318063</v>
      </c>
      <c r="I67" s="71">
        <f t="shared" si="17"/>
        <v>0.15165236601997273</v>
      </c>
      <c r="J67" s="71">
        <f t="shared" si="17"/>
        <v>0.15598854434992718</v>
      </c>
      <c r="K67" s="71">
        <f t="shared" si="17"/>
        <v>0.14635326587189731</v>
      </c>
      <c r="L67" s="71">
        <f t="shared" si="17"/>
        <v>0.13750647553621118</v>
      </c>
      <c r="M67" s="71">
        <f t="shared" si="17"/>
        <v>0.16688091010375683</v>
      </c>
      <c r="N67" s="71">
        <f t="shared" si="17"/>
        <v>0.14841077969773195</v>
      </c>
      <c r="O67" s="71">
        <f t="shared" si="17"/>
        <v>0.13884504854669619</v>
      </c>
      <c r="P67" s="71">
        <f t="shared" si="17"/>
        <v>0.18845755158088362</v>
      </c>
      <c r="Q67" s="71">
        <f t="shared" si="17"/>
        <v>0.19221102942586832</v>
      </c>
    </row>
    <row r="69" spans="1:17" ht="12.75" x14ac:dyDescent="0.25">
      <c r="A69" s="98" t="str">
        <f>FBT_fec!$A$110</f>
        <v>Energy intensity (toe/physical output index)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7</v>
      </c>
      <c r="B71" s="230">
        <f t="shared" ref="B71:Q71" si="18">SUM(B$72:B$82)</f>
        <v>34.845531233402774</v>
      </c>
      <c r="C71" s="230">
        <f t="shared" si="18"/>
        <v>34.777987777065363</v>
      </c>
      <c r="D71" s="230">
        <f t="shared" si="18"/>
        <v>34.77423326506473</v>
      </c>
      <c r="E71" s="230">
        <f t="shared" si="18"/>
        <v>34.404151990895642</v>
      </c>
      <c r="F71" s="230">
        <f t="shared" si="18"/>
        <v>33.673929554615178</v>
      </c>
      <c r="G71" s="230">
        <f t="shared" si="18"/>
        <v>33.079712243124447</v>
      </c>
      <c r="H71" s="230">
        <f t="shared" si="18"/>
        <v>33.082635760154183</v>
      </c>
      <c r="I71" s="230">
        <f t="shared" si="18"/>
        <v>32.984915903378806</v>
      </c>
      <c r="J71" s="230">
        <f t="shared" si="18"/>
        <v>32.944298442149083</v>
      </c>
      <c r="K71" s="230">
        <f t="shared" si="18"/>
        <v>32.751386750328344</v>
      </c>
      <c r="L71" s="230">
        <f t="shared" si="18"/>
        <v>32.704310023163075</v>
      </c>
      <c r="M71" s="230">
        <f t="shared" si="18"/>
        <v>32.47983817900564</v>
      </c>
      <c r="N71" s="230">
        <f t="shared" si="18"/>
        <v>31.834623074040458</v>
      </c>
      <c r="O71" s="230">
        <f t="shared" si="18"/>
        <v>31.189777495334397</v>
      </c>
      <c r="P71" s="230">
        <f t="shared" si="18"/>
        <v>30.977761461458194</v>
      </c>
      <c r="Q71" s="230">
        <f t="shared" si="18"/>
        <v>29.959107607592557</v>
      </c>
    </row>
    <row r="72" spans="1:17" x14ac:dyDescent="0.25">
      <c r="A72" s="132" t="s">
        <v>83</v>
      </c>
      <c r="B72" s="275">
        <f>IF(B$6=0,0,B$6/TRE!B$5*1000)</f>
        <v>1.6838736041915638</v>
      </c>
      <c r="C72" s="275">
        <f>IF(C$6=0,0,C$6/TRE!C$5*1000)</f>
        <v>1.6806096377879349</v>
      </c>
      <c r="D72" s="275">
        <f>IF(D$6=0,0,D$6/TRE!D$5*1000)</f>
        <v>1.6804282049490396</v>
      </c>
      <c r="E72" s="275">
        <f>IF(E$6=0,0,E$6/TRE!E$5*1000)</f>
        <v>1.66254441707378</v>
      </c>
      <c r="F72" s="275">
        <f>IF(F$6=0,0,F$6/TRE!F$5*1000)</f>
        <v>1.6272571867714207</v>
      </c>
      <c r="G72" s="275">
        <f>IF(G$6=0,0,G$6/TRE!G$5*1000)</f>
        <v>1.5985422609098876</v>
      </c>
      <c r="H72" s="275">
        <f>IF(H$6=0,0,H$6/TRE!H$5*1000)</f>
        <v>1.5986835367918593</v>
      </c>
      <c r="I72" s="275">
        <f>IF(I$6=0,0,I$6/TRE!I$5*1000)</f>
        <v>1.5939613276130906</v>
      </c>
      <c r="J72" s="275">
        <f>IF(J$6=0,0,J$6/TRE!J$5*1000)</f>
        <v>1.5919985315697223</v>
      </c>
      <c r="K72" s="275">
        <f>IF(K$6=0,0,K$6/TRE!K$5*1000)</f>
        <v>1.5826762772002583</v>
      </c>
      <c r="L72" s="275">
        <f>IF(L$6=0,0,L$6/TRE!L$5*1000)</f>
        <v>1.5804013439322204</v>
      </c>
      <c r="M72" s="275">
        <f>IF(M$6=0,0,M$6/TRE!M$5*1000)</f>
        <v>1.5695539784342143</v>
      </c>
      <c r="N72" s="275">
        <f>IF(N$6=0,0,N$6/TRE!N$5*1000)</f>
        <v>1.5383746379041696</v>
      </c>
      <c r="O72" s="275">
        <f>IF(O$6=0,0,O$6/TRE!O$5*1000)</f>
        <v>1.5072131543414828</v>
      </c>
      <c r="P72" s="275">
        <f>IF(P$6=0,0,P$6/TRE!P$5*1000)</f>
        <v>1.4969677027592356</v>
      </c>
      <c r="Q72" s="275">
        <f>IF(Q$6=0,0,Q$6/TRE!Q$5*1000)</f>
        <v>1.44774232792299</v>
      </c>
    </row>
    <row r="73" spans="1:17" x14ac:dyDescent="0.25">
      <c r="A73" s="76" t="s">
        <v>82</v>
      </c>
      <c r="B73" s="274">
        <f>IF(B$7=0,0,B$7/TRE!B$5*1000)</f>
        <v>1.8512762948662744</v>
      </c>
      <c r="C73" s="274">
        <f>IF(C$7=0,0,C$7/TRE!C$5*1000)</f>
        <v>1.8476878404744264</v>
      </c>
      <c r="D73" s="274">
        <f>IF(D$7=0,0,D$7/TRE!D$5*1000)</f>
        <v>1.8474883704471505</v>
      </c>
      <c r="E73" s="274">
        <f>IF(E$7=0,0,E$7/TRE!E$5*1000)</f>
        <v>1.8278266615911702</v>
      </c>
      <c r="F73" s="274">
        <f>IF(F$7=0,0,F$7/TRE!F$5*1000)</f>
        <v>1.7890313429831519</v>
      </c>
      <c r="G73" s="274">
        <f>IF(G$7=0,0,G$7/TRE!G$5*1000)</f>
        <v>1.7574617160087911</v>
      </c>
      <c r="H73" s="274">
        <f>IF(H$7=0,0,H$7/TRE!H$5*1000)</f>
        <v>1.7576170368658193</v>
      </c>
      <c r="I73" s="274">
        <f>IF(I$7=0,0,I$7/TRE!I$5*1000)</f>
        <v>1.7524253681501316</v>
      </c>
      <c r="J73" s="274">
        <f>IF(J$7=0,0,J$7/TRE!J$5*1000)</f>
        <v>1.7502674402761509</v>
      </c>
      <c r="K73" s="274">
        <f>IF(K$7=0,0,K$7/TRE!K$5*1000)</f>
        <v>1.7400184117944744</v>
      </c>
      <c r="L73" s="274">
        <f>IF(L$7=0,0,L$7/TRE!L$5*1000)</f>
        <v>1.73751731550017</v>
      </c>
      <c r="M73" s="274">
        <f>IF(M$7=0,0,M$7/TRE!M$5*1000)</f>
        <v>1.7255915566081597</v>
      </c>
      <c r="N73" s="274">
        <f>IF(N$7=0,0,N$7/TRE!N$5*1000)</f>
        <v>1.6913125146009969</v>
      </c>
      <c r="O73" s="274">
        <f>IF(O$7=0,0,O$7/TRE!O$5*1000)</f>
        <v>1.6570531048158048</v>
      </c>
      <c r="P73" s="274">
        <f>IF(P$7=0,0,P$7/TRE!P$5*1000)</f>
        <v>1.6457890992531543</v>
      </c>
      <c r="Q73" s="274">
        <f>IF(Q$7=0,0,Q$7/TRE!Q$5*1000)</f>
        <v>1.5916699721919514</v>
      </c>
    </row>
    <row r="74" spans="1:17" x14ac:dyDescent="0.25">
      <c r="A74" s="76" t="s">
        <v>81</v>
      </c>
      <c r="B74" s="274">
        <f>IF(B$8=0,0,B$8/TRE!B$5*1000)</f>
        <v>2.3870263364578888</v>
      </c>
      <c r="C74" s="274">
        <f>IF(C$8=0,0,C$8/TRE!C$5*1000)</f>
        <v>2.3823994014270284</v>
      </c>
      <c r="D74" s="274">
        <f>IF(D$8=0,0,D$8/TRE!D$5*1000)</f>
        <v>2.3821422057778632</v>
      </c>
      <c r="E74" s="274">
        <f>IF(E$8=0,0,E$8/TRE!E$5*1000)</f>
        <v>2.3567904973434493</v>
      </c>
      <c r="F74" s="274">
        <f>IF(F$8=0,0,F$8/TRE!F$5*1000)</f>
        <v>2.30676800880113</v>
      </c>
      <c r="G74" s="274">
        <f>IF(G$8=0,0,G$8/TRE!G$5*1000)</f>
        <v>2.2660622906817318</v>
      </c>
      <c r="H74" s="274">
        <f>IF(H$8=0,0,H$8/TRE!H$5*1000)</f>
        <v>2.2662625606129985</v>
      </c>
      <c r="I74" s="274">
        <f>IF(I$8=0,0,I$8/TRE!I$5*1000)</f>
        <v>2.2595684491025354</v>
      </c>
      <c r="J74" s="274">
        <f>IF(J$8=0,0,J$8/TRE!J$5*1000)</f>
        <v>2.2567860277634559</v>
      </c>
      <c r="K74" s="274">
        <f>IF(K$8=0,0,K$8/TRE!K$5*1000)</f>
        <v>2.2435709820262466</v>
      </c>
      <c r="L74" s="274">
        <f>IF(L$8=0,0,L$8/TRE!L$5*1000)</f>
        <v>2.2403460810532918</v>
      </c>
      <c r="M74" s="274">
        <f>IF(M$8=0,0,M$8/TRE!M$5*1000)</f>
        <v>2.2249690675645888</v>
      </c>
      <c r="N74" s="274">
        <f>IF(N$8=0,0,N$8/TRE!N$5*1000)</f>
        <v>2.1807698433393607</v>
      </c>
      <c r="O74" s="274">
        <f>IF(O$8=0,0,O$8/TRE!O$5*1000)</f>
        <v>2.1365959328023258</v>
      </c>
      <c r="P74" s="274">
        <f>IF(P$8=0,0,P$8/TRE!P$5*1000)</f>
        <v>2.1220721807256546</v>
      </c>
      <c r="Q74" s="274">
        <f>IF(Q$8=0,0,Q$8/TRE!Q$5*1000)</f>
        <v>2.0522912506940667</v>
      </c>
    </row>
    <row r="75" spans="1:17" x14ac:dyDescent="0.25">
      <c r="A75" s="76" t="s">
        <v>80</v>
      </c>
      <c r="B75" s="274">
        <f>IF(B$9=0,0,B$9/TRE!B$5*1000)</f>
        <v>1.5881710442113428</v>
      </c>
      <c r="C75" s="274">
        <f>IF(C$9=0,0,C$9/TRE!C$5*1000)</f>
        <v>1.5850925845700616</v>
      </c>
      <c r="D75" s="274">
        <f>IF(D$9=0,0,D$9/TRE!D$5*1000)</f>
        <v>1.5849214634238633</v>
      </c>
      <c r="E75" s="274">
        <f>IF(E$9=0,0,E$9/TRE!E$5*1000)</f>
        <v>1.568054096423392</v>
      </c>
      <c r="F75" s="274">
        <f>IF(F$9=0,0,F$9/TRE!F$5*1000)</f>
        <v>1.5347724075501172</v>
      </c>
      <c r="G75" s="274">
        <f>IF(G$9=0,0,G$9/TRE!G$5*1000)</f>
        <v>1.5076894877416214</v>
      </c>
      <c r="H75" s="274">
        <f>IF(H$9=0,0,H$9/TRE!H$5*1000)</f>
        <v>1.5078227342420916</v>
      </c>
      <c r="I75" s="274">
        <f>IF(I$9=0,0,I$9/TRE!I$5*1000)</f>
        <v>1.5033689107105861</v>
      </c>
      <c r="J75" s="274">
        <f>IF(J$9=0,0,J$9/TRE!J$5*1000)</f>
        <v>1.5015176697183821</v>
      </c>
      <c r="K75" s="274">
        <f>IF(K$9=0,0,K$9/TRE!K$5*1000)</f>
        <v>1.492725243481934</v>
      </c>
      <c r="L75" s="274">
        <f>IF(L$9=0,0,L$9/TRE!L$5*1000)</f>
        <v>1.4905796055107605</v>
      </c>
      <c r="M75" s="274">
        <f>IF(M$9=0,0,M$9/TRE!M$5*1000)</f>
        <v>1.4803487474778136</v>
      </c>
      <c r="N75" s="274">
        <f>IF(N$9=0,0,N$9/TRE!N$5*1000)</f>
        <v>1.4509414774284706</v>
      </c>
      <c r="O75" s="274">
        <f>IF(O$9=0,0,O$9/TRE!O$5*1000)</f>
        <v>1.4215510494499481</v>
      </c>
      <c r="P75" s="274">
        <f>IF(P$9=0,0,P$9/TRE!P$5*1000)</f>
        <v>1.4118878956970236</v>
      </c>
      <c r="Q75" s="274">
        <f>IF(Q$9=0,0,Q$9/TRE!Q$5*1000)</f>
        <v>1.3654602334539845</v>
      </c>
    </row>
    <row r="76" spans="1:17" x14ac:dyDescent="0.25">
      <c r="A76" s="129" t="s">
        <v>79</v>
      </c>
      <c r="B76" s="273">
        <f>IF(B$10=0,0,B$10/TRE!B$5*1000)</f>
        <v>1.4207683535366322</v>
      </c>
      <c r="C76" s="273">
        <f>IF(C$10=0,0,C$10/TRE!C$5*1000)</f>
        <v>1.4180143818835702</v>
      </c>
      <c r="D76" s="273">
        <f>IF(D$10=0,0,D$10/TRE!D$5*1000)</f>
        <v>1.4178612979257521</v>
      </c>
      <c r="E76" s="273">
        <f>IF(E$10=0,0,E$10/TRE!E$5*1000)</f>
        <v>1.402771851906002</v>
      </c>
      <c r="F76" s="273">
        <f>IF(F$10=0,0,F$10/TRE!F$5*1000)</f>
        <v>1.3729982513383863</v>
      </c>
      <c r="G76" s="273">
        <f>IF(G$10=0,0,G$10/TRE!G$5*1000)</f>
        <v>1.3487700326427177</v>
      </c>
      <c r="H76" s="273">
        <f>IF(H$10=0,0,H$10/TRE!H$5*1000)</f>
        <v>1.3488892341681311</v>
      </c>
      <c r="I76" s="273">
        <f>IF(I$10=0,0,I$10/TRE!I$5*1000)</f>
        <v>1.3449048701735455</v>
      </c>
      <c r="J76" s="273">
        <f>IF(J$10=0,0,J$10/TRE!J$5*1000)</f>
        <v>1.3432487610119532</v>
      </c>
      <c r="K76" s="273">
        <f>IF(K$10=0,0,K$10/TRE!K$5*1000)</f>
        <v>1.3353831088877179</v>
      </c>
      <c r="L76" s="273">
        <f>IF(L$10=0,0,L$10/TRE!L$5*1000)</f>
        <v>1.3334636339428105</v>
      </c>
      <c r="M76" s="273">
        <f>IF(M$10=0,0,M$10/TRE!M$5*1000)</f>
        <v>1.3243111693038683</v>
      </c>
      <c r="N76" s="273">
        <f>IF(N$10=0,0,N$10/TRE!N$5*1000)</f>
        <v>1.2980036007316433</v>
      </c>
      <c r="O76" s="273">
        <f>IF(O$10=0,0,O$10/TRE!O$5*1000)</f>
        <v>1.2717110989756262</v>
      </c>
      <c r="P76" s="273">
        <f>IF(P$10=0,0,P$10/TRE!P$5*1000)</f>
        <v>1.2630664992031051</v>
      </c>
      <c r="Q76" s="273">
        <f>IF(Q$10=0,0,Q$10/TRE!Q$5*1000)</f>
        <v>1.2215325891850228</v>
      </c>
    </row>
    <row r="77" spans="1:17" x14ac:dyDescent="0.25">
      <c r="A77" s="127" t="s">
        <v>283</v>
      </c>
      <c r="B77" s="296">
        <f>IF(B$15=0,0,B$15/TRE!B$5*1000)</f>
        <v>2.5356571037318076</v>
      </c>
      <c r="C77" s="296">
        <f>IF(C$15=0,0,C$15/TRE!C$5*1000)</f>
        <v>2.5307420676049261</v>
      </c>
      <c r="D77" s="296">
        <f>IF(D$15=0,0,D$15/TRE!D$5*1000)</f>
        <v>2.5304688573914924</v>
      </c>
      <c r="E77" s="296">
        <f>IF(E$15=0,0,E$15/TRE!E$5*1000)</f>
        <v>2.503538597510552</v>
      </c>
      <c r="F77" s="296">
        <f>IF(F$15=0,0,F$15/TRE!F$5*1000)</f>
        <v>2.4504014048112497</v>
      </c>
      <c r="G77" s="296">
        <f>IF(G$15=0,0,G$15/TRE!G$5*1000)</f>
        <v>2.4071611012856842</v>
      </c>
      <c r="H77" s="296">
        <f>IF(H$15=0,0,H$15/TRE!H$5*1000)</f>
        <v>2.4073738412400467</v>
      </c>
      <c r="I77" s="296">
        <f>IF(I$15=0,0,I$15/TRE!I$5*1000)</f>
        <v>2.4002629136623201</v>
      </c>
      <c r="J77" s="296">
        <f>IF(J$15=0,0,J$15/TRE!J$5*1000)</f>
        <v>2.3973072418600219</v>
      </c>
      <c r="K77" s="296">
        <f>IF(K$15=0,0,K$15/TRE!K$5*1000)</f>
        <v>2.3832693470584845</v>
      </c>
      <c r="L77" s="296">
        <f>IF(L$15=0,0,L$15/TRE!L$5*1000)</f>
        <v>2.3798436441510589</v>
      </c>
      <c r="M77" s="296">
        <f>IF(M$15=0,0,M$15/TRE!M$5*1000)</f>
        <v>2.3635091643460862</v>
      </c>
      <c r="N77" s="296">
        <f>IF(N$15=0,0,N$15/TRE!N$5*1000)</f>
        <v>2.3165578277921539</v>
      </c>
      <c r="O77" s="296">
        <f>IF(O$15=0,0,O$15/TRE!O$5*1000)</f>
        <v>2.2696333811104892</v>
      </c>
      <c r="P77" s="296">
        <f>IF(P$15=0,0,P$15/TRE!P$5*1000)</f>
        <v>2.2542052919589062</v>
      </c>
      <c r="Q77" s="296">
        <f>IF(Q$15=0,0,Q$15/TRE!Q$5*1000)</f>
        <v>2.1800793771178615</v>
      </c>
    </row>
    <row r="78" spans="1:17" x14ac:dyDescent="0.25">
      <c r="A78" s="127" t="s">
        <v>282</v>
      </c>
      <c r="B78" s="296">
        <f>IF(B$23=0,0,B$23/TRE!B$5*1000)</f>
        <v>2.5356571037318072</v>
      </c>
      <c r="C78" s="296">
        <f>IF(C$23=0,0,C$23/TRE!C$5*1000)</f>
        <v>2.5307420676049257</v>
      </c>
      <c r="D78" s="296">
        <f>IF(D$23=0,0,D$23/TRE!D$5*1000)</f>
        <v>2.5304688573914929</v>
      </c>
      <c r="E78" s="296">
        <f>IF(E$23=0,0,E$23/TRE!E$5*1000)</f>
        <v>2.503538597510552</v>
      </c>
      <c r="F78" s="296">
        <f>IF(F$23=0,0,F$23/TRE!F$5*1000)</f>
        <v>2.4504014048112492</v>
      </c>
      <c r="G78" s="296">
        <f>IF(G$23=0,0,G$23/TRE!G$5*1000)</f>
        <v>2.4071611012856846</v>
      </c>
      <c r="H78" s="296">
        <f>IF(H$23=0,0,H$23/TRE!H$5*1000)</f>
        <v>2.4073738412400467</v>
      </c>
      <c r="I78" s="296">
        <f>IF(I$23=0,0,I$23/TRE!I$5*1000)</f>
        <v>2.4002629136623201</v>
      </c>
      <c r="J78" s="296">
        <f>IF(J$23=0,0,J$23/TRE!J$5*1000)</f>
        <v>2.3973072418600214</v>
      </c>
      <c r="K78" s="296">
        <f>IF(K$23=0,0,K$23/TRE!K$5*1000)</f>
        <v>2.3832693470584845</v>
      </c>
      <c r="L78" s="296">
        <f>IF(L$23=0,0,L$23/TRE!L$5*1000)</f>
        <v>2.3798436441510589</v>
      </c>
      <c r="M78" s="296">
        <f>IF(M$23=0,0,M$23/TRE!M$5*1000)</f>
        <v>2.3635091643460862</v>
      </c>
      <c r="N78" s="296">
        <f>IF(N$23=0,0,N$23/TRE!N$5*1000)</f>
        <v>2.3165578277921539</v>
      </c>
      <c r="O78" s="296">
        <f>IF(O$23=0,0,O$23/TRE!O$5*1000)</f>
        <v>2.2696333811104892</v>
      </c>
      <c r="P78" s="296">
        <f>IF(P$23=0,0,P$23/TRE!P$5*1000)</f>
        <v>2.2542052919589062</v>
      </c>
      <c r="Q78" s="296">
        <f>IF(Q$23=0,0,Q$23/TRE!Q$5*1000)</f>
        <v>2.1800793771178615</v>
      </c>
    </row>
    <row r="79" spans="1:17" x14ac:dyDescent="0.25">
      <c r="A79" s="127" t="s">
        <v>281</v>
      </c>
      <c r="B79" s="296">
        <f>IF(B$26=0,0,B$26/TRE!B$5*1000)</f>
        <v>6.0855770489563374</v>
      </c>
      <c r="C79" s="296">
        <f>IF(C$26=0,0,C$26/TRE!C$5*1000)</f>
        <v>6.0737809622518206</v>
      </c>
      <c r="D79" s="296">
        <f>IF(D$26=0,0,D$26/TRE!D$5*1000)</f>
        <v>6.0731252577395836</v>
      </c>
      <c r="E79" s="296">
        <f>IF(E$26=0,0,E$26/TRE!E$5*1000)</f>
        <v>6.0084926340253242</v>
      </c>
      <c r="F79" s="296">
        <f>IF(F$26=0,0,F$26/TRE!F$5*1000)</f>
        <v>5.880963371546998</v>
      </c>
      <c r="G79" s="296">
        <f>IF(G$26=0,0,G$26/TRE!G$5*1000)</f>
        <v>5.777186643085642</v>
      </c>
      <c r="H79" s="296">
        <f>IF(H$26=0,0,H$26/TRE!H$5*1000)</f>
        <v>5.7776972189761127</v>
      </c>
      <c r="I79" s="296">
        <f>IF(I$26=0,0,I$26/TRE!I$5*1000)</f>
        <v>5.7606309927895696</v>
      </c>
      <c r="J79" s="296">
        <f>IF(J$26=0,0,J$26/TRE!J$5*1000)</f>
        <v>5.7535373804640511</v>
      </c>
      <c r="K79" s="296">
        <f>IF(K$26=0,0,K$26/TRE!K$5*1000)</f>
        <v>5.7198464329403604</v>
      </c>
      <c r="L79" s="296">
        <f>IF(L$26=0,0,L$26/TRE!L$5*1000)</f>
        <v>5.7116247459625411</v>
      </c>
      <c r="M79" s="296">
        <f>IF(M$26=0,0,M$26/TRE!M$5*1000)</f>
        <v>5.6724219944306062</v>
      </c>
      <c r="N79" s="296">
        <f>IF(N$26=0,0,N$26/TRE!N$5*1000)</f>
        <v>5.5597387867011676</v>
      </c>
      <c r="O79" s="296">
        <f>IF(O$26=0,0,O$26/TRE!O$5*1000)</f>
        <v>5.4471201146651751</v>
      </c>
      <c r="P79" s="296">
        <f>IF(P$26=0,0,P$26/TRE!P$5*1000)</f>
        <v>5.4100927007013748</v>
      </c>
      <c r="Q79" s="296">
        <f>IF(Q$26=0,0,Q$26/TRE!Q$5*1000)</f>
        <v>5.2321905050828663</v>
      </c>
    </row>
    <row r="80" spans="1:17" x14ac:dyDescent="0.25">
      <c r="A80" s="127" t="s">
        <v>280</v>
      </c>
      <c r="B80" s="296">
        <f>IF(B$34=0,0,B$34/TRE!B$5*1000)</f>
        <v>5.4728902932927044</v>
      </c>
      <c r="C80" s="296">
        <f>IF(C$34=0,0,C$34/TRE!C$5*1000)</f>
        <v>6.4484311706242909</v>
      </c>
      <c r="D80" s="296">
        <f>IF(D$34=0,0,D$34/TRE!D$5*1000)</f>
        <v>5.2795114956872276</v>
      </c>
      <c r="E80" s="296">
        <f>IF(E$34=0,0,E$34/TRE!E$5*1000)</f>
        <v>6.6185650544444519</v>
      </c>
      <c r="F80" s="296">
        <f>IF(F$34=0,0,F$34/TRE!F$5*1000)</f>
        <v>6.5530242479007743</v>
      </c>
      <c r="G80" s="296">
        <f>IF(G$34=0,0,G$34/TRE!G$5*1000)</f>
        <v>6.3477810647599622</v>
      </c>
      <c r="H80" s="296">
        <f>IF(H$34=0,0,H$34/TRE!H$5*1000)</f>
        <v>6.2349950932521594</v>
      </c>
      <c r="I80" s="296">
        <f>IF(I$34=0,0,I$34/TRE!I$5*1000)</f>
        <v>7.0470792868676293</v>
      </c>
      <c r="J80" s="296">
        <f>IF(J$34=0,0,J$34/TRE!J$5*1000)</f>
        <v>6.8955491955169013</v>
      </c>
      <c r="K80" s="296">
        <f>IF(K$34=0,0,K$34/TRE!K$5*1000)</f>
        <v>7.1707397094894541</v>
      </c>
      <c r="L80" s="296">
        <f>IF(L$34=0,0,L$34/TRE!L$5*1000)</f>
        <v>7.4497606875095759</v>
      </c>
      <c r="M80" s="296">
        <f>IF(M$34=0,0,M$34/TRE!M$5*1000)</f>
        <v>6.4445510496821443</v>
      </c>
      <c r="N80" s="296">
        <f>IF(N$34=0,0,N$34/TRE!N$5*1000)</f>
        <v>6.9045190637148641</v>
      </c>
      <c r="O80" s="296">
        <f>IF(O$34=0,0,O$34/TRE!O$5*1000)</f>
        <v>7.0630134026743052</v>
      </c>
      <c r="P80" s="296">
        <f>IF(P$34=0,0,P$34/TRE!P$5*1000)</f>
        <v>5.4781174871506435</v>
      </c>
      <c r="Q80" s="296">
        <f>IF(Q$34=0,0,Q$34/TRE!Q$5*1000)</f>
        <v>5.1855275591959344</v>
      </c>
    </row>
    <row r="81" spans="1:17" x14ac:dyDescent="0.25">
      <c r="A81" s="127" t="s">
        <v>279</v>
      </c>
      <c r="B81" s="296">
        <f>IF(B$45=0,0,B$45/TRE!B$5*1000)</f>
        <v>2.0285256829854452</v>
      </c>
      <c r="C81" s="296">
        <f>IF(C$45=0,0,C$45/TRE!C$5*1000)</f>
        <v>2.0245936540839402</v>
      </c>
      <c r="D81" s="296">
        <f>IF(D$45=0,0,D$45/TRE!D$5*1000)</f>
        <v>2.0243750859131939</v>
      </c>
      <c r="E81" s="296">
        <f>IF(E$45=0,0,E$45/TRE!E$5*1000)</f>
        <v>2.0028308780084414</v>
      </c>
      <c r="F81" s="296">
        <f>IF(F$45=0,0,F$45/TRE!F$5*1000)</f>
        <v>1.9603211238489988</v>
      </c>
      <c r="G81" s="296">
        <f>IF(G$45=0,0,G$45/TRE!G$5*1000)</f>
        <v>1.9257288810285473</v>
      </c>
      <c r="H81" s="296">
        <f>IF(H$45=0,0,H$45/TRE!H$5*1000)</f>
        <v>1.9258990729920367</v>
      </c>
      <c r="I81" s="296">
        <f>IF(I$45=0,0,I$45/TRE!I$5*1000)</f>
        <v>1.9202103309298555</v>
      </c>
      <c r="J81" s="296">
        <f>IF(J$45=0,0,J$45/TRE!J$5*1000)</f>
        <v>1.9178457934880169</v>
      </c>
      <c r="K81" s="296">
        <f>IF(K$45=0,0,K$45/TRE!K$5*1000)</f>
        <v>1.906615477646787</v>
      </c>
      <c r="L81" s="296">
        <f>IF(L$45=0,0,L$45/TRE!L$5*1000)</f>
        <v>1.9038749153208467</v>
      </c>
      <c r="M81" s="296">
        <f>IF(M$45=0,0,M$45/TRE!M$5*1000)</f>
        <v>1.8908073314768681</v>
      </c>
      <c r="N81" s="296">
        <f>IF(N$45=0,0,N$45/TRE!N$5*1000)</f>
        <v>1.8532462622337227</v>
      </c>
      <c r="O81" s="296">
        <f>IF(O$45=0,0,O$45/TRE!O$5*1000)</f>
        <v>1.8157067048883913</v>
      </c>
      <c r="P81" s="296">
        <f>IF(P$45=0,0,P$45/TRE!P$5*1000)</f>
        <v>1.8033642335671245</v>
      </c>
      <c r="Q81" s="296">
        <f>IF(Q$45=0,0,Q$45/TRE!Q$5*1000)</f>
        <v>1.7440635016942887</v>
      </c>
    </row>
    <row r="82" spans="1:17" x14ac:dyDescent="0.25">
      <c r="A82" s="72" t="s">
        <v>278</v>
      </c>
      <c r="B82" s="295">
        <f>IF(B$46=0,0,B$46/TRE!B$5*1000)</f>
        <v>7.2561083674409694</v>
      </c>
      <c r="C82" s="295">
        <f>IF(C$46=0,0,C$46/TRE!C$5*1000)</f>
        <v>6.2558940087524402</v>
      </c>
      <c r="D82" s="295">
        <f>IF(D$46=0,0,D$46/TRE!D$5*1000)</f>
        <v>7.423442168418072</v>
      </c>
      <c r="E82" s="295">
        <f>IF(E$46=0,0,E$46/TRE!E$5*1000)</f>
        <v>5.9491987050585218</v>
      </c>
      <c r="F82" s="295">
        <f>IF(F$46=0,0,F$46/TRE!F$5*1000)</f>
        <v>5.7479908042516978</v>
      </c>
      <c r="G82" s="295">
        <f>IF(G$46=0,0,G$46/TRE!G$5*1000)</f>
        <v>5.7361676636941761</v>
      </c>
      <c r="H82" s="295">
        <f>IF(H$46=0,0,H$46/TRE!H$5*1000)</f>
        <v>5.8500215897728767</v>
      </c>
      <c r="I82" s="295">
        <f>IF(I$46=0,0,I$46/TRE!I$5*1000)</f>
        <v>5.0022405397172216</v>
      </c>
      <c r="J82" s="295">
        <f>IF(J$46=0,0,J$46/TRE!J$5*1000)</f>
        <v>5.1389331586204099</v>
      </c>
      <c r="K82" s="295">
        <f>IF(K$46=0,0,K$46/TRE!K$5*1000)</f>
        <v>4.7932724127441384</v>
      </c>
      <c r="L82" s="295">
        <f>IF(L$46=0,0,L$46/TRE!L$5*1000)</f>
        <v>4.4970544061287407</v>
      </c>
      <c r="M82" s="295">
        <f>IF(M$46=0,0,M$46/TRE!M$5*1000)</f>
        <v>5.4202649553352087</v>
      </c>
      <c r="N82" s="295">
        <f>IF(N$46=0,0,N$46/TRE!N$5*1000)</f>
        <v>4.7246012318017527</v>
      </c>
      <c r="O82" s="295">
        <f>IF(O$46=0,0,O$46/TRE!O$5*1000)</f>
        <v>4.330546170500357</v>
      </c>
      <c r="P82" s="295">
        <f>IF(P$46=0,0,P$46/TRE!P$5*1000)</f>
        <v>5.8379930784830671</v>
      </c>
      <c r="Q82" s="295">
        <f>IF(Q$46=0,0,Q$46/TRE!Q$5*1000)</f>
        <v>5.758470913935728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-0.249977111117893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7</v>
      </c>
      <c r="B5" s="96">
        <v>55.546511866195623</v>
      </c>
      <c r="C5" s="96">
        <v>57.646238751593927</v>
      </c>
      <c r="D5" s="96">
        <v>53.495483934784076</v>
      </c>
      <c r="E5" s="96">
        <v>64.315935659063101</v>
      </c>
      <c r="F5" s="96">
        <v>79.77293984839055</v>
      </c>
      <c r="G5" s="96">
        <v>86.702306656828839</v>
      </c>
      <c r="H5" s="96">
        <v>87.031548847928789</v>
      </c>
      <c r="I5" s="96">
        <v>76.066456796566555</v>
      </c>
      <c r="J5" s="96">
        <v>67.218123433854359</v>
      </c>
      <c r="K5" s="96">
        <v>57.217656478417318</v>
      </c>
      <c r="L5" s="96">
        <v>67.381552272404022</v>
      </c>
      <c r="M5" s="96">
        <v>72.844884011031994</v>
      </c>
      <c r="N5" s="96">
        <v>73.530448499310481</v>
      </c>
      <c r="O5" s="96">
        <v>71.554501363322672</v>
      </c>
      <c r="P5" s="96">
        <v>70.073280292377589</v>
      </c>
      <c r="Q5" s="96">
        <v>71.464103507783094</v>
      </c>
    </row>
    <row r="6" spans="1:17" x14ac:dyDescent="0.25">
      <c r="A6" s="132" t="s">
        <v>83</v>
      </c>
      <c r="B6" s="160">
        <v>2.378473429393571</v>
      </c>
      <c r="C6" s="160">
        <v>2.4635980347756368</v>
      </c>
      <c r="D6" s="160">
        <v>2.2859625224781444</v>
      </c>
      <c r="E6" s="160">
        <v>2.748404900004437</v>
      </c>
      <c r="F6" s="160">
        <v>3.4088490737488781</v>
      </c>
      <c r="G6" s="160">
        <v>3.6985105450819269</v>
      </c>
      <c r="H6" s="160">
        <v>3.712883328052035</v>
      </c>
      <c r="I6" s="160">
        <v>3.2355122974827042</v>
      </c>
      <c r="J6" s="160">
        <v>2.8556247274484288</v>
      </c>
      <c r="K6" s="160">
        <v>2.4165414343849352</v>
      </c>
      <c r="L6" s="160">
        <v>2.8417148005066579</v>
      </c>
      <c r="M6" s="160">
        <v>3.0978068331577622</v>
      </c>
      <c r="N6" s="160">
        <v>3.1147421812034932</v>
      </c>
      <c r="O6" s="160">
        <v>3.020687466255632</v>
      </c>
      <c r="P6" s="160">
        <v>2.9887703664481329</v>
      </c>
      <c r="Q6" s="160">
        <v>3.0500865830730852</v>
      </c>
    </row>
    <row r="7" spans="1:17" x14ac:dyDescent="0.25">
      <c r="A7" s="76" t="s">
        <v>82</v>
      </c>
      <c r="B7" s="159">
        <v>0.6626238078221709</v>
      </c>
      <c r="C7" s="159">
        <v>0.68633884683019764</v>
      </c>
      <c r="D7" s="159">
        <v>0.636851003868245</v>
      </c>
      <c r="E7" s="159">
        <v>0.76568377757425132</v>
      </c>
      <c r="F7" s="159">
        <v>0.94967827919543946</v>
      </c>
      <c r="G7" s="159">
        <v>1.0303756646453222</v>
      </c>
      <c r="H7" s="159">
        <v>1.0343798078335364</v>
      </c>
      <c r="I7" s="159">
        <v>0.90138802995166434</v>
      </c>
      <c r="J7" s="159">
        <v>0.79555436997060525</v>
      </c>
      <c r="K7" s="159">
        <v>0.67322925168033609</v>
      </c>
      <c r="L7" s="159">
        <v>0.79167917479592798</v>
      </c>
      <c r="M7" s="159">
        <v>0.86302438123426917</v>
      </c>
      <c r="N7" s="159">
        <v>0.86774243470090717</v>
      </c>
      <c r="O7" s="159">
        <v>0.84153953808991955</v>
      </c>
      <c r="P7" s="159">
        <v>0.83264768756608254</v>
      </c>
      <c r="Q7" s="159">
        <v>0.84972989855030778</v>
      </c>
    </row>
    <row r="8" spans="1:17" x14ac:dyDescent="0.25">
      <c r="A8" s="76" t="s">
        <v>81</v>
      </c>
      <c r="B8" s="159">
        <v>4.6338351733284853</v>
      </c>
      <c r="C8" s="159">
        <v>4.7996782664908482</v>
      </c>
      <c r="D8" s="159">
        <v>4.4536017979695188</v>
      </c>
      <c r="E8" s="159">
        <v>5.354550166001256</v>
      </c>
      <c r="F8" s="159">
        <v>6.6412533952642177</v>
      </c>
      <c r="G8" s="159">
        <v>7.2055832286916131</v>
      </c>
      <c r="H8" s="159">
        <v>7.2335848478993094</v>
      </c>
      <c r="I8" s="159">
        <v>6.3035518927932133</v>
      </c>
      <c r="J8" s="159">
        <v>5.5634400369361838</v>
      </c>
      <c r="K8" s="159">
        <v>4.7080007529508743</v>
      </c>
      <c r="L8" s="159">
        <v>5.5363401719872449</v>
      </c>
      <c r="M8" s="159">
        <v>6.0352687090238923</v>
      </c>
      <c r="N8" s="159">
        <v>6.0682628179666516</v>
      </c>
      <c r="O8" s="159">
        <v>5.8850217352803034</v>
      </c>
      <c r="P8" s="159">
        <v>5.8228395902578409</v>
      </c>
      <c r="Q8" s="159">
        <v>5.942298247134481</v>
      </c>
    </row>
    <row r="9" spans="1:17" x14ac:dyDescent="0.25">
      <c r="A9" s="76" t="s">
        <v>80</v>
      </c>
      <c r="B9" s="159">
        <v>2.2191554378194809</v>
      </c>
      <c r="C9" s="159">
        <v>2.2985781164970445</v>
      </c>
      <c r="D9" s="159">
        <v>2.1328412164361779</v>
      </c>
      <c r="E9" s="159">
        <v>2.5643076789508745</v>
      </c>
      <c r="F9" s="159">
        <v>3.1805131246071894</v>
      </c>
      <c r="G9" s="159">
        <v>3.4507721156438982</v>
      </c>
      <c r="H9" s="159">
        <v>3.464182162226948</v>
      </c>
      <c r="I9" s="159">
        <v>3.0187870170663307</v>
      </c>
      <c r="J9" s="159">
        <v>2.6643455688738515</v>
      </c>
      <c r="K9" s="159">
        <v>2.254673522335171</v>
      </c>
      <c r="L9" s="159">
        <v>2.6513673746964321</v>
      </c>
      <c r="M9" s="159">
        <v>2.8903055187247384</v>
      </c>
      <c r="N9" s="159">
        <v>2.9061064813264661</v>
      </c>
      <c r="O9" s="159">
        <v>2.8183518612623168</v>
      </c>
      <c r="P9" s="159">
        <v>2.7885726740231731</v>
      </c>
      <c r="Q9" s="159">
        <v>2.8457817283132907</v>
      </c>
    </row>
    <row r="10" spans="1:17" x14ac:dyDescent="0.25">
      <c r="A10" s="129" t="s">
        <v>79</v>
      </c>
      <c r="B10" s="158">
        <v>3.2157394859202171</v>
      </c>
      <c r="C10" s="158">
        <v>3.3308295060009869</v>
      </c>
      <c r="D10" s="158">
        <v>3.0906630513593836</v>
      </c>
      <c r="E10" s="158">
        <v>3.5383306615670218</v>
      </c>
      <c r="F10" s="158">
        <v>4.4430510373245564</v>
      </c>
      <c r="G10" s="158">
        <v>4.8033274518497029</v>
      </c>
      <c r="H10" s="158">
        <v>4.8280440211655602</v>
      </c>
      <c r="I10" s="158">
        <v>4.2033027317483356</v>
      </c>
      <c r="J10" s="158">
        <v>3.6758004444774972</v>
      </c>
      <c r="K10" s="158">
        <v>3.0756552062070455</v>
      </c>
      <c r="L10" s="158">
        <v>3.660810195940337</v>
      </c>
      <c r="M10" s="158">
        <v>3.9944640992942158</v>
      </c>
      <c r="N10" s="158">
        <v>4.0240520668563553</v>
      </c>
      <c r="O10" s="158">
        <v>3.9016816004143227</v>
      </c>
      <c r="P10" s="158">
        <v>3.8277650846694864</v>
      </c>
      <c r="Q10" s="158">
        <v>3.9008800145202351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0.46440131103955784</v>
      </c>
      <c r="F11" s="91">
        <v>0.43357128617406282</v>
      </c>
      <c r="G11" s="91">
        <v>0.51556773767457009</v>
      </c>
      <c r="H11" s="91">
        <v>0.50174707149099473</v>
      </c>
      <c r="I11" s="91">
        <v>0.44767838271493576</v>
      </c>
      <c r="J11" s="91">
        <v>0.48399963550062713</v>
      </c>
      <c r="K11" s="91">
        <v>0.50099099398901736</v>
      </c>
      <c r="L11" s="91">
        <v>0.47401860694813702</v>
      </c>
      <c r="M11" s="91">
        <v>0.50693939606882221</v>
      </c>
      <c r="N11" s="91">
        <v>0.48943945497920716</v>
      </c>
      <c r="O11" s="91">
        <v>0.47690316751963108</v>
      </c>
      <c r="P11" s="91">
        <v>0.55736393167513165</v>
      </c>
      <c r="Q11" s="91">
        <v>0.58295766685274353</v>
      </c>
    </row>
    <row r="12" spans="1:17" x14ac:dyDescent="0.25">
      <c r="A12" s="92" t="s">
        <v>26</v>
      </c>
      <c r="B12" s="91">
        <v>0.82299513938982716</v>
      </c>
      <c r="C12" s="91">
        <v>0.85244980371617129</v>
      </c>
      <c r="D12" s="91">
        <v>0.79098468016373713</v>
      </c>
      <c r="E12" s="91">
        <v>0.95099816791123393</v>
      </c>
      <c r="F12" s="91">
        <v>1.1795238844960054</v>
      </c>
      <c r="G12" s="91">
        <v>1.2797520308480064</v>
      </c>
      <c r="H12" s="91">
        <v>1.2847252756098448</v>
      </c>
      <c r="I12" s="91">
        <v>1.1195462019280165</v>
      </c>
      <c r="J12" s="91">
        <v>0.98809818161839535</v>
      </c>
      <c r="K12" s="91">
        <v>0.83616736266841463</v>
      </c>
      <c r="L12" s="91">
        <v>0.98328509347502113</v>
      </c>
      <c r="M12" s="91">
        <v>1.0718976024497615</v>
      </c>
      <c r="N12" s="91">
        <v>1.0777575414145057</v>
      </c>
      <c r="O12" s="91">
        <v>1.0452128964829366</v>
      </c>
      <c r="P12" s="91">
        <v>1.0341689984597873</v>
      </c>
      <c r="Q12" s="91">
        <v>1.0553855265170193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2.3927443465303901</v>
      </c>
      <c r="C14" s="157">
        <v>2.4783797022848155</v>
      </c>
      <c r="D14" s="157">
        <v>2.2996783711956463</v>
      </c>
      <c r="E14" s="157">
        <v>2.12293118261623</v>
      </c>
      <c r="F14" s="157">
        <v>2.8299558666544886</v>
      </c>
      <c r="G14" s="157">
        <v>3.0080076833271265</v>
      </c>
      <c r="H14" s="157">
        <v>3.0415716740647207</v>
      </c>
      <c r="I14" s="157">
        <v>2.6360781471053829</v>
      </c>
      <c r="J14" s="157">
        <v>2.2037026273584748</v>
      </c>
      <c r="K14" s="157">
        <v>1.7384968495496131</v>
      </c>
      <c r="L14" s="157">
        <v>2.2035064955171788</v>
      </c>
      <c r="M14" s="157">
        <v>2.415627100775632</v>
      </c>
      <c r="N14" s="157">
        <v>2.4568550704626424</v>
      </c>
      <c r="O14" s="157">
        <v>2.3795655364117549</v>
      </c>
      <c r="P14" s="157">
        <v>2.2362321545345676</v>
      </c>
      <c r="Q14" s="157">
        <v>2.2625368211504724</v>
      </c>
    </row>
    <row r="15" spans="1:17" x14ac:dyDescent="0.25">
      <c r="A15" s="156" t="s">
        <v>283</v>
      </c>
      <c r="B15" s="204">
        <v>3.7802252754028074</v>
      </c>
      <c r="C15" s="204">
        <v>3.9688600954684472</v>
      </c>
      <c r="D15" s="204">
        <v>3.6333524581959664</v>
      </c>
      <c r="E15" s="204">
        <v>4.4034692512754763</v>
      </c>
      <c r="F15" s="204">
        <v>5.4700331148284809</v>
      </c>
      <c r="G15" s="204">
        <v>5.9504629875500648</v>
      </c>
      <c r="H15" s="204">
        <v>5.9737201965647833</v>
      </c>
      <c r="I15" s="204">
        <v>5.189294354356691</v>
      </c>
      <c r="J15" s="204">
        <v>4.5883062751396437</v>
      </c>
      <c r="K15" s="204">
        <v>3.8917735620474776</v>
      </c>
      <c r="L15" s="204">
        <v>4.5788917994580816</v>
      </c>
      <c r="M15" s="204">
        <v>4.9925191182690529</v>
      </c>
      <c r="N15" s="204">
        <v>5.0196752289343767</v>
      </c>
      <c r="O15" s="204">
        <v>4.8674623616236756</v>
      </c>
      <c r="P15" s="204">
        <v>4.8154843838602224</v>
      </c>
      <c r="Q15" s="204">
        <v>4.9140665303665818</v>
      </c>
    </row>
    <row r="16" spans="1:17" x14ac:dyDescent="0.25">
      <c r="A16" s="152" t="s">
        <v>289</v>
      </c>
      <c r="B16" s="264">
        <v>3.7802252754028074</v>
      </c>
      <c r="C16" s="264">
        <v>3.9688600954684472</v>
      </c>
      <c r="D16" s="264">
        <v>3.6333524581959664</v>
      </c>
      <c r="E16" s="264">
        <v>4.4034692512754763</v>
      </c>
      <c r="F16" s="264">
        <v>5.4700331148284809</v>
      </c>
      <c r="G16" s="264">
        <v>5.9504629875500648</v>
      </c>
      <c r="H16" s="264">
        <v>5.9737201965647833</v>
      </c>
      <c r="I16" s="264">
        <v>5.189294354356691</v>
      </c>
      <c r="J16" s="264">
        <v>4.5883062751396437</v>
      </c>
      <c r="K16" s="264">
        <v>3.8917735620474776</v>
      </c>
      <c r="L16" s="264">
        <v>4.5788917994580816</v>
      </c>
      <c r="M16" s="264">
        <v>4.9925191182690529</v>
      </c>
      <c r="N16" s="264">
        <v>5.0196752289343767</v>
      </c>
      <c r="O16" s="264">
        <v>4.8674623616236756</v>
      </c>
      <c r="P16" s="264">
        <v>4.8154843838602224</v>
      </c>
      <c r="Q16" s="264">
        <v>4.9140665303665818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0.14593678929637624</v>
      </c>
      <c r="C18" s="83">
        <v>0.14582508528106694</v>
      </c>
      <c r="D18" s="83">
        <v>0.15168213621725288</v>
      </c>
      <c r="E18" s="83">
        <v>0.45495044814097851</v>
      </c>
      <c r="F18" s="83">
        <v>0.46281548796290262</v>
      </c>
      <c r="G18" s="83">
        <v>0.31358382670896551</v>
      </c>
      <c r="H18" s="83">
        <v>0.3131958236050571</v>
      </c>
      <c r="I18" s="83">
        <v>0.47057474969715191</v>
      </c>
      <c r="J18" s="83">
        <v>0.31518566781771673</v>
      </c>
      <c r="K18" s="83">
        <v>0.15846805680959286</v>
      </c>
      <c r="L18" s="83">
        <v>0.15752454602447749</v>
      </c>
      <c r="M18" s="83">
        <v>0.15985706984961631</v>
      </c>
      <c r="N18" s="83">
        <v>0.16238945154845058</v>
      </c>
      <c r="O18" s="83">
        <v>0.16515722392288212</v>
      </c>
      <c r="P18" s="83">
        <v>0.17002072467737178</v>
      </c>
      <c r="Q18" s="83">
        <v>0.17604439236997263</v>
      </c>
    </row>
    <row r="19" spans="1:17" x14ac:dyDescent="0.25">
      <c r="A19" s="154" t="s">
        <v>125</v>
      </c>
      <c r="B19" s="83">
        <v>0</v>
      </c>
      <c r="C19" s="83">
        <v>0</v>
      </c>
      <c r="D19" s="83">
        <v>0</v>
      </c>
      <c r="E19" s="83">
        <v>0</v>
      </c>
      <c r="F19" s="83">
        <v>0</v>
      </c>
      <c r="G19" s="83">
        <v>5.9413569981933252E-18</v>
      </c>
      <c r="H19" s="83">
        <v>1.9790123218736542E-18</v>
      </c>
      <c r="I19" s="83">
        <v>3.9602050429416347E-18</v>
      </c>
      <c r="J19" s="83">
        <v>0</v>
      </c>
      <c r="K19" s="83">
        <v>6.0110591581044043E-18</v>
      </c>
      <c r="L19" s="83">
        <v>0</v>
      </c>
      <c r="M19" s="83">
        <v>0</v>
      </c>
      <c r="N19" s="83">
        <v>0</v>
      </c>
      <c r="O19" s="83">
        <v>4.1705071887267424E-18</v>
      </c>
      <c r="P19" s="83">
        <v>6.3950905567337323E-18</v>
      </c>
      <c r="Q19" s="83">
        <v>6.6221514033217371E-18</v>
      </c>
    </row>
    <row r="20" spans="1:17" x14ac:dyDescent="0.25">
      <c r="A20" s="154" t="s">
        <v>29</v>
      </c>
      <c r="B20" s="83">
        <v>0.31599512437925392</v>
      </c>
      <c r="C20" s="83">
        <v>0</v>
      </c>
      <c r="D20" s="83">
        <v>0.29686360846841997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3.3182933617271773</v>
      </c>
      <c r="C21" s="83">
        <v>3.8230350101873802</v>
      </c>
      <c r="D21" s="83">
        <v>3.1848067135102935</v>
      </c>
      <c r="E21" s="83">
        <v>3.948518803134498</v>
      </c>
      <c r="F21" s="83">
        <v>5.0072176268655779</v>
      </c>
      <c r="G21" s="83">
        <v>5.6368791608410991</v>
      </c>
      <c r="H21" s="83">
        <v>5.6605243729597259</v>
      </c>
      <c r="I21" s="83">
        <v>4.7187196046595394</v>
      </c>
      <c r="J21" s="83">
        <v>4.2731206073219274</v>
      </c>
      <c r="K21" s="83">
        <v>3.7333055052378845</v>
      </c>
      <c r="L21" s="83">
        <v>4.4213672534336039</v>
      </c>
      <c r="M21" s="83">
        <v>4.8326620484194365</v>
      </c>
      <c r="N21" s="83">
        <v>4.8572857773859264</v>
      </c>
      <c r="O21" s="83">
        <v>4.7023051377007938</v>
      </c>
      <c r="P21" s="83">
        <v>4.6454636591828509</v>
      </c>
      <c r="Q21" s="83">
        <v>4.7380221379966088</v>
      </c>
    </row>
    <row r="22" spans="1:17" x14ac:dyDescent="0.25">
      <c r="A22" s="152" t="s">
        <v>288</v>
      </c>
      <c r="B22" s="264">
        <v>0</v>
      </c>
      <c r="C22" s="264">
        <v>0</v>
      </c>
      <c r="D22" s="264">
        <v>0</v>
      </c>
      <c r="E22" s="264">
        <v>0</v>
      </c>
      <c r="F22" s="264">
        <v>0</v>
      </c>
      <c r="G22" s="264">
        <v>0</v>
      </c>
      <c r="H22" s="264">
        <v>0</v>
      </c>
      <c r="I22" s="264">
        <v>0</v>
      </c>
      <c r="J22" s="264">
        <v>0</v>
      </c>
      <c r="K22" s="264">
        <v>0</v>
      </c>
      <c r="L22" s="264">
        <v>0</v>
      </c>
      <c r="M22" s="264">
        <v>0</v>
      </c>
      <c r="N22" s="264">
        <v>0</v>
      </c>
      <c r="O22" s="264">
        <v>0</v>
      </c>
      <c r="P22" s="264">
        <v>0</v>
      </c>
      <c r="Q22" s="264">
        <v>0</v>
      </c>
    </row>
    <row r="23" spans="1:17" x14ac:dyDescent="0.25">
      <c r="A23" s="156" t="s">
        <v>282</v>
      </c>
      <c r="B23" s="204">
        <v>3.4533700055683099</v>
      </c>
      <c r="C23" s="204">
        <v>3.5769647261690838</v>
      </c>
      <c r="D23" s="204">
        <v>3.3190509136745181</v>
      </c>
      <c r="E23" s="204">
        <v>3.9904835292829985</v>
      </c>
      <c r="F23" s="204">
        <v>4.9494003167380987</v>
      </c>
      <c r="G23" s="204">
        <v>5.3699676539672465</v>
      </c>
      <c r="H23" s="204">
        <v>5.3908358869237816</v>
      </c>
      <c r="I23" s="204">
        <v>4.6977279555412217</v>
      </c>
      <c r="J23" s="204">
        <v>4.146158901360498</v>
      </c>
      <c r="K23" s="204">
        <v>3.508641973286915</v>
      </c>
      <c r="L23" s="204">
        <v>4.1259627016103897</v>
      </c>
      <c r="M23" s="204">
        <v>4.4977896614128499</v>
      </c>
      <c r="N23" s="204">
        <v>4.5223785520232029</v>
      </c>
      <c r="O23" s="204">
        <v>4.3858179634249783</v>
      </c>
      <c r="P23" s="204">
        <v>4.3394766615723652</v>
      </c>
      <c r="Q23" s="204">
        <v>4.4285033375615628</v>
      </c>
    </row>
    <row r="24" spans="1:17" x14ac:dyDescent="0.25">
      <c r="A24" s="152" t="s">
        <v>287</v>
      </c>
      <c r="B24" s="151">
        <v>2.6354665831968682</v>
      </c>
      <c r="C24" s="151">
        <v>2.7297888699711432</v>
      </c>
      <c r="D24" s="151">
        <v>2.532959907804238</v>
      </c>
      <c r="E24" s="151">
        <v>3.045369009189657</v>
      </c>
      <c r="F24" s="151">
        <v>3.7771739259317072</v>
      </c>
      <c r="G24" s="151">
        <v>4.0981332096065834</v>
      </c>
      <c r="H24" s="151">
        <v>4.1140589663365708</v>
      </c>
      <c r="I24" s="151">
        <v>3.5851081765972488</v>
      </c>
      <c r="J24" s="151">
        <v>3.1641738984066965</v>
      </c>
      <c r="K24" s="151">
        <v>2.6776478217189617</v>
      </c>
      <c r="L24" s="151">
        <v>3.148761009123719</v>
      </c>
      <c r="M24" s="151">
        <v>3.4325236889729647</v>
      </c>
      <c r="N24" s="151">
        <v>3.4512888949650762</v>
      </c>
      <c r="O24" s="151">
        <v>3.3470716036664312</v>
      </c>
      <c r="P24" s="151">
        <v>3.3117058733052263</v>
      </c>
      <c r="Q24" s="151">
        <v>3.3796472839285614</v>
      </c>
    </row>
    <row r="25" spans="1:17" x14ac:dyDescent="0.25">
      <c r="A25" s="152" t="s">
        <v>286</v>
      </c>
      <c r="B25" s="151">
        <v>0.81790342237144154</v>
      </c>
      <c r="C25" s="151">
        <v>0.84717585619794067</v>
      </c>
      <c r="D25" s="151">
        <v>0.78609100587028036</v>
      </c>
      <c r="E25" s="151">
        <v>0.94511452009334151</v>
      </c>
      <c r="F25" s="151">
        <v>1.1722263908063915</v>
      </c>
      <c r="G25" s="151">
        <v>1.2718344443606631</v>
      </c>
      <c r="H25" s="151">
        <v>1.2767769205872108</v>
      </c>
      <c r="I25" s="151">
        <v>1.1126197789439733</v>
      </c>
      <c r="J25" s="151">
        <v>0.98198500295380176</v>
      </c>
      <c r="K25" s="151">
        <v>0.8309941515679532</v>
      </c>
      <c r="L25" s="151">
        <v>0.97720169248667099</v>
      </c>
      <c r="M25" s="151">
        <v>1.065265972439885</v>
      </c>
      <c r="N25" s="151">
        <v>1.0710896570581265</v>
      </c>
      <c r="O25" s="151">
        <v>1.0387463597585473</v>
      </c>
      <c r="P25" s="151">
        <v>1.0277707882671387</v>
      </c>
      <c r="Q25" s="151">
        <v>1.0488560536330014</v>
      </c>
    </row>
    <row r="26" spans="1:17" x14ac:dyDescent="0.25">
      <c r="A26" s="156" t="s">
        <v>281</v>
      </c>
      <c r="B26" s="204">
        <v>7.9192302850836391</v>
      </c>
      <c r="C26" s="204">
        <v>8.3047030369396779</v>
      </c>
      <c r="D26" s="204">
        <v>7.7142238924279827</v>
      </c>
      <c r="E26" s="204">
        <v>9.3050726218190523</v>
      </c>
      <c r="F26" s="204">
        <v>11.530112223072742</v>
      </c>
      <c r="G26" s="204">
        <v>12.547116745992447</v>
      </c>
      <c r="H26" s="204">
        <v>12.593219799984505</v>
      </c>
      <c r="I26" s="204">
        <v>10.945724800884927</v>
      </c>
      <c r="J26" s="204">
        <v>9.6922996016314524</v>
      </c>
      <c r="K26" s="204">
        <v>8.2351601240992167</v>
      </c>
      <c r="L26" s="204">
        <v>9.667431502049542</v>
      </c>
      <c r="M26" s="204">
        <v>10.538669156109396</v>
      </c>
      <c r="N26" s="204">
        <v>10.5923373011563</v>
      </c>
      <c r="O26" s="204">
        <v>10.271723497725063</v>
      </c>
      <c r="P26" s="204">
        <v>10.177775141522106</v>
      </c>
      <c r="Q26" s="204">
        <v>10.388776365702741</v>
      </c>
    </row>
    <row r="27" spans="1:17" x14ac:dyDescent="0.25">
      <c r="A27" s="152" t="s">
        <v>285</v>
      </c>
      <c r="B27" s="264">
        <v>7.2318041557514672</v>
      </c>
      <c r="C27" s="264">
        <v>7.5926742035093353</v>
      </c>
      <c r="D27" s="264">
        <v>6.5589115005969836</v>
      </c>
      <c r="E27" s="264">
        <v>8.0803833504139266</v>
      </c>
      <c r="F27" s="264">
        <v>10.143110630324802</v>
      </c>
      <c r="G27" s="264">
        <v>11.000413782158347</v>
      </c>
      <c r="H27" s="264">
        <v>11.055169977793781</v>
      </c>
      <c r="I27" s="264">
        <v>9.5957483966815786</v>
      </c>
      <c r="J27" s="264">
        <v>8.4184605376835044</v>
      </c>
      <c r="K27" s="264">
        <v>7.0724795260647388</v>
      </c>
      <c r="L27" s="264">
        <v>8.4068617781589765</v>
      </c>
      <c r="M27" s="264">
        <v>9.1735771166260172</v>
      </c>
      <c r="N27" s="264">
        <v>9.2385672354169408</v>
      </c>
      <c r="O27" s="264">
        <v>8.9567540851828529</v>
      </c>
      <c r="P27" s="264">
        <v>8.7974700327156938</v>
      </c>
      <c r="Q27" s="264">
        <v>8.9670327688162512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0.27918608083432317</v>
      </c>
      <c r="C29" s="83">
        <v>0.27897238416196224</v>
      </c>
      <c r="D29" s="83">
        <v>0.27381590944370732</v>
      </c>
      <c r="E29" s="83">
        <v>0.83483585705904562</v>
      </c>
      <c r="F29" s="83">
        <v>0.85820114746831422</v>
      </c>
      <c r="G29" s="83">
        <v>0.57971150419868656</v>
      </c>
      <c r="H29" s="83">
        <v>0.57961085426801762</v>
      </c>
      <c r="I29" s="83">
        <v>0.87016010108084574</v>
      </c>
      <c r="J29" s="83">
        <v>0.57829141026251918</v>
      </c>
      <c r="K29" s="83">
        <v>0.28798234775290266</v>
      </c>
      <c r="L29" s="83">
        <v>0.28921563188100574</v>
      </c>
      <c r="M29" s="83">
        <v>0.29373170601132531</v>
      </c>
      <c r="N29" s="83">
        <v>0.29887309398128703</v>
      </c>
      <c r="O29" s="83">
        <v>0.30391044247854887</v>
      </c>
      <c r="P29" s="83">
        <v>0.31061303724771883</v>
      </c>
      <c r="Q29" s="83">
        <v>0.32124022444403705</v>
      </c>
    </row>
    <row r="30" spans="1:17" x14ac:dyDescent="0.25">
      <c r="A30" s="154" t="s">
        <v>125</v>
      </c>
      <c r="B30" s="83">
        <v>0</v>
      </c>
      <c r="C30" s="83">
        <v>0</v>
      </c>
      <c r="D30" s="83">
        <v>0</v>
      </c>
      <c r="E30" s="83">
        <v>0</v>
      </c>
      <c r="F30" s="83">
        <v>0</v>
      </c>
      <c r="G30" s="83">
        <v>1.0983579856625216E-17</v>
      </c>
      <c r="H30" s="83">
        <v>3.6624275805624133E-18</v>
      </c>
      <c r="I30" s="83">
        <v>7.3229862475296894E-18</v>
      </c>
      <c r="J30" s="83">
        <v>0</v>
      </c>
      <c r="K30" s="83">
        <v>1.0923835148130004E-17</v>
      </c>
      <c r="L30" s="83">
        <v>0</v>
      </c>
      <c r="M30" s="83">
        <v>0</v>
      </c>
      <c r="N30" s="83">
        <v>0</v>
      </c>
      <c r="O30" s="83">
        <v>7.6742673131738782E-18</v>
      </c>
      <c r="P30" s="83">
        <v>1.1683272760250982E-17</v>
      </c>
      <c r="Q30" s="83">
        <v>1.2083891877877943E-17</v>
      </c>
    </row>
    <row r="31" spans="1:17" x14ac:dyDescent="0.25">
      <c r="A31" s="154" t="s">
        <v>29</v>
      </c>
      <c r="B31" s="83">
        <v>0.60451816682792447</v>
      </c>
      <c r="C31" s="83">
        <v>0</v>
      </c>
      <c r="D31" s="83">
        <v>0.53589684956108441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6.3480999080892193</v>
      </c>
      <c r="C32" s="83">
        <v>7.3137018193473731</v>
      </c>
      <c r="D32" s="83">
        <v>5.7491987415921919</v>
      </c>
      <c r="E32" s="83">
        <v>7.2455474933548807</v>
      </c>
      <c r="F32" s="83">
        <v>9.284909482856488</v>
      </c>
      <c r="G32" s="83">
        <v>10.420702277959661</v>
      </c>
      <c r="H32" s="83">
        <v>10.475559123525764</v>
      </c>
      <c r="I32" s="83">
        <v>8.7255882956007333</v>
      </c>
      <c r="J32" s="83">
        <v>7.8401691274209862</v>
      </c>
      <c r="K32" s="83">
        <v>6.7844971783118364</v>
      </c>
      <c r="L32" s="83">
        <v>8.1176461462779699</v>
      </c>
      <c r="M32" s="83">
        <v>8.879845410614692</v>
      </c>
      <c r="N32" s="83">
        <v>8.9396941414356537</v>
      </c>
      <c r="O32" s="83">
        <v>8.6528436427043047</v>
      </c>
      <c r="P32" s="83">
        <v>8.4868569954679742</v>
      </c>
      <c r="Q32" s="83">
        <v>8.645792544372215</v>
      </c>
    </row>
    <row r="33" spans="1:17" x14ac:dyDescent="0.25">
      <c r="A33" s="152" t="s">
        <v>284</v>
      </c>
      <c r="B33" s="264">
        <v>0.68742612933217229</v>
      </c>
      <c r="C33" s="264">
        <v>0.71202883343034196</v>
      </c>
      <c r="D33" s="264">
        <v>1.1553123918309987</v>
      </c>
      <c r="E33" s="264">
        <v>1.224689271405125</v>
      </c>
      <c r="F33" s="264">
        <v>1.3870015927479389</v>
      </c>
      <c r="G33" s="264">
        <v>1.5467029638340997</v>
      </c>
      <c r="H33" s="264">
        <v>1.5380498221907233</v>
      </c>
      <c r="I33" s="264">
        <v>1.3499764042033484</v>
      </c>
      <c r="J33" s="264">
        <v>1.2738390639479484</v>
      </c>
      <c r="K33" s="264">
        <v>1.1626805980344781</v>
      </c>
      <c r="L33" s="264">
        <v>1.2605697238905651</v>
      </c>
      <c r="M33" s="264">
        <v>1.3650920394833799</v>
      </c>
      <c r="N33" s="264">
        <v>1.3537700657393594</v>
      </c>
      <c r="O33" s="264">
        <v>1.31496941254221</v>
      </c>
      <c r="P33" s="264">
        <v>1.3803051088064127</v>
      </c>
      <c r="Q33" s="264">
        <v>1.4217435968864898</v>
      </c>
    </row>
    <row r="34" spans="1:17" x14ac:dyDescent="0.25">
      <c r="A34" s="156" t="s">
        <v>280</v>
      </c>
      <c r="B34" s="204">
        <v>11.534638813448632</v>
      </c>
      <c r="C34" s="204">
        <v>13.612851958627278</v>
      </c>
      <c r="D34" s="204">
        <v>10.799290238631466</v>
      </c>
      <c r="E34" s="204">
        <v>15.821486038031518</v>
      </c>
      <c r="F34" s="204">
        <v>19.758935985508003</v>
      </c>
      <c r="G34" s="204">
        <v>21.307994486267312</v>
      </c>
      <c r="H34" s="204">
        <v>21.068361841723203</v>
      </c>
      <c r="I34" s="204">
        <v>20.626014716324498</v>
      </c>
      <c r="J34" s="204">
        <v>17.97806526385844</v>
      </c>
      <c r="K34" s="204">
        <v>16.111260316817017</v>
      </c>
      <c r="L34" s="204">
        <v>19.628070622864797</v>
      </c>
      <c r="M34" s="204">
        <v>18.556942889220249</v>
      </c>
      <c r="N34" s="204">
        <v>20.349516074508518</v>
      </c>
      <c r="O34" s="204">
        <v>20.68862540542985</v>
      </c>
      <c r="P34" s="204">
        <v>16.135840518210738</v>
      </c>
      <c r="Q34" s="204">
        <v>16.143447899325764</v>
      </c>
    </row>
    <row r="35" spans="1:17" x14ac:dyDescent="0.25">
      <c r="A35" s="88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1.1554533442317702E-15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0</v>
      </c>
      <c r="C38" s="87">
        <v>0</v>
      </c>
      <c r="D38" s="87">
        <v>0</v>
      </c>
      <c r="E38" s="87">
        <v>8.0940929243155893E-2</v>
      </c>
      <c r="F38" s="87">
        <v>0.12685159643016891</v>
      </c>
      <c r="G38" s="87">
        <v>6.433756656721118E-2</v>
      </c>
      <c r="H38" s="87">
        <v>6.2930433676033792E-2</v>
      </c>
      <c r="I38" s="87">
        <v>0.12115980232812172</v>
      </c>
      <c r="J38" s="87">
        <v>8.1815966682772828E-2</v>
      </c>
      <c r="K38" s="87">
        <v>6.3920349006020408E-2</v>
      </c>
      <c r="L38" s="87">
        <v>0.10908794526818352</v>
      </c>
      <c r="M38" s="87">
        <v>6.859585520657048E-2</v>
      </c>
      <c r="N38" s="87">
        <v>0.11214565183344215</v>
      </c>
      <c r="O38" s="87">
        <v>0.13649376749017819</v>
      </c>
      <c r="P38" s="87">
        <v>5.1036635963729093E-2</v>
      </c>
      <c r="Q38" s="87">
        <v>4.6050199076584419E-2</v>
      </c>
    </row>
    <row r="39" spans="1:17" x14ac:dyDescent="0.25">
      <c r="A39" s="88" t="s">
        <v>29</v>
      </c>
      <c r="B39" s="87">
        <v>0.65993275877437918</v>
      </c>
      <c r="C39" s="87">
        <v>2.4963011025513562</v>
      </c>
      <c r="D39" s="87">
        <v>0.30850077604836507</v>
      </c>
      <c r="E39" s="87">
        <v>1.9968495110324027</v>
      </c>
      <c r="F39" s="87">
        <v>2.0404428917223738</v>
      </c>
      <c r="G39" s="87">
        <v>2.6061132131812821</v>
      </c>
      <c r="H39" s="87">
        <v>2.0739088943273991</v>
      </c>
      <c r="I39" s="87">
        <v>2.0734669894064996</v>
      </c>
      <c r="J39" s="87">
        <v>1.5800064944022298</v>
      </c>
      <c r="K39" s="87">
        <v>1.0361251934849747</v>
      </c>
      <c r="L39" s="87">
        <v>1.0424718572240654</v>
      </c>
      <c r="M39" s="87">
        <v>1.0584240665219273</v>
      </c>
      <c r="N39" s="87">
        <v>1.0756784866083722</v>
      </c>
      <c r="O39" s="87">
        <v>0.54699756170664171</v>
      </c>
      <c r="P39" s="87">
        <v>0.56075797527549398</v>
      </c>
      <c r="Q39" s="87">
        <v>0.58011603000000223</v>
      </c>
    </row>
    <row r="40" spans="1:17" x14ac:dyDescent="0.25">
      <c r="A40" s="88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88" t="s">
        <v>26</v>
      </c>
      <c r="B41" s="87">
        <v>0</v>
      </c>
      <c r="C41" s="87">
        <v>0.69053442285141153</v>
      </c>
      <c r="D41" s="87">
        <v>0</v>
      </c>
      <c r="E41" s="87">
        <v>2.8728838826580585</v>
      </c>
      <c r="F41" s="87">
        <v>6.1667910350145814</v>
      </c>
      <c r="G41" s="87">
        <v>2.9374939085923293</v>
      </c>
      <c r="H41" s="87">
        <v>2.9668141792495502</v>
      </c>
      <c r="I41" s="87">
        <v>5.3654539079328449</v>
      </c>
      <c r="J41" s="87">
        <v>3.0079520510115452</v>
      </c>
      <c r="K41" s="87">
        <v>1.9659924918067193</v>
      </c>
      <c r="L41" s="87">
        <v>4.2362930011761435</v>
      </c>
      <c r="M41" s="87">
        <v>2.7174068538856653</v>
      </c>
      <c r="N41" s="87">
        <v>4.6402826149611887</v>
      </c>
      <c r="O41" s="87">
        <v>5.6187800886685384</v>
      </c>
      <c r="P41" s="87">
        <v>1.759605120493323</v>
      </c>
      <c r="Q41" s="87">
        <v>1.546638807511282</v>
      </c>
    </row>
    <row r="42" spans="1:17" x14ac:dyDescent="0.25">
      <c r="A42" s="88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1.2262747480633792E-2</v>
      </c>
      <c r="C43" s="87">
        <v>0</v>
      </c>
      <c r="D43" s="87">
        <v>0</v>
      </c>
      <c r="E43" s="87">
        <v>0</v>
      </c>
      <c r="F43" s="87">
        <v>5.3019922998251832E-2</v>
      </c>
      <c r="G43" s="87">
        <v>9.0080850192036946E-2</v>
      </c>
      <c r="H43" s="87">
        <v>0.32327616890904581</v>
      </c>
      <c r="I43" s="87">
        <v>0.26938154185954361</v>
      </c>
      <c r="J43" s="87">
        <v>0.37682597379208127</v>
      </c>
      <c r="K43" s="87">
        <v>0.16161383914594324</v>
      </c>
      <c r="L43" s="87">
        <v>0.19302812718494694</v>
      </c>
      <c r="M43" s="87">
        <v>0.78394876481948905</v>
      </c>
      <c r="N43" s="87">
        <v>0.63738913175375012</v>
      </c>
      <c r="O43" s="87">
        <v>0.59419809093997034</v>
      </c>
      <c r="P43" s="87">
        <v>0.52212721609466584</v>
      </c>
      <c r="Q43" s="87">
        <v>0.46914076179419495</v>
      </c>
    </row>
    <row r="44" spans="1:17" x14ac:dyDescent="0.25">
      <c r="A44" s="88" t="s">
        <v>22</v>
      </c>
      <c r="B44" s="87">
        <v>10.862443307193619</v>
      </c>
      <c r="C44" s="87">
        <v>10.426016433224511</v>
      </c>
      <c r="D44" s="87">
        <v>10.4907894625831</v>
      </c>
      <c r="E44" s="87">
        <v>10.870811715097901</v>
      </c>
      <c r="F44" s="87">
        <v>11.37183053934263</v>
      </c>
      <c r="G44" s="87">
        <v>15.609968947734453</v>
      </c>
      <c r="H44" s="87">
        <v>15.641432165561175</v>
      </c>
      <c r="I44" s="87">
        <v>12.796552474797489</v>
      </c>
      <c r="J44" s="87">
        <v>12.93146477796981</v>
      </c>
      <c r="K44" s="87">
        <v>12.88360844337336</v>
      </c>
      <c r="L44" s="87">
        <v>14.047189692011456</v>
      </c>
      <c r="M44" s="87">
        <v>13.928567348786597</v>
      </c>
      <c r="N44" s="87">
        <v>13.884020189351766</v>
      </c>
      <c r="O44" s="87">
        <v>13.79215589662452</v>
      </c>
      <c r="P44" s="87">
        <v>13.242313570383526</v>
      </c>
      <c r="Q44" s="87">
        <v>13.501502100943702</v>
      </c>
    </row>
    <row r="45" spans="1:17" x14ac:dyDescent="0.25">
      <c r="A45" s="156" t="s">
        <v>279</v>
      </c>
      <c r="B45" s="204">
        <v>3.632092684588144</v>
      </c>
      <c r="C45" s="204">
        <v>3.7620838178359444</v>
      </c>
      <c r="D45" s="204">
        <v>3.4908221603520135</v>
      </c>
      <c r="E45" s="204">
        <v>4.1970035099940182</v>
      </c>
      <c r="F45" s="204">
        <v>5.2055472348855156</v>
      </c>
      <c r="G45" s="204">
        <v>5.6478802448044227</v>
      </c>
      <c r="H45" s="204">
        <v>5.6698284739659357</v>
      </c>
      <c r="I45" s="204">
        <v>4.9408500432893971</v>
      </c>
      <c r="J45" s="204">
        <v>4.3607355685864979</v>
      </c>
      <c r="K45" s="204">
        <v>3.6902251491922375</v>
      </c>
      <c r="L45" s="204">
        <v>4.3394941524478945</v>
      </c>
      <c r="M45" s="204">
        <v>4.7305643182434984</v>
      </c>
      <c r="N45" s="204">
        <v>4.7564257607081046</v>
      </c>
      <c r="O45" s="204">
        <v>4.6127977353152581</v>
      </c>
      <c r="P45" s="204">
        <v>4.5640581264167688</v>
      </c>
      <c r="Q45" s="204">
        <v>4.6576922108248064</v>
      </c>
    </row>
    <row r="46" spans="1:17" x14ac:dyDescent="0.25">
      <c r="A46" s="72" t="s">
        <v>278</v>
      </c>
      <c r="B46" s="306">
        <v>12.117127467820172</v>
      </c>
      <c r="C46" s="306">
        <v>10.841752345958794</v>
      </c>
      <c r="D46" s="306">
        <v>11.938824679390667</v>
      </c>
      <c r="E46" s="306">
        <v>11.627143524562193</v>
      </c>
      <c r="F46" s="306">
        <v>14.23556606321743</v>
      </c>
      <c r="G46" s="306">
        <v>15.690315532334873</v>
      </c>
      <c r="H46" s="306">
        <v>16.062508481589173</v>
      </c>
      <c r="I46" s="306">
        <v>12.004302957127582</v>
      </c>
      <c r="J46" s="306">
        <v>10.897792675571251</v>
      </c>
      <c r="K46" s="306">
        <v>8.652495185416095</v>
      </c>
      <c r="L46" s="306">
        <v>9.5597897760467294</v>
      </c>
      <c r="M46" s="306">
        <v>12.647529326342065</v>
      </c>
      <c r="N46" s="306">
        <v>11.309209599926122</v>
      </c>
      <c r="O46" s="306">
        <v>10.26079219850134</v>
      </c>
      <c r="P46" s="306">
        <v>13.780050057830678</v>
      </c>
      <c r="Q46" s="306">
        <v>14.342840692410224</v>
      </c>
    </row>
    <row r="48" spans="1:17" ht="12.75" x14ac:dyDescent="0.25">
      <c r="A48" s="98" t="s">
        <v>90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7</v>
      </c>
      <c r="B50" s="77">
        <f t="shared" ref="B50:Q50" si="0">SUM(B$51:B$55,B$57:B$58,B$60:B$61,B$63:B$64,B$65:B$67)</f>
        <v>1</v>
      </c>
      <c r="C50" s="77">
        <f t="shared" si="0"/>
        <v>1.0000000000000002</v>
      </c>
      <c r="D50" s="77">
        <f t="shared" si="0"/>
        <v>1.0000000000000002</v>
      </c>
      <c r="E50" s="77">
        <f t="shared" si="0"/>
        <v>1</v>
      </c>
      <c r="F50" s="77">
        <f t="shared" si="0"/>
        <v>1</v>
      </c>
      <c r="G50" s="77">
        <f t="shared" si="0"/>
        <v>0.99999999999999989</v>
      </c>
      <c r="H50" s="77">
        <f t="shared" si="0"/>
        <v>0.99999999999999978</v>
      </c>
      <c r="I50" s="77">
        <f t="shared" si="0"/>
        <v>1</v>
      </c>
      <c r="J50" s="77">
        <f t="shared" si="0"/>
        <v>1</v>
      </c>
      <c r="K50" s="77">
        <f t="shared" si="0"/>
        <v>1</v>
      </c>
      <c r="L50" s="77">
        <f t="shared" si="0"/>
        <v>1.0000000000000002</v>
      </c>
      <c r="M50" s="77">
        <f t="shared" si="0"/>
        <v>1</v>
      </c>
      <c r="N50" s="77">
        <f t="shared" si="0"/>
        <v>1.0000000000000002</v>
      </c>
      <c r="O50" s="77">
        <f t="shared" si="0"/>
        <v>0.99999999999999989</v>
      </c>
      <c r="P50" s="77">
        <f t="shared" si="0"/>
        <v>1.0000000000000002</v>
      </c>
      <c r="Q50" s="77">
        <f t="shared" si="0"/>
        <v>0.99999999999999978</v>
      </c>
    </row>
    <row r="51" spans="1:17" x14ac:dyDescent="0.25">
      <c r="A51" s="132" t="s">
        <v>83</v>
      </c>
      <c r="B51" s="203">
        <f t="shared" ref="B51:Q51" si="1">IF(B$6=0,0,B$6/B$5)</f>
        <v>4.2819492160425958E-2</v>
      </c>
      <c r="C51" s="203">
        <f t="shared" si="1"/>
        <v>4.2736492234847115E-2</v>
      </c>
      <c r="D51" s="203">
        <f t="shared" si="1"/>
        <v>4.273187855006496E-2</v>
      </c>
      <c r="E51" s="203">
        <f t="shared" si="1"/>
        <v>4.2732875948095529E-2</v>
      </c>
      <c r="F51" s="203">
        <f t="shared" si="1"/>
        <v>4.2731897310384168E-2</v>
      </c>
      <c r="G51" s="203">
        <f t="shared" si="1"/>
        <v>4.265757956960451E-2</v>
      </c>
      <c r="H51" s="203">
        <f t="shared" si="1"/>
        <v>4.2661349558877758E-2</v>
      </c>
      <c r="I51" s="203">
        <f t="shared" si="1"/>
        <v>4.2535335990945576E-2</v>
      </c>
      <c r="J51" s="203">
        <f t="shared" si="1"/>
        <v>4.2482958189966301E-2</v>
      </c>
      <c r="K51" s="203">
        <f t="shared" si="1"/>
        <v>4.2234191036755624E-2</v>
      </c>
      <c r="L51" s="203">
        <f t="shared" si="1"/>
        <v>4.2173483760338901E-2</v>
      </c>
      <c r="M51" s="203">
        <f t="shared" si="1"/>
        <v>4.2526072698373912E-2</v>
      </c>
      <c r="N51" s="203">
        <f t="shared" si="1"/>
        <v>4.2359896407169355E-2</v>
      </c>
      <c r="O51" s="203">
        <f t="shared" si="1"/>
        <v>4.2215198327186898E-2</v>
      </c>
      <c r="P51" s="203">
        <f t="shared" si="1"/>
        <v>4.2652068719740588E-2</v>
      </c>
      <c r="Q51" s="203">
        <f t="shared" si="1"/>
        <v>4.2679981044482042E-2</v>
      </c>
    </row>
    <row r="52" spans="1:17" x14ac:dyDescent="0.25">
      <c r="A52" s="76" t="s">
        <v>82</v>
      </c>
      <c r="B52" s="202">
        <f t="shared" ref="B52:Q52" si="2">IF(B$7=0,0,B$7/B$5)</f>
        <v>1.1929170447612374E-2</v>
      </c>
      <c r="C52" s="202">
        <f t="shared" si="2"/>
        <v>1.190604732752352E-2</v>
      </c>
      <c r="D52" s="202">
        <f t="shared" si="2"/>
        <v>1.1904761991584654E-2</v>
      </c>
      <c r="E52" s="202">
        <f t="shared" si="2"/>
        <v>1.1905039858754737E-2</v>
      </c>
      <c r="F52" s="202">
        <f t="shared" si="2"/>
        <v>1.1904767218060594E-2</v>
      </c>
      <c r="G52" s="202">
        <f t="shared" si="2"/>
        <v>1.1884062885703719E-2</v>
      </c>
      <c r="H52" s="202">
        <f t="shared" si="2"/>
        <v>1.1885113174774357E-2</v>
      </c>
      <c r="I52" s="202">
        <f t="shared" si="2"/>
        <v>1.1850006795536067E-2</v>
      </c>
      <c r="J52" s="202">
        <f t="shared" si="2"/>
        <v>1.1835414756162694E-2</v>
      </c>
      <c r="K52" s="202">
        <f t="shared" si="2"/>
        <v>1.1766110202962967E-2</v>
      </c>
      <c r="L52" s="202">
        <f t="shared" si="2"/>
        <v>1.1749197637884614E-2</v>
      </c>
      <c r="M52" s="202">
        <f t="shared" si="2"/>
        <v>1.184742611579378E-2</v>
      </c>
      <c r="N52" s="202">
        <f t="shared" si="2"/>
        <v>1.1801130720820291E-2</v>
      </c>
      <c r="O52" s="202">
        <f t="shared" si="2"/>
        <v>1.1760818984915392E-2</v>
      </c>
      <c r="P52" s="202">
        <f t="shared" si="2"/>
        <v>1.188252760669827E-2</v>
      </c>
      <c r="Q52" s="202">
        <f t="shared" si="2"/>
        <v>1.1890303758694244E-2</v>
      </c>
    </row>
    <row r="53" spans="1:17" x14ac:dyDescent="0.25">
      <c r="A53" s="76" t="s">
        <v>81</v>
      </c>
      <c r="B53" s="202">
        <f t="shared" ref="B53:Q53" si="3">IF(B$8=0,0,B$8/B$5)</f>
        <v>8.3422613187499439E-2</v>
      </c>
      <c r="C53" s="202">
        <f t="shared" si="3"/>
        <v>8.3260909478818965E-2</v>
      </c>
      <c r="D53" s="202">
        <f t="shared" si="3"/>
        <v>8.325192091726602E-2</v>
      </c>
      <c r="E53" s="202">
        <f t="shared" si="3"/>
        <v>8.3253864087208029E-2</v>
      </c>
      <c r="F53" s="202">
        <f t="shared" si="3"/>
        <v>8.325195746685532E-2</v>
      </c>
      <c r="G53" s="202">
        <f t="shared" si="3"/>
        <v>8.3107168730949643E-2</v>
      </c>
      <c r="H53" s="202">
        <f t="shared" si="3"/>
        <v>8.3114513571838577E-2</v>
      </c>
      <c r="I53" s="202">
        <f t="shared" si="3"/>
        <v>8.2869008998953914E-2</v>
      </c>
      <c r="J53" s="202">
        <f t="shared" si="3"/>
        <v>8.2766964513831712E-2</v>
      </c>
      <c r="K53" s="202">
        <f t="shared" si="3"/>
        <v>8.2282306594062396E-2</v>
      </c>
      <c r="L53" s="202">
        <f t="shared" si="3"/>
        <v>8.2164034298370436E-2</v>
      </c>
      <c r="M53" s="202">
        <f t="shared" si="3"/>
        <v>8.2850961889236879E-2</v>
      </c>
      <c r="N53" s="202">
        <f t="shared" si="3"/>
        <v>8.2527210724460023E-2</v>
      </c>
      <c r="O53" s="202">
        <f t="shared" si="3"/>
        <v>8.2245304252750215E-2</v>
      </c>
      <c r="P53" s="202">
        <f t="shared" si="3"/>
        <v>8.3096432277214749E-2</v>
      </c>
      <c r="Q53" s="202">
        <f t="shared" si="3"/>
        <v>8.3150812162462936E-2</v>
      </c>
    </row>
    <row r="54" spans="1:17" x14ac:dyDescent="0.25">
      <c r="A54" s="76" t="s">
        <v>80</v>
      </c>
      <c r="B54" s="202">
        <f t="shared" ref="B54:Q54" si="4">IF(B$9=0,0,B$9/B$5)</f>
        <v>3.9951301409621179E-2</v>
      </c>
      <c r="C54" s="202">
        <f t="shared" si="4"/>
        <v>3.987386109268904E-2</v>
      </c>
      <c r="D54" s="202">
        <f t="shared" si="4"/>
        <v>3.9869556447723845E-2</v>
      </c>
      <c r="E54" s="202">
        <f t="shared" si="4"/>
        <v>3.9870487036746144E-2</v>
      </c>
      <c r="F54" s="202">
        <f t="shared" si="4"/>
        <v>3.9869573951415022E-2</v>
      </c>
      <c r="G54" s="202">
        <f t="shared" si="4"/>
        <v>3.9800234257921084E-2</v>
      </c>
      <c r="H54" s="202">
        <f t="shared" si="4"/>
        <v>3.9803751720884031E-2</v>
      </c>
      <c r="I54" s="202">
        <f t="shared" si="4"/>
        <v>3.9686178957169346E-2</v>
      </c>
      <c r="J54" s="202">
        <f t="shared" si="4"/>
        <v>3.9637309593977085E-2</v>
      </c>
      <c r="K54" s="202">
        <f t="shared" si="4"/>
        <v>3.9405205684815856E-2</v>
      </c>
      <c r="L54" s="202">
        <f t="shared" si="4"/>
        <v>3.9348564781911295E-2</v>
      </c>
      <c r="M54" s="202">
        <f t="shared" si="4"/>
        <v>3.967753615047305E-2</v>
      </c>
      <c r="N54" s="202">
        <f t="shared" si="4"/>
        <v>3.9522490895097934E-2</v>
      </c>
      <c r="O54" s="202">
        <f t="shared" si="4"/>
        <v>3.9387485169548597E-2</v>
      </c>
      <c r="P54" s="202">
        <f t="shared" si="4"/>
        <v>3.9795092542949037E-2</v>
      </c>
      <c r="Q54" s="202">
        <f t="shared" si="4"/>
        <v>3.9821135208158866E-2</v>
      </c>
    </row>
    <row r="55" spans="1:17" x14ac:dyDescent="0.25">
      <c r="A55" s="129" t="s">
        <v>79</v>
      </c>
      <c r="B55" s="201">
        <f t="shared" ref="B55:Q55" si="5">IF(B$10=0,0,B$10/B$5)</f>
        <v>5.7892734896954796E-2</v>
      </c>
      <c r="C55" s="201">
        <f t="shared" si="5"/>
        <v>5.7780517482745375E-2</v>
      </c>
      <c r="D55" s="201">
        <f t="shared" si="5"/>
        <v>5.7774279696715829E-2</v>
      </c>
      <c r="E55" s="201">
        <f t="shared" si="5"/>
        <v>5.5014836141444159E-2</v>
      </c>
      <c r="F55" s="201">
        <f t="shared" si="5"/>
        <v>5.5696217862455981E-2</v>
      </c>
      <c r="G55" s="201">
        <f t="shared" si="5"/>
        <v>5.5400226788215254E-2</v>
      </c>
      <c r="H55" s="201">
        <f t="shared" si="5"/>
        <v>5.5474642070333098E-2</v>
      </c>
      <c r="I55" s="201">
        <f t="shared" si="5"/>
        <v>5.5258295295516666E-2</v>
      </c>
      <c r="J55" s="201">
        <f t="shared" si="5"/>
        <v>5.4684663252978931E-2</v>
      </c>
      <c r="K55" s="201">
        <f t="shared" si="5"/>
        <v>5.375360326697743E-2</v>
      </c>
      <c r="L55" s="201">
        <f t="shared" si="5"/>
        <v>5.4329561615629539E-2</v>
      </c>
      <c r="M55" s="201">
        <f t="shared" si="5"/>
        <v>5.4835204332115819E-2</v>
      </c>
      <c r="N55" s="201">
        <f t="shared" si="5"/>
        <v>5.4726336490305651E-2</v>
      </c>
      <c r="O55" s="201">
        <f t="shared" si="5"/>
        <v>5.4527409542039551E-2</v>
      </c>
      <c r="P55" s="201">
        <f t="shared" si="5"/>
        <v>5.4625173371337973E-2</v>
      </c>
      <c r="Q55" s="201">
        <f t="shared" si="5"/>
        <v>5.4585166860665842E-2</v>
      </c>
    </row>
    <row r="56" spans="1:17" x14ac:dyDescent="0.25">
      <c r="A56" s="127" t="s">
        <v>283</v>
      </c>
      <c r="B56" s="200">
        <f t="shared" ref="B56:Q56" si="6">IF(B$15=0,0,B$15/B$5)</f>
        <v>6.8055133407996571E-2</v>
      </c>
      <c r="C56" s="200">
        <f t="shared" si="6"/>
        <v>6.8848552506102709E-2</v>
      </c>
      <c r="D56" s="200">
        <f t="shared" si="6"/>
        <v>6.7918863256295758E-2</v>
      </c>
      <c r="E56" s="200">
        <f t="shared" si="6"/>
        <v>6.8466223901618078E-2</v>
      </c>
      <c r="F56" s="200">
        <f t="shared" si="6"/>
        <v>6.85700329613569E-2</v>
      </c>
      <c r="G56" s="200">
        <f t="shared" si="6"/>
        <v>6.8630965161079652E-2</v>
      </c>
      <c r="H56" s="200">
        <f t="shared" si="6"/>
        <v>6.8638560104252913E-2</v>
      </c>
      <c r="I56" s="200">
        <f t="shared" si="6"/>
        <v>6.8220534686333947E-2</v>
      </c>
      <c r="J56" s="200">
        <f t="shared" si="6"/>
        <v>6.8259957891486547E-2</v>
      </c>
      <c r="K56" s="200">
        <f t="shared" si="6"/>
        <v>6.801700386864791E-2</v>
      </c>
      <c r="L56" s="200">
        <f t="shared" si="6"/>
        <v>6.7954679656932707E-2</v>
      </c>
      <c r="M56" s="200">
        <f t="shared" si="6"/>
        <v>6.8536304039044954E-2</v>
      </c>
      <c r="N56" s="200">
        <f t="shared" si="6"/>
        <v>6.8266620582104129E-2</v>
      </c>
      <c r="O56" s="200">
        <f t="shared" si="6"/>
        <v>6.8024544492439637E-2</v>
      </c>
      <c r="P56" s="200">
        <f t="shared" si="6"/>
        <v>6.8720693019762052E-2</v>
      </c>
      <c r="Q56" s="200">
        <f t="shared" si="6"/>
        <v>6.8762725468617891E-2</v>
      </c>
    </row>
    <row r="57" spans="1:17" x14ac:dyDescent="0.25">
      <c r="A57" s="142" t="s">
        <v>289</v>
      </c>
      <c r="B57" s="199">
        <f t="shared" ref="B57:Q57" si="7">IF(B$16=0,0,B$16/B$5)</f>
        <v>6.8055133407996571E-2</v>
      </c>
      <c r="C57" s="199">
        <f t="shared" si="7"/>
        <v>6.8848552506102709E-2</v>
      </c>
      <c r="D57" s="199">
        <f t="shared" si="7"/>
        <v>6.7918863256295758E-2</v>
      </c>
      <c r="E57" s="199">
        <f t="shared" si="7"/>
        <v>6.8466223901618078E-2</v>
      </c>
      <c r="F57" s="199">
        <f t="shared" si="7"/>
        <v>6.85700329613569E-2</v>
      </c>
      <c r="G57" s="199">
        <f t="shared" si="7"/>
        <v>6.8630965161079652E-2</v>
      </c>
      <c r="H57" s="199">
        <f t="shared" si="7"/>
        <v>6.8638560104252913E-2</v>
      </c>
      <c r="I57" s="199">
        <f t="shared" si="7"/>
        <v>6.8220534686333947E-2</v>
      </c>
      <c r="J57" s="199">
        <f t="shared" si="7"/>
        <v>6.8259957891486547E-2</v>
      </c>
      <c r="K57" s="199">
        <f t="shared" si="7"/>
        <v>6.801700386864791E-2</v>
      </c>
      <c r="L57" s="199">
        <f t="shared" si="7"/>
        <v>6.7954679656932707E-2</v>
      </c>
      <c r="M57" s="199">
        <f t="shared" si="7"/>
        <v>6.8536304039044954E-2</v>
      </c>
      <c r="N57" s="199">
        <f t="shared" si="7"/>
        <v>6.8266620582104129E-2</v>
      </c>
      <c r="O57" s="199">
        <f t="shared" si="7"/>
        <v>6.8024544492439637E-2</v>
      </c>
      <c r="P57" s="199">
        <f t="shared" si="7"/>
        <v>6.8720693019762052E-2</v>
      </c>
      <c r="Q57" s="199">
        <f t="shared" si="7"/>
        <v>6.8762725468617891E-2</v>
      </c>
    </row>
    <row r="58" spans="1:17" x14ac:dyDescent="0.25">
      <c r="A58" s="142" t="s">
        <v>288</v>
      </c>
      <c r="B58" s="199">
        <f t="shared" ref="B58:Q58" si="8">IF(B$22=0,0,B$22/B$5)</f>
        <v>0</v>
      </c>
      <c r="C58" s="199">
        <f t="shared" si="8"/>
        <v>0</v>
      </c>
      <c r="D58" s="199">
        <f t="shared" si="8"/>
        <v>0</v>
      </c>
      <c r="E58" s="199">
        <f t="shared" si="8"/>
        <v>0</v>
      </c>
      <c r="F58" s="199">
        <f t="shared" si="8"/>
        <v>0</v>
      </c>
      <c r="G58" s="199">
        <f t="shared" si="8"/>
        <v>0</v>
      </c>
      <c r="H58" s="199">
        <f t="shared" si="8"/>
        <v>0</v>
      </c>
      <c r="I58" s="199">
        <f t="shared" si="8"/>
        <v>0</v>
      </c>
      <c r="J58" s="199">
        <f t="shared" si="8"/>
        <v>0</v>
      </c>
      <c r="K58" s="199">
        <f t="shared" si="8"/>
        <v>0</v>
      </c>
      <c r="L58" s="199">
        <f t="shared" si="8"/>
        <v>0</v>
      </c>
      <c r="M58" s="199">
        <f t="shared" si="8"/>
        <v>0</v>
      </c>
      <c r="N58" s="199">
        <f t="shared" si="8"/>
        <v>0</v>
      </c>
      <c r="O58" s="199">
        <f t="shared" si="8"/>
        <v>0</v>
      </c>
      <c r="P58" s="199">
        <f t="shared" si="8"/>
        <v>0</v>
      </c>
      <c r="Q58" s="199">
        <f t="shared" si="8"/>
        <v>0</v>
      </c>
    </row>
    <row r="59" spans="1:17" x14ac:dyDescent="0.25">
      <c r="A59" s="127" t="s">
        <v>282</v>
      </c>
      <c r="B59" s="200">
        <f t="shared" ref="B59:Q59" si="9">IF(B$23=0,0,B$23/B$5)</f>
        <v>6.2170780658325271E-2</v>
      </c>
      <c r="C59" s="200">
        <f t="shared" si="9"/>
        <v>6.2050270817888879E-2</v>
      </c>
      <c r="D59" s="200">
        <f t="shared" si="9"/>
        <v>6.2043572083967817E-2</v>
      </c>
      <c r="E59" s="200">
        <f t="shared" si="9"/>
        <v>6.204502023318817E-2</v>
      </c>
      <c r="F59" s="200">
        <f t="shared" si="9"/>
        <v>6.2043599322583506E-2</v>
      </c>
      <c r="G59" s="200">
        <f t="shared" si="9"/>
        <v>6.1935695381459585E-2</v>
      </c>
      <c r="H59" s="200">
        <f t="shared" si="9"/>
        <v>6.1941169131015356E-2</v>
      </c>
      <c r="I59" s="200">
        <f t="shared" si="9"/>
        <v>6.1758206617995977E-2</v>
      </c>
      <c r="J59" s="200">
        <f t="shared" si="9"/>
        <v>6.1682157869826636E-2</v>
      </c>
      <c r="K59" s="200">
        <f t="shared" si="9"/>
        <v>6.1320966100916523E-2</v>
      </c>
      <c r="L59" s="200">
        <f t="shared" si="9"/>
        <v>6.1232823561712002E-2</v>
      </c>
      <c r="M59" s="200">
        <f t="shared" si="9"/>
        <v>6.1744756992566319E-2</v>
      </c>
      <c r="N59" s="200">
        <f t="shared" si="9"/>
        <v>6.1503481133609712E-2</v>
      </c>
      <c r="O59" s="200">
        <f t="shared" si="9"/>
        <v>6.1293390071376505E-2</v>
      </c>
      <c r="P59" s="200">
        <f t="shared" si="9"/>
        <v>6.1927694029251884E-2</v>
      </c>
      <c r="Q59" s="200">
        <f t="shared" si="9"/>
        <v>6.1968220689695749E-2</v>
      </c>
    </row>
    <row r="60" spans="1:17" x14ac:dyDescent="0.25">
      <c r="A60" s="142" t="s">
        <v>287</v>
      </c>
      <c r="B60" s="199">
        <f t="shared" ref="B60:Q60" si="10">IF(B$24=0,0,B$24/B$5)</f>
        <v>4.7446122081353501E-2</v>
      </c>
      <c r="C60" s="199">
        <f t="shared" si="10"/>
        <v>4.7354154045230995E-2</v>
      </c>
      <c r="D60" s="199">
        <f t="shared" si="10"/>
        <v>4.7349041853554395E-2</v>
      </c>
      <c r="E60" s="199">
        <f t="shared" si="10"/>
        <v>4.735014702006466E-2</v>
      </c>
      <c r="F60" s="199">
        <f t="shared" si="10"/>
        <v>4.7349062640918996E-2</v>
      </c>
      <c r="G60" s="199">
        <f t="shared" si="10"/>
        <v>4.7266714896377057E-2</v>
      </c>
      <c r="H60" s="199">
        <f t="shared" si="10"/>
        <v>4.7270892231564353E-2</v>
      </c>
      <c r="I60" s="199">
        <f t="shared" si="10"/>
        <v>4.7131262945312731E-2</v>
      </c>
      <c r="J60" s="199">
        <f t="shared" si="10"/>
        <v>4.7073225742762445E-2</v>
      </c>
      <c r="K60" s="199">
        <f t="shared" si="10"/>
        <v>4.6797579392804718E-2</v>
      </c>
      <c r="L60" s="199">
        <f t="shared" si="10"/>
        <v>4.6730312718148641E-2</v>
      </c>
      <c r="M60" s="199">
        <f t="shared" si="10"/>
        <v>4.7120998757484822E-2</v>
      </c>
      <c r="N60" s="199">
        <f t="shared" si="10"/>
        <v>4.6936867180912681E-2</v>
      </c>
      <c r="O60" s="199">
        <f t="shared" si="10"/>
        <v>4.6776534528155757E-2</v>
      </c>
      <c r="P60" s="199">
        <f t="shared" si="10"/>
        <v>4.7260608601271174E-2</v>
      </c>
      <c r="Q60" s="199">
        <f t="shared" si="10"/>
        <v>4.7291536842136231E-2</v>
      </c>
    </row>
    <row r="61" spans="1:17" x14ac:dyDescent="0.25">
      <c r="A61" s="142" t="s">
        <v>286</v>
      </c>
      <c r="B61" s="199">
        <f t="shared" ref="B61:Q61" si="11">IF(B$25=0,0,B$25/B$5)</f>
        <v>1.4724658576971769E-2</v>
      </c>
      <c r="C61" s="199">
        <f t="shared" si="11"/>
        <v>1.4696116772657889E-2</v>
      </c>
      <c r="D61" s="199">
        <f t="shared" si="11"/>
        <v>1.4694530230413425E-2</v>
      </c>
      <c r="E61" s="199">
        <f t="shared" si="11"/>
        <v>1.4694873213123509E-2</v>
      </c>
      <c r="F61" s="199">
        <f t="shared" si="11"/>
        <v>1.4694536681664511E-2</v>
      </c>
      <c r="G61" s="199">
        <f t="shared" si="11"/>
        <v>1.4668980485082526E-2</v>
      </c>
      <c r="H61" s="199">
        <f t="shared" si="11"/>
        <v>1.4670276899450998E-2</v>
      </c>
      <c r="I61" s="199">
        <f t="shared" si="11"/>
        <v>1.4626943672683254E-2</v>
      </c>
      <c r="J61" s="199">
        <f t="shared" si="11"/>
        <v>1.4608932127064198E-2</v>
      </c>
      <c r="K61" s="199">
        <f t="shared" si="11"/>
        <v>1.4523386708111801E-2</v>
      </c>
      <c r="L61" s="199">
        <f t="shared" si="11"/>
        <v>1.4502510843563365E-2</v>
      </c>
      <c r="M61" s="199">
        <f t="shared" si="11"/>
        <v>1.4623758235081488E-2</v>
      </c>
      <c r="N61" s="199">
        <f t="shared" si="11"/>
        <v>1.4566613952697031E-2</v>
      </c>
      <c r="O61" s="199">
        <f t="shared" si="11"/>
        <v>1.4516855543220748E-2</v>
      </c>
      <c r="P61" s="199">
        <f t="shared" si="11"/>
        <v>1.4667085427980703E-2</v>
      </c>
      <c r="Q61" s="199">
        <f t="shared" si="11"/>
        <v>1.4676683847559515E-2</v>
      </c>
    </row>
    <row r="62" spans="1:17" x14ac:dyDescent="0.25">
      <c r="A62" s="127" t="s">
        <v>281</v>
      </c>
      <c r="B62" s="200">
        <f t="shared" ref="B62:Q62" si="12">IF(B$26=0,0,B$26/B$5)</f>
        <v>0.14256935348451838</v>
      </c>
      <c r="C62" s="200">
        <f t="shared" si="12"/>
        <v>0.14406322453622444</v>
      </c>
      <c r="D62" s="200">
        <f t="shared" si="12"/>
        <v>0.14420327334233171</v>
      </c>
      <c r="E62" s="200">
        <f t="shared" si="12"/>
        <v>0.14467755971311638</v>
      </c>
      <c r="F62" s="200">
        <f t="shared" si="12"/>
        <v>0.14453663416423992</v>
      </c>
      <c r="G62" s="200">
        <f t="shared" si="12"/>
        <v>0.1447149127837444</v>
      </c>
      <c r="H62" s="200">
        <f t="shared" si="12"/>
        <v>0.144697181271458</v>
      </c>
      <c r="I62" s="200">
        <f t="shared" si="12"/>
        <v>0.14389686679055344</v>
      </c>
      <c r="J62" s="200">
        <f t="shared" si="12"/>
        <v>0.14419176118728022</v>
      </c>
      <c r="K62" s="200">
        <f t="shared" si="12"/>
        <v>0.14392690352855583</v>
      </c>
      <c r="L62" s="200">
        <f t="shared" si="12"/>
        <v>0.14347297110293522</v>
      </c>
      <c r="M62" s="200">
        <f t="shared" si="12"/>
        <v>0.14467274262545832</v>
      </c>
      <c r="N62" s="200">
        <f t="shared" si="12"/>
        <v>0.14405375619673566</v>
      </c>
      <c r="O62" s="200">
        <f t="shared" si="12"/>
        <v>0.14355104573463118</v>
      </c>
      <c r="P62" s="200">
        <f t="shared" si="12"/>
        <v>0.14524473663935528</v>
      </c>
      <c r="Q62" s="200">
        <f t="shared" si="12"/>
        <v>0.14537055466694979</v>
      </c>
    </row>
    <row r="63" spans="1:17" x14ac:dyDescent="0.25">
      <c r="A63" s="142" t="s">
        <v>285</v>
      </c>
      <c r="B63" s="199">
        <f t="shared" ref="B63:Q63" si="13">IF(B$27=0,0,B$27/B$5)</f>
        <v>0.1301936685632385</v>
      </c>
      <c r="C63" s="199">
        <f t="shared" si="13"/>
        <v>0.13171152824431925</v>
      </c>
      <c r="D63" s="199">
        <f t="shared" si="13"/>
        <v>0.12260682618728902</v>
      </c>
      <c r="E63" s="199">
        <f t="shared" si="13"/>
        <v>0.12563578944490217</v>
      </c>
      <c r="F63" s="199">
        <f t="shared" si="13"/>
        <v>0.12714976594321217</v>
      </c>
      <c r="G63" s="199">
        <f t="shared" si="13"/>
        <v>0.12687567616509235</v>
      </c>
      <c r="H63" s="199">
        <f t="shared" si="13"/>
        <v>0.12702485620600187</v>
      </c>
      <c r="I63" s="199">
        <f t="shared" si="13"/>
        <v>0.12614953819059319</v>
      </c>
      <c r="J63" s="199">
        <f t="shared" si="13"/>
        <v>0.12524093365932248</v>
      </c>
      <c r="K63" s="199">
        <f t="shared" si="13"/>
        <v>0.12360659211431528</v>
      </c>
      <c r="L63" s="199">
        <f t="shared" si="13"/>
        <v>0.1247650357500296</v>
      </c>
      <c r="M63" s="199">
        <f t="shared" si="13"/>
        <v>0.12593303210197609</v>
      </c>
      <c r="N63" s="199">
        <f t="shared" si="13"/>
        <v>0.12564274289043095</v>
      </c>
      <c r="O63" s="199">
        <f t="shared" si="13"/>
        <v>0.12517387326486068</v>
      </c>
      <c r="P63" s="199">
        <f t="shared" si="13"/>
        <v>0.12554671332651546</v>
      </c>
      <c r="Q63" s="199">
        <f t="shared" si="13"/>
        <v>0.12547604081872599</v>
      </c>
    </row>
    <row r="64" spans="1:17" x14ac:dyDescent="0.25">
      <c r="A64" s="142" t="s">
        <v>284</v>
      </c>
      <c r="B64" s="199">
        <f t="shared" ref="B64:Q64" si="14">IF(B$33=0,0,B$33/B$5)</f>
        <v>1.2375684921279901E-2</v>
      </c>
      <c r="C64" s="199">
        <f t="shared" si="14"/>
        <v>1.2351696291905155E-2</v>
      </c>
      <c r="D64" s="199">
        <f t="shared" si="14"/>
        <v>2.1596447155042674E-2</v>
      </c>
      <c r="E64" s="199">
        <f t="shared" si="14"/>
        <v>1.9041770268214197E-2</v>
      </c>
      <c r="F64" s="199">
        <f t="shared" si="14"/>
        <v>1.7386868221027738E-2</v>
      </c>
      <c r="G64" s="199">
        <f t="shared" si="14"/>
        <v>1.7839236618652041E-2</v>
      </c>
      <c r="H64" s="199">
        <f t="shared" si="14"/>
        <v>1.767232506545615E-2</v>
      </c>
      <c r="I64" s="199">
        <f t="shared" si="14"/>
        <v>1.7747328599960276E-2</v>
      </c>
      <c r="J64" s="199">
        <f t="shared" si="14"/>
        <v>1.895082752795774E-2</v>
      </c>
      <c r="K64" s="199">
        <f t="shared" si="14"/>
        <v>2.0320311414240549E-2</v>
      </c>
      <c r="L64" s="199">
        <f t="shared" si="14"/>
        <v>1.870793535290562E-2</v>
      </c>
      <c r="M64" s="199">
        <f t="shared" si="14"/>
        <v>1.8739710523482247E-2</v>
      </c>
      <c r="N64" s="199">
        <f t="shared" si="14"/>
        <v>1.8411013306304722E-2</v>
      </c>
      <c r="O64" s="199">
        <f t="shared" si="14"/>
        <v>1.8377172469770511E-2</v>
      </c>
      <c r="P64" s="199">
        <f t="shared" si="14"/>
        <v>1.9698023312839819E-2</v>
      </c>
      <c r="Q64" s="199">
        <f t="shared" si="14"/>
        <v>1.9894513848223799E-2</v>
      </c>
    </row>
    <row r="65" spans="1:17" x14ac:dyDescent="0.25">
      <c r="A65" s="127" t="s">
        <v>280</v>
      </c>
      <c r="B65" s="200">
        <f t="shared" ref="B65:Q65" si="15">IF(B$34=0,0,B$34/B$5)</f>
        <v>0.20765730242853211</v>
      </c>
      <c r="C65" s="200">
        <f t="shared" si="15"/>
        <v>0.23614466881849913</v>
      </c>
      <c r="D65" s="200">
        <f t="shared" si="15"/>
        <v>0.20187293289648142</v>
      </c>
      <c r="E65" s="200">
        <f t="shared" si="15"/>
        <v>0.24599635962540845</v>
      </c>
      <c r="F65" s="200">
        <f t="shared" si="15"/>
        <v>0.24768970559515674</v>
      </c>
      <c r="G65" s="200">
        <f t="shared" si="15"/>
        <v>0.24576041062673451</v>
      </c>
      <c r="H65" s="200">
        <f t="shared" si="15"/>
        <v>0.24207729404581999</v>
      </c>
      <c r="I65" s="200">
        <f t="shared" si="15"/>
        <v>0.27115782152818119</v>
      </c>
      <c r="J65" s="200">
        <f t="shared" si="15"/>
        <v>0.26745860112488351</v>
      </c>
      <c r="K65" s="200">
        <f t="shared" si="15"/>
        <v>0.28157847259777646</v>
      </c>
      <c r="L65" s="200">
        <f t="shared" si="15"/>
        <v>0.29129739462685894</v>
      </c>
      <c r="M65" s="200">
        <f t="shared" si="15"/>
        <v>0.25474600091901983</v>
      </c>
      <c r="N65" s="200">
        <f t="shared" si="15"/>
        <v>0.27674951655842739</v>
      </c>
      <c r="O65" s="200">
        <f t="shared" si="15"/>
        <v>0.28913101218303511</v>
      </c>
      <c r="P65" s="200">
        <f t="shared" si="15"/>
        <v>0.23027094565695619</v>
      </c>
      <c r="Q65" s="200">
        <f t="shared" si="15"/>
        <v>0.22589589887694589</v>
      </c>
    </row>
    <row r="66" spans="1:17" x14ac:dyDescent="0.25">
      <c r="A66" s="127" t="s">
        <v>279</v>
      </c>
      <c r="B66" s="200">
        <f t="shared" ref="B66:Q66" si="16">IF(B$45=0,0,B$45/B$5)</f>
        <v>6.5388312651159561E-2</v>
      </c>
      <c r="C66" s="200">
        <f t="shared" si="16"/>
        <v>6.5261566050255487E-2</v>
      </c>
      <c r="D66" s="200">
        <f t="shared" si="16"/>
        <v>6.5254520635940921E-2</v>
      </c>
      <c r="E66" s="200">
        <f t="shared" si="16"/>
        <v>6.5256043731404478E-2</v>
      </c>
      <c r="F66" s="200">
        <f t="shared" si="16"/>
        <v>6.5254549284240015E-2</v>
      </c>
      <c r="G66" s="200">
        <f t="shared" si="16"/>
        <v>6.5141060977292747E-2</v>
      </c>
      <c r="H66" s="200">
        <f t="shared" si="16"/>
        <v>6.5146818010476767E-2</v>
      </c>
      <c r="I66" s="200">
        <f t="shared" si="16"/>
        <v>6.4954386616209711E-2</v>
      </c>
      <c r="J66" s="200">
        <f t="shared" si="16"/>
        <v>6.4874402107902587E-2</v>
      </c>
      <c r="K66" s="200">
        <f t="shared" si="16"/>
        <v>6.4494517537330501E-2</v>
      </c>
      <c r="L66" s="200">
        <f t="shared" si="16"/>
        <v>6.4401813346545975E-2</v>
      </c>
      <c r="M66" s="200">
        <f t="shared" si="16"/>
        <v>6.4940240930675075E-2</v>
      </c>
      <c r="N66" s="200">
        <f t="shared" si="16"/>
        <v>6.4686478292767483E-2</v>
      </c>
      <c r="O66" s="200">
        <f t="shared" si="16"/>
        <v>6.4465514362170948E-2</v>
      </c>
      <c r="P66" s="200">
        <f t="shared" si="16"/>
        <v>6.51326455301285E-2</v>
      </c>
      <c r="Q66" s="200">
        <f t="shared" si="16"/>
        <v>6.5175269571772373E-2</v>
      </c>
    </row>
    <row r="67" spans="1:17" x14ac:dyDescent="0.25">
      <c r="A67" s="72" t="s">
        <v>278</v>
      </c>
      <c r="B67" s="71">
        <f t="shared" ref="B67:Q67" si="17">IF(B$46=0,0,B$46/B$5)</f>
        <v>0.21814380526735447</v>
      </c>
      <c r="C67" s="71">
        <f t="shared" si="17"/>
        <v>0.18807388965440555</v>
      </c>
      <c r="D67" s="71">
        <f t="shared" si="17"/>
        <v>0.22317444018162719</v>
      </c>
      <c r="E67" s="71">
        <f t="shared" si="17"/>
        <v>0.18078168972301581</v>
      </c>
      <c r="F67" s="71">
        <f t="shared" si="17"/>
        <v>0.17845106486325185</v>
      </c>
      <c r="G67" s="71">
        <f t="shared" si="17"/>
        <v>0.18096768283729478</v>
      </c>
      <c r="H67" s="71">
        <f t="shared" si="17"/>
        <v>0.18455960734026894</v>
      </c>
      <c r="I67" s="71">
        <f t="shared" si="17"/>
        <v>0.15781335772260427</v>
      </c>
      <c r="J67" s="71">
        <f t="shared" si="17"/>
        <v>0.16212580951170361</v>
      </c>
      <c r="K67" s="71">
        <f t="shared" si="17"/>
        <v>0.15122071958119856</v>
      </c>
      <c r="L67" s="71">
        <f t="shared" si="17"/>
        <v>0.14187547561088054</v>
      </c>
      <c r="M67" s="71">
        <f t="shared" si="17"/>
        <v>0.173622753307242</v>
      </c>
      <c r="N67" s="71">
        <f t="shared" si="17"/>
        <v>0.15380308199850259</v>
      </c>
      <c r="O67" s="71">
        <f t="shared" si="17"/>
        <v>0.14339827687990578</v>
      </c>
      <c r="P67" s="71">
        <f t="shared" si="17"/>
        <v>0.1966519906066056</v>
      </c>
      <c r="Q67" s="71">
        <f t="shared" si="17"/>
        <v>0.20069993169155417</v>
      </c>
    </row>
    <row r="69" spans="1:17" ht="12.75" x14ac:dyDescent="0.25">
      <c r="A69" s="98" t="s">
        <v>128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7</v>
      </c>
      <c r="B71" s="253">
        <f>IF(B$5=0,0,B$5/TRE_fec!B$5)</f>
        <v>0.48888100750708791</v>
      </c>
      <c r="C71" s="253">
        <f>IF(C$5=0,0,C$5/TRE_fec!C$5)</f>
        <v>0.48983047914404432</v>
      </c>
      <c r="D71" s="253">
        <f>IF(D$5=0,0,D$5/TRE_fec!D$5)</f>
        <v>0.48988336526803761</v>
      </c>
      <c r="E71" s="253">
        <f>IF(E$5=0,0,E$5/TRE_fec!E$5)</f>
        <v>0.49515298098362365</v>
      </c>
      <c r="F71" s="253">
        <f>IF(F$5=0,0,F$5/TRE_fec!F$5)</f>
        <v>0.50589042151663222</v>
      </c>
      <c r="G71" s="253">
        <f>IF(G$5=0,0,G$5/TRE_fec!G$5)</f>
        <v>0.51497782965286842</v>
      </c>
      <c r="H71" s="253">
        <f>IF(H$5=0,0,H$5/TRE_fec!H$5)</f>
        <v>0.51493232099189457</v>
      </c>
      <c r="I71" s="253">
        <f>IF(I$5=0,0,I$5/TRE_fec!I$5)</f>
        <v>0.51645783989282934</v>
      </c>
      <c r="J71" s="253">
        <f>IF(J$5=0,0,J$5/TRE_fec!J$5)</f>
        <v>0.51709458759366334</v>
      </c>
      <c r="K71" s="253">
        <f>IF(K$5=0,0,K$5/TRE_fec!K$5)</f>
        <v>0.52014036982219891</v>
      </c>
      <c r="L71" s="253">
        <f>IF(L$5=0,0,L$5/TRE_fec!L$5)</f>
        <v>0.52088909395857153</v>
      </c>
      <c r="M71" s="253">
        <f>IF(M$5=0,0,M$5/TRE_fec!M$5)</f>
        <v>0.52448901754433486</v>
      </c>
      <c r="N71" s="253">
        <f>IF(N$5=0,0,N$5/TRE_fec!N$5)</f>
        <v>0.53511921208820912</v>
      </c>
      <c r="O71" s="253">
        <f>IF(O$5=0,0,O$5/TRE_fec!O$5)</f>
        <v>0.54618274910918863</v>
      </c>
      <c r="P71" s="253">
        <f>IF(P$5=0,0,P$5/TRE_fec!P$5)</f>
        <v>0.54992089850328885</v>
      </c>
      <c r="Q71" s="253">
        <f>IF(Q$5=0,0,Q$5/TRE_fec!Q$5)</f>
        <v>0.56861902028711875</v>
      </c>
    </row>
    <row r="72" spans="1:17" x14ac:dyDescent="0.25">
      <c r="A72" s="132" t="s">
        <v>83</v>
      </c>
      <c r="B72" s="282">
        <f>IF(B$6=0,0,B$6/TRE_fec!B$6)</f>
        <v>0.4331938463612493</v>
      </c>
      <c r="C72" s="282">
        <f>IF(C$6=0,0,C$6/TRE_fec!C$6)</f>
        <v>0.43319384636124936</v>
      </c>
      <c r="D72" s="282">
        <f>IF(D$6=0,0,D$6/TRE_fec!D$6)</f>
        <v>0.4331938463612493</v>
      </c>
      <c r="E72" s="282">
        <f>IF(E$6=0,0,E$6/TRE_fec!E$6)</f>
        <v>0.4378638796971987</v>
      </c>
      <c r="F72" s="282">
        <f>IF(F$6=0,0,F$6/TRE_fec!F$6)</f>
        <v>0.44734875540363495</v>
      </c>
      <c r="G72" s="282">
        <f>IF(G$6=0,0,G$6/TRE_fec!G$6)</f>
        <v>0.45459258013736248</v>
      </c>
      <c r="H72" s="282">
        <f>IF(H$6=0,0,H$6/TRE_fec!H$6)</f>
        <v>0.45459258013736242</v>
      </c>
      <c r="I72" s="282">
        <f>IF(I$6=0,0,I$6/TRE_fec!I$6)</f>
        <v>0.45459258013736253</v>
      </c>
      <c r="J72" s="282">
        <f>IF(J$6=0,0,J$6/TRE_fec!J$6)</f>
        <v>0.45459258013736242</v>
      </c>
      <c r="K72" s="282">
        <f>IF(K$6=0,0,K$6/TRE_fec!K$6)</f>
        <v>0.45459258013736248</v>
      </c>
      <c r="L72" s="282">
        <f>IF(L$6=0,0,L$6/TRE_fec!L$6)</f>
        <v>0.45459258013736237</v>
      </c>
      <c r="M72" s="282">
        <f>IF(M$6=0,0,M$6/TRE_fec!M$6)</f>
        <v>0.46156118194990203</v>
      </c>
      <c r="N72" s="282">
        <f>IF(N$6=0,0,N$6/TRE_fec!N$6)</f>
        <v>0.46907580611796018</v>
      </c>
      <c r="O72" s="282">
        <f>IF(O$6=0,0,O$6/TRE_fec!O$6)</f>
        <v>0.4771384481671202</v>
      </c>
      <c r="P72" s="282">
        <f>IF(P$6=0,0,P$6/TRE_fec!P$6)</f>
        <v>0.48537558320342894</v>
      </c>
      <c r="Q72" s="282">
        <f>IF(Q$6=0,0,Q$6/TRE_fec!Q$6)</f>
        <v>0.50220750825615967</v>
      </c>
    </row>
    <row r="73" spans="1:17" x14ac:dyDescent="0.25">
      <c r="A73" s="76" t="s">
        <v>82</v>
      </c>
      <c r="B73" s="281">
        <f>IF(B$7=0,0,B$7/TRE_fec!B$7)</f>
        <v>0.10977141423102661</v>
      </c>
      <c r="C73" s="281">
        <f>IF(C$7=0,0,C$7/TRE_fec!C$7)</f>
        <v>0.1097714142310266</v>
      </c>
      <c r="D73" s="281">
        <f>IF(D$7=0,0,D$7/TRE_fec!D$7)</f>
        <v>0.10977141423102661</v>
      </c>
      <c r="E73" s="281">
        <f>IF(E$7=0,0,E$7/TRE_fec!E$7)</f>
        <v>0.11095480168701027</v>
      </c>
      <c r="F73" s="281">
        <f>IF(F$7=0,0,F$7/TRE_fec!F$7)</f>
        <v>0.11335827123960578</v>
      </c>
      <c r="G73" s="281">
        <f>IF(G$7=0,0,G$7/TRE_fec!G$7)</f>
        <v>0.11519385799168504</v>
      </c>
      <c r="H73" s="281">
        <f>IF(H$7=0,0,H$7/TRE_fec!H$7)</f>
        <v>0.11519385799168505</v>
      </c>
      <c r="I73" s="281">
        <f>IF(I$7=0,0,I$7/TRE_fec!I$7)</f>
        <v>0.11519385799168505</v>
      </c>
      <c r="J73" s="281">
        <f>IF(J$7=0,0,J$7/TRE_fec!J$7)</f>
        <v>0.11519385799168505</v>
      </c>
      <c r="K73" s="281">
        <f>IF(K$7=0,0,K$7/TRE_fec!K$7)</f>
        <v>0.11519385799168504</v>
      </c>
      <c r="L73" s="281">
        <f>IF(L$7=0,0,L$7/TRE_fec!L$7)</f>
        <v>0.11519385799168505</v>
      </c>
      <c r="M73" s="281">
        <f>IF(M$7=0,0,M$7/TRE_fec!M$7)</f>
        <v>0.11695970319609141</v>
      </c>
      <c r="N73" s="281">
        <f>IF(N$7=0,0,N$7/TRE_fec!N$7)</f>
        <v>0.11886391058331851</v>
      </c>
      <c r="O73" s="281">
        <f>IF(O$7=0,0,O$7/TRE_fec!O$7)</f>
        <v>0.12090698581998004</v>
      </c>
      <c r="P73" s="281">
        <f>IF(P$7=0,0,P$7/TRE_fec!P$7)</f>
        <v>0.1229942776172728</v>
      </c>
      <c r="Q73" s="281">
        <f>IF(Q$7=0,0,Q$7/TRE_fec!Q$7)</f>
        <v>0.12725949106106696</v>
      </c>
    </row>
    <row r="74" spans="1:17" x14ac:dyDescent="0.25">
      <c r="A74" s="76" t="s">
        <v>81</v>
      </c>
      <c r="B74" s="281">
        <f>IF(B$8=0,0,B$8/TRE_fec!B$8)</f>
        <v>0.59535613708177748</v>
      </c>
      <c r="C74" s="281">
        <f>IF(C$8=0,0,C$8/TRE_fec!C$8)</f>
        <v>0.59535613708177748</v>
      </c>
      <c r="D74" s="281">
        <f>IF(D$8=0,0,D$8/TRE_fec!D$8)</f>
        <v>0.59535613708177748</v>
      </c>
      <c r="E74" s="281">
        <f>IF(E$8=0,0,E$8/TRE_fec!E$8)</f>
        <v>0.60177435615457431</v>
      </c>
      <c r="F74" s="281">
        <f>IF(F$8=0,0,F$8/TRE_fec!F$8)</f>
        <v>0.61480981131793233</v>
      </c>
      <c r="G74" s="281">
        <f>IF(G$8=0,0,G$8/TRE_fec!G$8)</f>
        <v>0.62476529786834145</v>
      </c>
      <c r="H74" s="281">
        <f>IF(H$8=0,0,H$8/TRE_fec!H$8)</f>
        <v>0.62476529786834145</v>
      </c>
      <c r="I74" s="281">
        <f>IF(I$8=0,0,I$8/TRE_fec!I$8)</f>
        <v>0.62476529786834145</v>
      </c>
      <c r="J74" s="281">
        <f>IF(J$8=0,0,J$8/TRE_fec!J$8)</f>
        <v>0.62476529786834156</v>
      </c>
      <c r="K74" s="281">
        <f>IF(K$8=0,0,K$8/TRE_fec!K$8)</f>
        <v>0.62476529786834134</v>
      </c>
      <c r="L74" s="281">
        <f>IF(L$8=0,0,L$8/TRE_fec!L$8)</f>
        <v>0.62476529786834156</v>
      </c>
      <c r="M74" s="281">
        <f>IF(M$8=0,0,M$8/TRE_fec!M$8)</f>
        <v>0.63434253422759224</v>
      </c>
      <c r="N74" s="281">
        <f>IF(N$8=0,0,N$8/TRE_fec!N$8)</f>
        <v>0.6446701915890628</v>
      </c>
      <c r="O74" s="281">
        <f>IF(O$8=0,0,O$8/TRE_fec!O$8)</f>
        <v>0.6557510124857151</v>
      </c>
      <c r="P74" s="281">
        <f>IF(P$8=0,0,P$8/TRE_fec!P$8)</f>
        <v>0.66707164627825555</v>
      </c>
      <c r="Q74" s="281">
        <f>IF(Q$8=0,0,Q$8/TRE_fec!Q$8)</f>
        <v>0.6902044538266966</v>
      </c>
    </row>
    <row r="75" spans="1:17" x14ac:dyDescent="0.25">
      <c r="A75" s="76" t="s">
        <v>80</v>
      </c>
      <c r="B75" s="281">
        <f>IF(B$9=0,0,B$9/TRE_fec!B$9)</f>
        <v>0.42853264649756473</v>
      </c>
      <c r="C75" s="281">
        <f>IF(C$9=0,0,C$9/TRE_fec!C$9)</f>
        <v>0.42853264649756478</v>
      </c>
      <c r="D75" s="281">
        <f>IF(D$9=0,0,D$9/TRE_fec!D$9)</f>
        <v>0.42853264649756478</v>
      </c>
      <c r="E75" s="281">
        <f>IF(E$9=0,0,E$9/TRE_fec!E$9)</f>
        <v>0.43315242990745512</v>
      </c>
      <c r="F75" s="281">
        <f>IF(F$9=0,0,F$9/TRE_fec!F$9)</f>
        <v>0.4425352476051701</v>
      </c>
      <c r="G75" s="281">
        <f>IF(G$9=0,0,G$9/TRE_fec!G$9)</f>
        <v>0.44970112821493324</v>
      </c>
      <c r="H75" s="281">
        <f>IF(H$9=0,0,H$9/TRE_fec!H$9)</f>
        <v>0.44970112821493319</v>
      </c>
      <c r="I75" s="281">
        <f>IF(I$9=0,0,I$9/TRE_fec!I$9)</f>
        <v>0.44970112821493324</v>
      </c>
      <c r="J75" s="281">
        <f>IF(J$9=0,0,J$9/TRE_fec!J$9)</f>
        <v>0.44970112821493319</v>
      </c>
      <c r="K75" s="281">
        <f>IF(K$9=0,0,K$9/TRE_fec!K$9)</f>
        <v>0.44970112821493319</v>
      </c>
      <c r="L75" s="281">
        <f>IF(L$9=0,0,L$9/TRE_fec!L$9)</f>
        <v>0.44970112821493313</v>
      </c>
      <c r="M75" s="281">
        <f>IF(M$9=0,0,M$9/TRE_fec!M$9)</f>
        <v>0.45659474732379052</v>
      </c>
      <c r="N75" s="281">
        <f>IF(N$9=0,0,N$9/TRE_fec!N$9)</f>
        <v>0.46402851354466867</v>
      </c>
      <c r="O75" s="281">
        <f>IF(O$9=0,0,O$9/TRE_fec!O$9)</f>
        <v>0.47200440093113866</v>
      </c>
      <c r="P75" s="281">
        <f>IF(P$9=0,0,P$9/TRE_fec!P$9)</f>
        <v>0.48015290374648917</v>
      </c>
      <c r="Q75" s="281">
        <f>IF(Q$9=0,0,Q$9/TRE_fec!Q$9)</f>
        <v>0.49680371596158296</v>
      </c>
    </row>
    <row r="76" spans="1:17" x14ac:dyDescent="0.25">
      <c r="A76" s="129" t="s">
        <v>79</v>
      </c>
      <c r="B76" s="280">
        <f>IF(B$10=0,0,B$10/TRE_fec!B$10)</f>
        <v>0.69414635434202399</v>
      </c>
      <c r="C76" s="280">
        <f>IF(C$10=0,0,C$10/TRE_fec!C$10)</f>
        <v>0.69414635434202399</v>
      </c>
      <c r="D76" s="280">
        <f>IF(D$10=0,0,D$10/TRE_fec!D$10)</f>
        <v>0.69414635434202421</v>
      </c>
      <c r="E76" s="280">
        <f>IF(E$10=0,0,E$10/TRE_fec!E$10)</f>
        <v>0.66810240740714866</v>
      </c>
      <c r="F76" s="280">
        <f>IF(F$10=0,0,F$10/TRE_fec!F$10)</f>
        <v>0.69104443866343068</v>
      </c>
      <c r="G76" s="280">
        <f>IF(G$10=0,0,G$10/TRE_fec!G$10)</f>
        <v>0.69971935974490174</v>
      </c>
      <c r="H76" s="280">
        <f>IF(H$10=0,0,H$10/TRE_fec!H$10)</f>
        <v>0.7005973268758493</v>
      </c>
      <c r="I76" s="280">
        <f>IF(I$10=0,0,I$10/TRE_fec!I$10)</f>
        <v>0.69993252042499654</v>
      </c>
      <c r="J76" s="280">
        <f>IF(J$10=0,0,J$10/TRE_fec!J$10)</f>
        <v>0.69352057344320284</v>
      </c>
      <c r="K76" s="280">
        <f>IF(K$10=0,0,K$10/TRE_fec!K$10)</f>
        <v>0.68572811921382015</v>
      </c>
      <c r="L76" s="280">
        <f>IF(L$10=0,0,L$10/TRE_fec!L$10)</f>
        <v>0.69407320754208568</v>
      </c>
      <c r="M76" s="280">
        <f>IF(M$10=0,0,M$10/TRE_fec!M$10)</f>
        <v>0.70537437717358831</v>
      </c>
      <c r="N76" s="280">
        <f>IF(N$10=0,0,N$10/TRE_fec!N$10)</f>
        <v>0.7182418965214673</v>
      </c>
      <c r="O76" s="280">
        <f>IF(O$10=0,0,O$10/TRE_fec!O$10)</f>
        <v>0.7304267334963751</v>
      </c>
      <c r="P76" s="280">
        <f>IF(P$10=0,0,P$10/TRE_fec!P$10)</f>
        <v>0.73674444102877834</v>
      </c>
      <c r="Q76" s="280">
        <f>IF(Q$10=0,0,Q$10/TRE_fec!Q$10)</f>
        <v>0.76123691379361813</v>
      </c>
    </row>
    <row r="77" spans="1:17" x14ac:dyDescent="0.25">
      <c r="A77" s="127" t="s">
        <v>283</v>
      </c>
      <c r="B77" s="305">
        <f>IF(B$15=0,0,B$15/TRE_fec!B$15)</f>
        <v>0.45721515964313686</v>
      </c>
      <c r="C77" s="305">
        <f>IF(C$15=0,0,C$15/TRE_fec!C$15)</f>
        <v>0.46344391610281715</v>
      </c>
      <c r="D77" s="305">
        <f>IF(D$15=0,0,D$15/TRE_fec!D$15)</f>
        <v>0.45723521104733345</v>
      </c>
      <c r="E77" s="305">
        <f>IF(E$15=0,0,E$15/TRE_fec!E$15)</f>
        <v>0.465878147874218</v>
      </c>
      <c r="F77" s="305">
        <f>IF(F$15=0,0,F$15/TRE_fec!F$15)</f>
        <v>0.47670244680462059</v>
      </c>
      <c r="G77" s="305">
        <f>IF(G$15=0,0,G$15/TRE_fec!G$15)</f>
        <v>0.48569675877806634</v>
      </c>
      <c r="H77" s="305">
        <f>IF(H$15=0,0,H$15/TRE_fec!H$15)</f>
        <v>0.48570758184533114</v>
      </c>
      <c r="I77" s="305">
        <f>IF(I$15=0,0,I$15/TRE_fec!I$15)</f>
        <v>0.48417968061371491</v>
      </c>
      <c r="J77" s="305">
        <f>IF(J$15=0,0,J$15/TRE_fec!J$15)</f>
        <v>0.48505677431505378</v>
      </c>
      <c r="K77" s="305">
        <f>IF(K$15=0,0,K$15/TRE_fec!K$15)</f>
        <v>0.4861772422278714</v>
      </c>
      <c r="L77" s="305">
        <f>IF(L$15=0,0,L$15/TRE_fec!L$15)</f>
        <v>0.48643095049231211</v>
      </c>
      <c r="M77" s="305">
        <f>IF(M$15=0,0,M$15/TRE_fec!M$15)</f>
        <v>0.49398486792776886</v>
      </c>
      <c r="N77" s="305">
        <f>IF(N$15=0,0,N$15/TRE_fec!N$15)</f>
        <v>0.50201363630248375</v>
      </c>
      <c r="O77" s="305">
        <f>IF(O$15=0,0,O$15/TRE_fec!O$15)</f>
        <v>0.51057575430948043</v>
      </c>
      <c r="P77" s="305">
        <f>IF(P$15=0,0,P$15/TRE_fec!P$15)</f>
        <v>0.51933108824230578</v>
      </c>
      <c r="Q77" s="305">
        <f>IF(Q$15=0,0,Q$15/TRE_fec!Q$15)</f>
        <v>0.53731755634205025</v>
      </c>
    </row>
    <row r="78" spans="1:17" x14ac:dyDescent="0.25">
      <c r="A78" s="127" t="s">
        <v>282</v>
      </c>
      <c r="B78" s="305">
        <f>IF(B$23=0,0,B$23/TRE_fec!B$23)</f>
        <v>0.41768228170859212</v>
      </c>
      <c r="C78" s="305">
        <f>IF(C$23=0,0,C$23/TRE_fec!C$23)</f>
        <v>0.41768228170859206</v>
      </c>
      <c r="D78" s="305">
        <f>IF(D$23=0,0,D$23/TRE_fec!D$23)</f>
        <v>0.41768228170859206</v>
      </c>
      <c r="E78" s="305">
        <f>IF(E$23=0,0,E$23/TRE_fec!E$23)</f>
        <v>0.42218509308460578</v>
      </c>
      <c r="F78" s="305">
        <f>IF(F$23=0,0,F$23/TRE_fec!F$23)</f>
        <v>0.43133033962968936</v>
      </c>
      <c r="G78" s="305">
        <f>IF(G$23=0,0,G$23/TRE_fec!G$23)</f>
        <v>0.43831478151060493</v>
      </c>
      <c r="H78" s="305">
        <f>IF(H$23=0,0,H$23/TRE_fec!H$23)</f>
        <v>0.43831478151060493</v>
      </c>
      <c r="I78" s="305">
        <f>IF(I$23=0,0,I$23/TRE_fec!I$23)</f>
        <v>0.43831478151060493</v>
      </c>
      <c r="J78" s="305">
        <f>IF(J$23=0,0,J$23/TRE_fec!J$23)</f>
        <v>0.43831478151060499</v>
      </c>
      <c r="K78" s="305">
        <f>IF(K$23=0,0,K$23/TRE_fec!K$23)</f>
        <v>0.43831478151060499</v>
      </c>
      <c r="L78" s="305">
        <f>IF(L$23=0,0,L$23/TRE_fec!L$23)</f>
        <v>0.43831478151060493</v>
      </c>
      <c r="M78" s="305">
        <f>IF(M$23=0,0,M$23/TRE_fec!M$23)</f>
        <v>0.44503385549983449</v>
      </c>
      <c r="N78" s="305">
        <f>IF(N$23=0,0,N$23/TRE_fec!N$23)</f>
        <v>0.45227940017933965</v>
      </c>
      <c r="O78" s="305">
        <f>IF(O$23=0,0,O$23/TRE_fec!O$23)</f>
        <v>0.46005333962003153</v>
      </c>
      <c r="P78" s="305">
        <f>IF(P$23=0,0,P$23/TRE_fec!P$23)</f>
        <v>0.46799552389990257</v>
      </c>
      <c r="Q78" s="305">
        <f>IF(Q$23=0,0,Q$23/TRE_fec!Q$23)</f>
        <v>0.48422474072887339</v>
      </c>
    </row>
    <row r="79" spans="1:17" x14ac:dyDescent="0.25">
      <c r="A79" s="127" t="s">
        <v>281</v>
      </c>
      <c r="B79" s="305">
        <f>IF(B$26=0,0,B$26/TRE_fec!B$26)</f>
        <v>0.39909351463402121</v>
      </c>
      <c r="C79" s="305">
        <f>IF(C$26=0,0,C$26/TRE_fec!C$26)</f>
        <v>0.40405851270166065</v>
      </c>
      <c r="D79" s="305">
        <f>IF(D$26=0,0,D$26/TRE_fec!D$26)</f>
        <v>0.404494979740192</v>
      </c>
      <c r="E79" s="305">
        <f>IF(E$26=0,0,E$26/TRE_fec!E$26)</f>
        <v>0.41019078287274113</v>
      </c>
      <c r="F79" s="305">
        <f>IF(F$26=0,0,F$26/TRE_fec!F$26)</f>
        <v>0.41867759247582625</v>
      </c>
      <c r="G79" s="305">
        <f>IF(G$26=0,0,G$26/TRE_fec!G$26)</f>
        <v>0.42672407370436133</v>
      </c>
      <c r="H79" s="305">
        <f>IF(H$26=0,0,H$26/TRE_fec!H$26)</f>
        <v>0.42663408335664738</v>
      </c>
      <c r="I79" s="305">
        <f>IF(I$26=0,0,I$26/TRE_fec!I$26)</f>
        <v>0.42553132599238508</v>
      </c>
      <c r="J79" s="305">
        <f>IF(J$26=0,0,J$26/TRE_fec!J$26)</f>
        <v>0.42692910507586584</v>
      </c>
      <c r="K79" s="305">
        <f>IF(K$26=0,0,K$26/TRE_fec!K$26)</f>
        <v>0.42865497510397993</v>
      </c>
      <c r="L79" s="305">
        <f>IF(L$26=0,0,L$26/TRE_fec!L$26)</f>
        <v>0.42791812410791114</v>
      </c>
      <c r="M79" s="305">
        <f>IF(M$26=0,0,M$26/TRE_fec!M$26)</f>
        <v>0.43447864761007454</v>
      </c>
      <c r="N79" s="305">
        <f>IF(N$26=0,0,N$26/TRE_fec!N$26)</f>
        <v>0.44138793206886084</v>
      </c>
      <c r="O79" s="305">
        <f>IF(O$26=0,0,O$26/TRE_fec!O$26)</f>
        <v>0.4489414078694543</v>
      </c>
      <c r="P79" s="305">
        <f>IF(P$26=0,0,P$26/TRE_fec!P$26)</f>
        <v>0.45734712395078725</v>
      </c>
      <c r="Q79" s="305">
        <f>IF(Q$26=0,0,Q$26/TRE_fec!Q$26)</f>
        <v>0.47330724764890975</v>
      </c>
    </row>
    <row r="80" spans="1:17" x14ac:dyDescent="0.25">
      <c r="A80" s="127" t="s">
        <v>280</v>
      </c>
      <c r="B80" s="305">
        <f>IF(B$34=0,0,B$34/TRE_fec!B$34)</f>
        <v>0.64636930009688764</v>
      </c>
      <c r="C80" s="305">
        <f>IF(C$34=0,0,C$34/TRE_fec!C$34)</f>
        <v>0.6238416010407607</v>
      </c>
      <c r="D80" s="305">
        <f>IF(D$34=0,0,D$34/TRE_fec!D$34)</f>
        <v>0.65138028288690986</v>
      </c>
      <c r="E80" s="305">
        <f>IF(E$34=0,0,E$34/TRE_fec!E$34)</f>
        <v>0.63316236692513983</v>
      </c>
      <c r="F80" s="305">
        <f>IF(F$34=0,0,F$34/TRE_fec!F$34)</f>
        <v>0.64389705328127256</v>
      </c>
      <c r="G80" s="305">
        <f>IF(G$34=0,0,G$34/TRE_fec!G$34)</f>
        <v>0.65953863349821029</v>
      </c>
      <c r="H80" s="305">
        <f>IF(H$34=0,0,H$34/TRE_fec!H$34)</f>
        <v>0.66140609957170171</v>
      </c>
      <c r="I80" s="305">
        <f>IF(I$34=0,0,I$34/TRE_fec!I$34)</f>
        <v>0.65548571866740002</v>
      </c>
      <c r="J80" s="305">
        <f>IF(J$34=0,0,J$34/TRE_fec!J$34)</f>
        <v>0.66075120403140319</v>
      </c>
      <c r="K80" s="305">
        <f>IF(K$34=0,0,K$34/TRE_fec!K$34)</f>
        <v>0.66893781315037515</v>
      </c>
      <c r="L80" s="305">
        <f>IF(L$34=0,0,L$34/TRE_fec!L$34)</f>
        <v>0.66610782272335434</v>
      </c>
      <c r="M80" s="305">
        <f>IF(M$34=0,0,M$34/TRE_fec!M$34)</f>
        <v>0.67338736360866935</v>
      </c>
      <c r="N80" s="305">
        <f>IF(N$34=0,0,N$34/TRE_fec!N$34)</f>
        <v>0.68281600683281252</v>
      </c>
      <c r="O80" s="305">
        <f>IF(O$34=0,0,O$34/TRE_fec!O$34)</f>
        <v>0.69735657796708017</v>
      </c>
      <c r="P80" s="305">
        <f>IF(P$34=0,0,P$34/TRE_fec!P$34)</f>
        <v>0.71607425188255081</v>
      </c>
      <c r="Q80" s="305">
        <f>IF(Q$34=0,0,Q$34/TRE_fec!Q$34)</f>
        <v>0.74210550853734836</v>
      </c>
    </row>
    <row r="81" spans="1:17" x14ac:dyDescent="0.25">
      <c r="A81" s="127" t="s">
        <v>279</v>
      </c>
      <c r="B81" s="305">
        <f>IF(B$45=0,0,B$45/TRE_fec!B$45)</f>
        <v>0.54912330471022186</v>
      </c>
      <c r="C81" s="305">
        <f>IF(C$45=0,0,C$45/TRE_fec!C$45)</f>
        <v>0.54912330471022186</v>
      </c>
      <c r="D81" s="305">
        <f>IF(D$45=0,0,D$45/TRE_fec!D$45)</f>
        <v>0.54912330471022186</v>
      </c>
      <c r="E81" s="305">
        <f>IF(E$45=0,0,E$45/TRE_fec!E$45)</f>
        <v>0.55504311211303747</v>
      </c>
      <c r="F81" s="305">
        <f>IF(F$45=0,0,F$45/TRE_fec!F$45)</f>
        <v>0.56706628911897439</v>
      </c>
      <c r="G81" s="305">
        <f>IF(G$45=0,0,G$45/TRE_fec!G$45)</f>
        <v>0.57624867481059605</v>
      </c>
      <c r="H81" s="305">
        <f>IF(H$45=0,0,H$45/TRE_fec!H$45)</f>
        <v>0.57624867481059605</v>
      </c>
      <c r="I81" s="305">
        <f>IF(I$45=0,0,I$45/TRE_fec!I$45)</f>
        <v>0.57624867481059605</v>
      </c>
      <c r="J81" s="305">
        <f>IF(J$45=0,0,J$45/TRE_fec!J$45)</f>
        <v>0.57624867481059605</v>
      </c>
      <c r="K81" s="305">
        <f>IF(K$45=0,0,K$45/TRE_fec!K$45)</f>
        <v>0.57624867481059605</v>
      </c>
      <c r="L81" s="305">
        <f>IF(L$45=0,0,L$45/TRE_fec!L$45)</f>
        <v>0.57624867481059605</v>
      </c>
      <c r="M81" s="305">
        <f>IF(M$45=0,0,M$45/TRE_fec!M$45)</f>
        <v>0.58508218361653674</v>
      </c>
      <c r="N81" s="305">
        <f>IF(N$45=0,0,N$45/TRE_fec!N$45)</f>
        <v>0.59460783891261471</v>
      </c>
      <c r="O81" s="305">
        <f>IF(O$45=0,0,O$45/TRE_fec!O$45)</f>
        <v>0.60482817025831492</v>
      </c>
      <c r="P81" s="305">
        <f>IF(P$45=0,0,P$45/TRE_fec!P$45)</f>
        <v>0.61526969164758716</v>
      </c>
      <c r="Q81" s="305">
        <f>IF(Q$45=0,0,Q$45/TRE_fec!Q$45)</f>
        <v>0.63660610348083047</v>
      </c>
    </row>
    <row r="82" spans="1:17" x14ac:dyDescent="0.25">
      <c r="A82" s="72" t="s">
        <v>278</v>
      </c>
      <c r="B82" s="304">
        <f>IF(B$46=0,0,B$46/TRE_fec!B$46)</f>
        <v>0.51214080539265272</v>
      </c>
      <c r="C82" s="304">
        <f>IF(C$46=0,0,C$46/TRE_fec!C$46)</f>
        <v>0.51214080539265272</v>
      </c>
      <c r="D82" s="304">
        <f>IF(D$46=0,0,D$46/TRE_fec!D$46)</f>
        <v>0.51214080539265272</v>
      </c>
      <c r="E82" s="304">
        <f>IF(E$46=0,0,E$46/TRE_fec!E$46)</f>
        <v>0.51766192406498301</v>
      </c>
      <c r="F82" s="304">
        <f>IF(F$46=0,0,F$46/TRE_fec!F$46)</f>
        <v>0.52887536101508359</v>
      </c>
      <c r="G82" s="304">
        <f>IF(G$46=0,0,G$46/TRE_fec!G$46)</f>
        <v>0.53743932900404878</v>
      </c>
      <c r="H82" s="304">
        <f>IF(H$46=0,0,H$46/TRE_fec!H$46)</f>
        <v>0.53743932900404889</v>
      </c>
      <c r="I82" s="304">
        <f>IF(I$46=0,0,I$46/TRE_fec!I$46)</f>
        <v>0.53743932900404878</v>
      </c>
      <c r="J82" s="304">
        <f>IF(J$46=0,0,J$46/TRE_fec!J$46)</f>
        <v>0.53743932900404878</v>
      </c>
      <c r="K82" s="304">
        <f>IF(K$46=0,0,K$46/TRE_fec!K$46)</f>
        <v>0.53743932900404878</v>
      </c>
      <c r="L82" s="304">
        <f>IF(L$46=0,0,L$46/TRE_fec!L$46)</f>
        <v>0.53743932900404878</v>
      </c>
      <c r="M82" s="304">
        <f>IF(M$46=0,0,M$46/TRE_fec!M$46)</f>
        <v>0.54567791635867735</v>
      </c>
      <c r="N82" s="304">
        <f>IF(N$46=0,0,N$46/TRE_fec!N$46)</f>
        <v>0.55456203534139037</v>
      </c>
      <c r="O82" s="304">
        <f>IF(O$46=0,0,O$46/TRE_fec!O$46)</f>
        <v>0.56409404515024164</v>
      </c>
      <c r="P82" s="304">
        <f>IF(P$46=0,0,P$46/TRE_fec!P$46)</f>
        <v>0.57383234823801277</v>
      </c>
      <c r="Q82" s="304">
        <f>IF(Q$46=0,0,Q$46/TRE_fec!Q$46)</f>
        <v>0.59373178985109976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-0.249977111117893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7</v>
      </c>
      <c r="B5" s="96">
        <v>88.417116838710413</v>
      </c>
      <c r="C5" s="96">
        <v>103.02341152788004</v>
      </c>
      <c r="D5" s="96">
        <v>80.340951638484015</v>
      </c>
      <c r="E5" s="96">
        <v>118.55023674181203</v>
      </c>
      <c r="F5" s="96">
        <v>150.73732556582405</v>
      </c>
      <c r="G5" s="96">
        <v>148.7890582226961</v>
      </c>
      <c r="H5" s="96">
        <v>146.178945726048</v>
      </c>
      <c r="I5" s="96">
        <v>139.92997598834401</v>
      </c>
      <c r="J5" s="96">
        <v>115.45633184148002</v>
      </c>
      <c r="K5" s="96">
        <v>93.661754360760014</v>
      </c>
      <c r="L5" s="96">
        <v>116.12198936104255</v>
      </c>
      <c r="M5" s="96">
        <v>117.00116533229344</v>
      </c>
      <c r="N5" s="96">
        <v>122.74449559482592</v>
      </c>
      <c r="O5" s="96">
        <v>118.22237156000548</v>
      </c>
      <c r="P5" s="96">
        <v>101.68863923170166</v>
      </c>
      <c r="Q5" s="96">
        <v>99.502011662000982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3.2643456824794321</v>
      </c>
      <c r="C10" s="158">
        <v>3.3811752987440791</v>
      </c>
      <c r="D10" s="158">
        <v>3.1373787061661305</v>
      </c>
      <c r="E10" s="158">
        <v>6.4022881137850369</v>
      </c>
      <c r="F10" s="158">
        <v>6.9707685225854821</v>
      </c>
      <c r="G10" s="158">
        <v>7.6926798751720309</v>
      </c>
      <c r="H10" s="158">
        <v>7.634928530206798</v>
      </c>
      <c r="I10" s="158">
        <v>6.7111278039338504</v>
      </c>
      <c r="J10" s="158">
        <v>6.415465232911469</v>
      </c>
      <c r="K10" s="158">
        <v>5.9353207175689233</v>
      </c>
      <c r="L10" s="158">
        <v>6.3419910323348558</v>
      </c>
      <c r="M10" s="158">
        <v>6.7535644864131434</v>
      </c>
      <c r="N10" s="158">
        <v>6.570997359901428</v>
      </c>
      <c r="O10" s="158">
        <v>6.2747488654283572</v>
      </c>
      <c r="P10" s="158">
        <v>6.5433951617239963</v>
      </c>
      <c r="Q10" s="158">
        <v>6.524606603325072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2.6704593253709499</v>
      </c>
      <c r="F11" s="91">
        <v>2.4403152309910614</v>
      </c>
      <c r="G11" s="91">
        <v>2.8555846664379412</v>
      </c>
      <c r="H11" s="91">
        <v>2.7790358842899656</v>
      </c>
      <c r="I11" s="91">
        <v>2.4795646270314751</v>
      </c>
      <c r="J11" s="91">
        <v>2.68073782880793</v>
      </c>
      <c r="K11" s="91">
        <v>2.7748481836960077</v>
      </c>
      <c r="L11" s="91">
        <v>2.625455719383619</v>
      </c>
      <c r="M11" s="91">
        <v>2.7654029225156211</v>
      </c>
      <c r="N11" s="91">
        <v>2.6271664757853599</v>
      </c>
      <c r="O11" s="91">
        <v>2.5166188451594511</v>
      </c>
      <c r="P11" s="91">
        <v>2.8912962096278427</v>
      </c>
      <c r="Q11" s="91">
        <v>2.9227082683449876</v>
      </c>
    </row>
    <row r="12" spans="1:17" x14ac:dyDescent="0.25">
      <c r="A12" s="92" t="s">
        <v>26</v>
      </c>
      <c r="B12" s="91">
        <v>3.2643456824794321</v>
      </c>
      <c r="C12" s="91">
        <v>3.3811752987440791</v>
      </c>
      <c r="D12" s="91">
        <v>3.1373787061661305</v>
      </c>
      <c r="E12" s="91">
        <v>3.7318287884140875</v>
      </c>
      <c r="F12" s="91">
        <v>4.5304532915944202</v>
      </c>
      <c r="G12" s="91">
        <v>4.8370952087340902</v>
      </c>
      <c r="H12" s="91">
        <v>4.8558926459168319</v>
      </c>
      <c r="I12" s="91">
        <v>4.2315631769023758</v>
      </c>
      <c r="J12" s="91">
        <v>3.7347274041035385</v>
      </c>
      <c r="K12" s="91">
        <v>3.1604725338729156</v>
      </c>
      <c r="L12" s="91">
        <v>3.7165353129512368</v>
      </c>
      <c r="M12" s="91">
        <v>3.9881615638975219</v>
      </c>
      <c r="N12" s="91">
        <v>3.9438308841160676</v>
      </c>
      <c r="O12" s="91">
        <v>3.7581300202689065</v>
      </c>
      <c r="P12" s="91">
        <v>3.6520989520961535</v>
      </c>
      <c r="Q12" s="91">
        <v>3.6018983349800844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283</v>
      </c>
      <c r="B15" s="204">
        <v>20.223505395638146</v>
      </c>
      <c r="C15" s="204">
        <v>20.214260999423711</v>
      </c>
      <c r="D15" s="204">
        <v>19.429463383925516</v>
      </c>
      <c r="E15" s="204">
        <v>22.50803676881182</v>
      </c>
      <c r="F15" s="204">
        <v>27.257760524776391</v>
      </c>
      <c r="G15" s="204">
        <v>28.980021003368726</v>
      </c>
      <c r="H15" s="204">
        <v>29.091595056399242</v>
      </c>
      <c r="I15" s="204">
        <v>25.479827333786083</v>
      </c>
      <c r="J15" s="204">
        <v>22.42304646081341</v>
      </c>
      <c r="K15" s="204">
        <v>18.904832931887928</v>
      </c>
      <c r="L15" s="204">
        <v>22.212252011800789</v>
      </c>
      <c r="M15" s="204">
        <v>23.82855064153506</v>
      </c>
      <c r="N15" s="204">
        <v>23.565175300760789</v>
      </c>
      <c r="O15" s="204">
        <v>22.460852717580352</v>
      </c>
      <c r="P15" s="204">
        <v>21.83204198918197</v>
      </c>
      <c r="Q15" s="204">
        <v>21.533522291651295</v>
      </c>
    </row>
    <row r="16" spans="1:17" x14ac:dyDescent="0.25">
      <c r="A16" s="152" t="s">
        <v>289</v>
      </c>
      <c r="B16" s="264">
        <v>20.223505395638146</v>
      </c>
      <c r="C16" s="264">
        <v>20.214260999423711</v>
      </c>
      <c r="D16" s="264">
        <v>19.429463383925516</v>
      </c>
      <c r="E16" s="264">
        <v>22.50803676881182</v>
      </c>
      <c r="F16" s="264">
        <v>27.257760524776391</v>
      </c>
      <c r="G16" s="264">
        <v>28.980021003368726</v>
      </c>
      <c r="H16" s="264">
        <v>29.091595056399242</v>
      </c>
      <c r="I16" s="264">
        <v>25.479827333786083</v>
      </c>
      <c r="J16" s="264">
        <v>22.42304646081341</v>
      </c>
      <c r="K16" s="264">
        <v>18.904832931887928</v>
      </c>
      <c r="L16" s="264">
        <v>22.212252011800789</v>
      </c>
      <c r="M16" s="264">
        <v>23.82855064153506</v>
      </c>
      <c r="N16" s="264">
        <v>23.565175300760789</v>
      </c>
      <c r="O16" s="264">
        <v>22.460852717580352</v>
      </c>
      <c r="P16" s="264">
        <v>21.83204198918197</v>
      </c>
      <c r="Q16" s="264">
        <v>21.533522291651295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0.89810786906588647</v>
      </c>
      <c r="C18" s="83">
        <v>0.89742043270635563</v>
      </c>
      <c r="D18" s="83">
        <v>0.93346524060346137</v>
      </c>
      <c r="E18" s="83">
        <v>2.7699438750646435</v>
      </c>
      <c r="F18" s="83">
        <v>2.758084983312441</v>
      </c>
      <c r="G18" s="83">
        <v>1.8389812690725922</v>
      </c>
      <c r="H18" s="83">
        <v>1.8367058633288775</v>
      </c>
      <c r="I18" s="83">
        <v>2.7596389758797604</v>
      </c>
      <c r="J18" s="83">
        <v>1.8483751074791817</v>
      </c>
      <c r="K18" s="83">
        <v>0.92932021168820333</v>
      </c>
      <c r="L18" s="83">
        <v>0.92378708621038508</v>
      </c>
      <c r="M18" s="83">
        <v>0.92331217954957479</v>
      </c>
      <c r="N18" s="83">
        <v>0.92291302358368277</v>
      </c>
      <c r="O18" s="83">
        <v>0.92278208329308831</v>
      </c>
      <c r="P18" s="83">
        <v>0.93383453434211328</v>
      </c>
      <c r="Q18" s="83">
        <v>0.93451222607920337</v>
      </c>
    </row>
    <row r="19" spans="1:17" x14ac:dyDescent="0.25">
      <c r="A19" s="154" t="s">
        <v>125</v>
      </c>
      <c r="B19" s="83">
        <v>0</v>
      </c>
      <c r="C19" s="83">
        <v>0</v>
      </c>
      <c r="D19" s="83">
        <v>0</v>
      </c>
      <c r="E19" s="83">
        <v>0</v>
      </c>
      <c r="F19" s="83">
        <v>0</v>
      </c>
      <c r="G19" s="83">
        <v>4.0916468954512623E-17</v>
      </c>
      <c r="H19" s="83">
        <v>1.3628906031595865E-17</v>
      </c>
      <c r="I19" s="83">
        <v>2.727282786445906E-17</v>
      </c>
      <c r="J19" s="83">
        <v>0</v>
      </c>
      <c r="K19" s="83">
        <v>4.1396488294022326E-17</v>
      </c>
      <c r="L19" s="83">
        <v>0</v>
      </c>
      <c r="M19" s="83">
        <v>0</v>
      </c>
      <c r="N19" s="83">
        <v>0</v>
      </c>
      <c r="O19" s="83">
        <v>2.7363982386277778E-17</v>
      </c>
      <c r="P19" s="83">
        <v>4.1248068324770311E-17</v>
      </c>
      <c r="Q19" s="83">
        <v>4.1281051057847718E-17</v>
      </c>
    </row>
    <row r="20" spans="1:17" x14ac:dyDescent="0.25">
      <c r="A20" s="154" t="s">
        <v>29</v>
      </c>
      <c r="B20" s="83">
        <v>2.5588903794303519</v>
      </c>
      <c r="C20" s="83">
        <v>0</v>
      </c>
      <c r="D20" s="83">
        <v>2.4039656725877361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16.766507147141908</v>
      </c>
      <c r="C21" s="83">
        <v>19.316840566717357</v>
      </c>
      <c r="D21" s="83">
        <v>16.092032470734317</v>
      </c>
      <c r="E21" s="83">
        <v>19.738092893747176</v>
      </c>
      <c r="F21" s="83">
        <v>24.499675541463951</v>
      </c>
      <c r="G21" s="83">
        <v>27.141039734296136</v>
      </c>
      <c r="H21" s="83">
        <v>27.254889193070365</v>
      </c>
      <c r="I21" s="83">
        <v>22.720188357906324</v>
      </c>
      <c r="J21" s="83">
        <v>20.574671353334228</v>
      </c>
      <c r="K21" s="83">
        <v>17.975512720199724</v>
      </c>
      <c r="L21" s="83">
        <v>21.288464925590404</v>
      </c>
      <c r="M21" s="83">
        <v>22.905238461985483</v>
      </c>
      <c r="N21" s="83">
        <v>22.642262277177107</v>
      </c>
      <c r="O21" s="83">
        <v>21.538070634287262</v>
      </c>
      <c r="P21" s="83">
        <v>20.898207454839856</v>
      </c>
      <c r="Q21" s="83">
        <v>20.599010065572092</v>
      </c>
    </row>
    <row r="22" spans="1:17" x14ac:dyDescent="0.25">
      <c r="A22" s="152" t="s">
        <v>288</v>
      </c>
      <c r="B22" s="264">
        <v>0</v>
      </c>
      <c r="C22" s="264">
        <v>0</v>
      </c>
      <c r="D22" s="264">
        <v>0</v>
      </c>
      <c r="E22" s="264">
        <v>0</v>
      </c>
      <c r="F22" s="264">
        <v>0</v>
      </c>
      <c r="G22" s="264">
        <v>0</v>
      </c>
      <c r="H22" s="264">
        <v>0</v>
      </c>
      <c r="I22" s="264">
        <v>0</v>
      </c>
      <c r="J22" s="264">
        <v>0</v>
      </c>
      <c r="K22" s="264">
        <v>0</v>
      </c>
      <c r="L22" s="264">
        <v>0</v>
      </c>
      <c r="M22" s="264">
        <v>0</v>
      </c>
      <c r="N22" s="264">
        <v>0</v>
      </c>
      <c r="O22" s="264">
        <v>0</v>
      </c>
      <c r="P22" s="264">
        <v>0</v>
      </c>
      <c r="Q22" s="264">
        <v>0</v>
      </c>
    </row>
    <row r="23" spans="1:17" x14ac:dyDescent="0.25">
      <c r="A23" s="156" t="s">
        <v>282</v>
      </c>
      <c r="B23" s="204">
        <v>15.535746411601664</v>
      </c>
      <c r="C23" s="204">
        <v>16.091764513910512</v>
      </c>
      <c r="D23" s="204">
        <v>14.931482360389708</v>
      </c>
      <c r="E23" s="204">
        <v>17.760602383347997</v>
      </c>
      <c r="F23" s="204">
        <v>21.561433841270404</v>
      </c>
      <c r="G23" s="204">
        <v>23.020810858054631</v>
      </c>
      <c r="H23" s="204">
        <v>23.110272038231255</v>
      </c>
      <c r="I23" s="204">
        <v>20.138949374716244</v>
      </c>
      <c r="J23" s="204">
        <v>17.774397539460818</v>
      </c>
      <c r="K23" s="204">
        <v>15.041391017690158</v>
      </c>
      <c r="L23" s="204">
        <v>17.687817335545578</v>
      </c>
      <c r="M23" s="204">
        <v>18.980547016744758</v>
      </c>
      <c r="N23" s="204">
        <v>18.769567461780625</v>
      </c>
      <c r="O23" s="204">
        <v>17.885775789645717</v>
      </c>
      <c r="P23" s="204">
        <v>17.381150377047884</v>
      </c>
      <c r="Q23" s="204">
        <v>17.142234486060268</v>
      </c>
    </row>
    <row r="24" spans="1:17" x14ac:dyDescent="0.25">
      <c r="A24" s="152" t="s">
        <v>287</v>
      </c>
      <c r="B24" s="151">
        <v>15.535746411601664</v>
      </c>
      <c r="C24" s="151">
        <v>16.091764513910512</v>
      </c>
      <c r="D24" s="151">
        <v>14.931482360389708</v>
      </c>
      <c r="E24" s="151">
        <v>17.760602383347997</v>
      </c>
      <c r="F24" s="151">
        <v>21.561433841270404</v>
      </c>
      <c r="G24" s="151">
        <v>23.020810858054631</v>
      </c>
      <c r="H24" s="151">
        <v>23.110272038231255</v>
      </c>
      <c r="I24" s="151">
        <v>20.138949374716244</v>
      </c>
      <c r="J24" s="151">
        <v>17.774397539460818</v>
      </c>
      <c r="K24" s="151">
        <v>15.041391017690158</v>
      </c>
      <c r="L24" s="151">
        <v>17.687817335545578</v>
      </c>
      <c r="M24" s="151">
        <v>18.980547016744758</v>
      </c>
      <c r="N24" s="151">
        <v>18.769567461780625</v>
      </c>
      <c r="O24" s="151">
        <v>17.885775789645717</v>
      </c>
      <c r="P24" s="151">
        <v>17.381150377047884</v>
      </c>
      <c r="Q24" s="151">
        <v>17.142234486060268</v>
      </c>
    </row>
    <row r="25" spans="1:17" x14ac:dyDescent="0.25">
      <c r="A25" s="152" t="s">
        <v>286</v>
      </c>
      <c r="B25" s="151">
        <v>0</v>
      </c>
      <c r="C25" s="151">
        <v>0</v>
      </c>
      <c r="D25" s="151">
        <v>0</v>
      </c>
      <c r="E25" s="151">
        <v>0</v>
      </c>
      <c r="F25" s="151">
        <v>0</v>
      </c>
      <c r="G25" s="151">
        <v>0</v>
      </c>
      <c r="H25" s="151">
        <v>0</v>
      </c>
      <c r="I25" s="151">
        <v>0</v>
      </c>
      <c r="J25" s="151">
        <v>0</v>
      </c>
      <c r="K25" s="151">
        <v>0</v>
      </c>
      <c r="L25" s="151">
        <v>0</v>
      </c>
      <c r="M25" s="151">
        <v>0</v>
      </c>
      <c r="N25" s="151">
        <v>0</v>
      </c>
      <c r="O25" s="151">
        <v>0</v>
      </c>
      <c r="P25" s="151">
        <v>0</v>
      </c>
      <c r="Q25" s="151">
        <v>0</v>
      </c>
    </row>
    <row r="26" spans="1:17" x14ac:dyDescent="0.25">
      <c r="A26" s="156" t="s">
        <v>281</v>
      </c>
      <c r="B26" s="204">
        <v>45.136948989509548</v>
      </c>
      <c r="C26" s="204">
        <v>45.11631637255185</v>
      </c>
      <c r="D26" s="204">
        <v>40.91964313667318</v>
      </c>
      <c r="E26" s="204">
        <v>48.186058395196739</v>
      </c>
      <c r="F26" s="204">
        <v>58.968240323734484</v>
      </c>
      <c r="G26" s="204">
        <v>62.50341533193442</v>
      </c>
      <c r="H26" s="204">
        <v>62.810878978733285</v>
      </c>
      <c r="I26" s="204">
        <v>54.968491190085878</v>
      </c>
      <c r="J26" s="204">
        <v>47.997839257682472</v>
      </c>
      <c r="K26" s="204">
        <v>40.081481791417787</v>
      </c>
      <c r="L26" s="204">
        <v>47.578736819703956</v>
      </c>
      <c r="M26" s="204">
        <v>51.081471162643815</v>
      </c>
      <c r="N26" s="204">
        <v>50.599528372833831</v>
      </c>
      <c r="O26" s="204">
        <v>48.219319627650634</v>
      </c>
      <c r="P26" s="204">
        <v>46.532776314116525</v>
      </c>
      <c r="Q26" s="204">
        <v>45.842636703173163</v>
      </c>
    </row>
    <row r="27" spans="1:17" x14ac:dyDescent="0.25">
      <c r="A27" s="152" t="s">
        <v>285</v>
      </c>
      <c r="B27" s="264">
        <v>45.136948989509548</v>
      </c>
      <c r="C27" s="264">
        <v>45.11631637255185</v>
      </c>
      <c r="D27" s="264">
        <v>40.91964313667318</v>
      </c>
      <c r="E27" s="264">
        <v>48.186058395196739</v>
      </c>
      <c r="F27" s="264">
        <v>58.968240323734484</v>
      </c>
      <c r="G27" s="264">
        <v>62.50341533193442</v>
      </c>
      <c r="H27" s="264">
        <v>62.810878978733285</v>
      </c>
      <c r="I27" s="264">
        <v>54.968491190085878</v>
      </c>
      <c r="J27" s="264">
        <v>47.997839257682472</v>
      </c>
      <c r="K27" s="264">
        <v>40.081481791417787</v>
      </c>
      <c r="L27" s="264">
        <v>47.578736819703956</v>
      </c>
      <c r="M27" s="264">
        <v>51.081471162643815</v>
      </c>
      <c r="N27" s="264">
        <v>50.599528372833831</v>
      </c>
      <c r="O27" s="264">
        <v>48.219319627650634</v>
      </c>
      <c r="P27" s="264">
        <v>46.532776314116525</v>
      </c>
      <c r="Q27" s="264">
        <v>45.842636703173163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2.0044917179317161</v>
      </c>
      <c r="C29" s="83">
        <v>2.0029574250736446</v>
      </c>
      <c r="D29" s="83">
        <v>1.965935124980539</v>
      </c>
      <c r="E29" s="83">
        <v>5.9300008564153579</v>
      </c>
      <c r="F29" s="83">
        <v>5.9667197523955595</v>
      </c>
      <c r="G29" s="83">
        <v>3.9662707640940207</v>
      </c>
      <c r="H29" s="83">
        <v>3.9655821372951228</v>
      </c>
      <c r="I29" s="83">
        <v>5.9534622721842405</v>
      </c>
      <c r="J29" s="83">
        <v>3.95655476394482</v>
      </c>
      <c r="K29" s="83">
        <v>1.9703179222677967</v>
      </c>
      <c r="L29" s="83">
        <v>1.9787558068805537</v>
      </c>
      <c r="M29" s="83">
        <v>1.9793123460714626</v>
      </c>
      <c r="N29" s="83">
        <v>1.9816938820299268</v>
      </c>
      <c r="O29" s="83">
        <v>1.9810434083008492</v>
      </c>
      <c r="P29" s="83">
        <v>1.99037330188677</v>
      </c>
      <c r="Q29" s="83">
        <v>1.9894796538433532</v>
      </c>
    </row>
    <row r="30" spans="1:17" x14ac:dyDescent="0.25">
      <c r="A30" s="154" t="s">
        <v>125</v>
      </c>
      <c r="B30" s="83">
        <v>0</v>
      </c>
      <c r="C30" s="83">
        <v>0</v>
      </c>
      <c r="D30" s="83">
        <v>0</v>
      </c>
      <c r="E30" s="83">
        <v>0</v>
      </c>
      <c r="F30" s="83">
        <v>0</v>
      </c>
      <c r="G30" s="83">
        <v>8.8247660437610462E-17</v>
      </c>
      <c r="H30" s="83">
        <v>2.9425803765778496E-17</v>
      </c>
      <c r="I30" s="83">
        <v>5.8836591730289662E-17</v>
      </c>
      <c r="J30" s="83">
        <v>0</v>
      </c>
      <c r="K30" s="83">
        <v>8.7767641098100753E-17</v>
      </c>
      <c r="L30" s="83">
        <v>0</v>
      </c>
      <c r="M30" s="83">
        <v>0</v>
      </c>
      <c r="N30" s="83">
        <v>0</v>
      </c>
      <c r="O30" s="83">
        <v>5.8745437208470944E-17</v>
      </c>
      <c r="P30" s="83">
        <v>8.7916061067352755E-17</v>
      </c>
      <c r="Q30" s="83">
        <v>8.7883078334275367E-17</v>
      </c>
    </row>
    <row r="31" spans="1:17" x14ac:dyDescent="0.25">
      <c r="A31" s="154" t="s">
        <v>29</v>
      </c>
      <c r="B31" s="83">
        <v>5.7112010141924232</v>
      </c>
      <c r="C31" s="83">
        <v>0</v>
      </c>
      <c r="D31" s="83">
        <v>5.0628993447387849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37.421256257385409</v>
      </c>
      <c r="C32" s="83">
        <v>43.113358947478204</v>
      </c>
      <c r="D32" s="83">
        <v>33.890808666953859</v>
      </c>
      <c r="E32" s="83">
        <v>42.256057538781384</v>
      </c>
      <c r="F32" s="83">
        <v>53.001520571338922</v>
      </c>
      <c r="G32" s="83">
        <v>58.5371445678404</v>
      </c>
      <c r="H32" s="83">
        <v>58.845296841438163</v>
      </c>
      <c r="I32" s="83">
        <v>49.015028917901638</v>
      </c>
      <c r="J32" s="83">
        <v>44.041284493737649</v>
      </c>
      <c r="K32" s="83">
        <v>38.111163869149991</v>
      </c>
      <c r="L32" s="83">
        <v>45.599981012823399</v>
      </c>
      <c r="M32" s="83">
        <v>49.102158816572356</v>
      </c>
      <c r="N32" s="83">
        <v>48.617834490803901</v>
      </c>
      <c r="O32" s="83">
        <v>46.238276219349785</v>
      </c>
      <c r="P32" s="83">
        <v>44.542403012229755</v>
      </c>
      <c r="Q32" s="83">
        <v>43.853157049329809</v>
      </c>
    </row>
    <row r="33" spans="1:17" x14ac:dyDescent="0.25">
      <c r="A33" s="152" t="s">
        <v>284</v>
      </c>
      <c r="B33" s="264">
        <v>0</v>
      </c>
      <c r="C33" s="264">
        <v>0</v>
      </c>
      <c r="D33" s="264">
        <v>0</v>
      </c>
      <c r="E33" s="264">
        <v>0</v>
      </c>
      <c r="F33" s="264">
        <v>0</v>
      </c>
      <c r="G33" s="264">
        <v>0</v>
      </c>
      <c r="H33" s="264">
        <v>0</v>
      </c>
      <c r="I33" s="264">
        <v>0</v>
      </c>
      <c r="J33" s="264">
        <v>0</v>
      </c>
      <c r="K33" s="264">
        <v>0</v>
      </c>
      <c r="L33" s="264">
        <v>0</v>
      </c>
      <c r="M33" s="264">
        <v>0</v>
      </c>
      <c r="N33" s="264">
        <v>0</v>
      </c>
      <c r="O33" s="264">
        <v>0</v>
      </c>
      <c r="P33" s="264">
        <v>0</v>
      </c>
      <c r="Q33" s="264">
        <v>0</v>
      </c>
    </row>
    <row r="34" spans="1:17" x14ac:dyDescent="0.25">
      <c r="A34" s="156" t="s">
        <v>280</v>
      </c>
      <c r="B34" s="204">
        <v>4.2565703594816275</v>
      </c>
      <c r="C34" s="204">
        <v>18.219894343249877</v>
      </c>
      <c r="D34" s="204">
        <v>1.9229840513294809</v>
      </c>
      <c r="E34" s="204">
        <v>23.693251080670429</v>
      </c>
      <c r="F34" s="204">
        <v>35.979122353457257</v>
      </c>
      <c r="G34" s="204">
        <v>26.592131154166278</v>
      </c>
      <c r="H34" s="204">
        <v>23.531271122477442</v>
      </c>
      <c r="I34" s="204">
        <v>32.631580285821961</v>
      </c>
      <c r="J34" s="204">
        <v>20.845583350611854</v>
      </c>
      <c r="K34" s="204">
        <v>13.698727902195213</v>
      </c>
      <c r="L34" s="204">
        <v>22.301192161657372</v>
      </c>
      <c r="M34" s="204">
        <v>16.357032024956645</v>
      </c>
      <c r="N34" s="204">
        <v>23.239227099549254</v>
      </c>
      <c r="O34" s="204">
        <v>23.381674559700407</v>
      </c>
      <c r="P34" s="204">
        <v>9.3992753896312777</v>
      </c>
      <c r="Q34" s="204">
        <v>8.4590115777911823</v>
      </c>
    </row>
    <row r="35" spans="1:17" x14ac:dyDescent="0.25">
      <c r="A35" s="88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4.6929052643918119E-15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0</v>
      </c>
      <c r="C38" s="87">
        <v>0</v>
      </c>
      <c r="D38" s="87">
        <v>0</v>
      </c>
      <c r="E38" s="87">
        <v>0.43186640206505017</v>
      </c>
      <c r="F38" s="87">
        <v>0.66247585926493846</v>
      </c>
      <c r="G38" s="87">
        <v>0.33064551873377868</v>
      </c>
      <c r="H38" s="87">
        <v>0.32341393989803485</v>
      </c>
      <c r="I38" s="87">
        <v>0.62266802784052522</v>
      </c>
      <c r="J38" s="87">
        <v>0.42047102786007018</v>
      </c>
      <c r="K38" s="87">
        <v>0.32850134194399205</v>
      </c>
      <c r="L38" s="87">
        <v>0.56062798416723036</v>
      </c>
      <c r="M38" s="87">
        <v>0.3472073830561036</v>
      </c>
      <c r="N38" s="87">
        <v>0.55854704603194927</v>
      </c>
      <c r="O38" s="87">
        <v>0.66832662171878643</v>
      </c>
      <c r="P38" s="87">
        <v>0.24565435538495145</v>
      </c>
      <c r="Q38" s="87">
        <v>0.21422426625693311</v>
      </c>
    </row>
    <row r="39" spans="1:17" x14ac:dyDescent="0.25">
      <c r="A39" s="88" t="s">
        <v>29</v>
      </c>
      <c r="B39" s="87">
        <v>4.1135720510279805</v>
      </c>
      <c r="C39" s="87">
        <v>15.560243539776003</v>
      </c>
      <c r="D39" s="87">
        <v>1.9229840513294809</v>
      </c>
      <c r="E39" s="87">
        <v>12.314248565832001</v>
      </c>
      <c r="F39" s="87">
        <v>12.316290133248001</v>
      </c>
      <c r="G39" s="87">
        <v>15.480059850395019</v>
      </c>
      <c r="H39" s="87">
        <v>12.318817788144001</v>
      </c>
      <c r="I39" s="87">
        <v>12.316192915752001</v>
      </c>
      <c r="J39" s="87">
        <v>9.3850854113520015</v>
      </c>
      <c r="K39" s="87">
        <v>6.1544832076080009</v>
      </c>
      <c r="L39" s="87">
        <v>6.1921817749743528</v>
      </c>
      <c r="M39" s="87">
        <v>6.1920168530002861</v>
      </c>
      <c r="N39" s="87">
        <v>6.1921454555245168</v>
      </c>
      <c r="O39" s="87">
        <v>3.0955845960380053</v>
      </c>
      <c r="P39" s="87">
        <v>3.1196023138799647</v>
      </c>
      <c r="Q39" s="87">
        <v>3.1191292049943944</v>
      </c>
    </row>
    <row r="40" spans="1:17" x14ac:dyDescent="0.25">
      <c r="A40" s="88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88" t="s">
        <v>26</v>
      </c>
      <c r="B41" s="87">
        <v>0</v>
      </c>
      <c r="C41" s="87">
        <v>2.6596508034738724</v>
      </c>
      <c r="D41" s="87">
        <v>0</v>
      </c>
      <c r="E41" s="87">
        <v>10.947136112773379</v>
      </c>
      <c r="F41" s="87">
        <v>23.00035636094432</v>
      </c>
      <c r="G41" s="87">
        <v>10.781425785037481</v>
      </c>
      <c r="H41" s="87">
        <v>10.889039394435407</v>
      </c>
      <c r="I41" s="87">
        <v>19.692719342229434</v>
      </c>
      <c r="J41" s="87">
        <v>11.040026911399782</v>
      </c>
      <c r="K41" s="87">
        <v>7.2157433526432202</v>
      </c>
      <c r="L41" s="87">
        <v>15.54838240251579</v>
      </c>
      <c r="M41" s="87">
        <v>9.8178077889002537</v>
      </c>
      <c r="N41" s="87">
        <v>16.488534597992789</v>
      </c>
      <c r="O41" s="87">
        <v>19.617763341943611</v>
      </c>
      <c r="P41" s="87">
        <v>6.0340187203663627</v>
      </c>
      <c r="Q41" s="87">
        <v>5.1256581065398548</v>
      </c>
    </row>
    <row r="42" spans="1:17" x14ac:dyDescent="0.25">
      <c r="A42" s="88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0.14299830845364714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88" t="s">
        <v>22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6" t="s">
        <v>279</v>
      </c>
      <c r="B45" s="204">
        <v>0</v>
      </c>
      <c r="C45" s="204">
        <v>0</v>
      </c>
      <c r="D45" s="204">
        <v>0</v>
      </c>
      <c r="E45" s="204">
        <v>0</v>
      </c>
      <c r="F45" s="204">
        <v>0</v>
      </c>
      <c r="G45" s="204">
        <v>0</v>
      </c>
      <c r="H45" s="204">
        <v>0</v>
      </c>
      <c r="I45" s="204">
        <v>0</v>
      </c>
      <c r="J45" s="204">
        <v>0</v>
      </c>
      <c r="K45" s="204">
        <v>0</v>
      </c>
      <c r="L45" s="204">
        <v>0</v>
      </c>
      <c r="M45" s="204">
        <v>0</v>
      </c>
      <c r="N45" s="204">
        <v>0</v>
      </c>
      <c r="O45" s="204">
        <v>0</v>
      </c>
      <c r="P45" s="204">
        <v>0</v>
      </c>
      <c r="Q45" s="204">
        <v>0</v>
      </c>
    </row>
    <row r="46" spans="1:17" x14ac:dyDescent="0.25">
      <c r="A46" s="72" t="s">
        <v>278</v>
      </c>
      <c r="B46" s="306">
        <v>0</v>
      </c>
      <c r="C46" s="306">
        <v>0</v>
      </c>
      <c r="D46" s="306">
        <v>0</v>
      </c>
      <c r="E46" s="306">
        <v>0</v>
      </c>
      <c r="F46" s="306">
        <v>0</v>
      </c>
      <c r="G46" s="306">
        <v>0</v>
      </c>
      <c r="H46" s="306">
        <v>0</v>
      </c>
      <c r="I46" s="306">
        <v>0</v>
      </c>
      <c r="J46" s="306">
        <v>0</v>
      </c>
      <c r="K46" s="306">
        <v>0</v>
      </c>
      <c r="L46" s="306">
        <v>0</v>
      </c>
      <c r="M46" s="306">
        <v>0</v>
      </c>
      <c r="N46" s="306">
        <v>0</v>
      </c>
      <c r="O46" s="306">
        <v>0</v>
      </c>
      <c r="P46" s="306">
        <v>0</v>
      </c>
      <c r="Q46" s="306">
        <v>0</v>
      </c>
    </row>
    <row r="48" spans="1:17" ht="12.75" x14ac:dyDescent="0.25">
      <c r="A48" s="80" t="s">
        <v>134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7</v>
      </c>
      <c r="B50" s="77">
        <f t="shared" ref="B50:Q50" si="0">SUM(B$51:B$55,B$57:B$58,B$60:B$61,B$63:B$64,B$65:B$67)</f>
        <v>1</v>
      </c>
      <c r="C50" s="77">
        <f t="shared" si="0"/>
        <v>0.99999999999999978</v>
      </c>
      <c r="D50" s="77">
        <f t="shared" si="0"/>
        <v>1</v>
      </c>
      <c r="E50" s="77">
        <f t="shared" si="0"/>
        <v>1</v>
      </c>
      <c r="F50" s="77">
        <f t="shared" si="0"/>
        <v>0.99999999999999967</v>
      </c>
      <c r="G50" s="77">
        <f t="shared" si="0"/>
        <v>0.99999999999999989</v>
      </c>
      <c r="H50" s="77">
        <f t="shared" si="0"/>
        <v>1.0000000000000002</v>
      </c>
      <c r="I50" s="77">
        <f t="shared" si="0"/>
        <v>1</v>
      </c>
      <c r="J50" s="77">
        <f t="shared" si="0"/>
        <v>1</v>
      </c>
      <c r="K50" s="77">
        <f t="shared" si="0"/>
        <v>0.99999999999999989</v>
      </c>
      <c r="L50" s="77">
        <f t="shared" si="0"/>
        <v>1</v>
      </c>
      <c r="M50" s="77">
        <f t="shared" si="0"/>
        <v>0.99999999999999978</v>
      </c>
      <c r="N50" s="77">
        <f t="shared" si="0"/>
        <v>1</v>
      </c>
      <c r="O50" s="77">
        <f t="shared" si="0"/>
        <v>0.99999999999999989</v>
      </c>
      <c r="P50" s="77">
        <f t="shared" si="0"/>
        <v>1</v>
      </c>
      <c r="Q50" s="77">
        <f t="shared" si="0"/>
        <v>0.99999999999999989</v>
      </c>
    </row>
    <row r="51" spans="1:17" x14ac:dyDescent="0.25">
      <c r="A51" s="132" t="s">
        <v>83</v>
      </c>
      <c r="B51" s="203">
        <f t="shared" ref="B51:Q51" si="1">IF(B$6=0,0,B$6/B$5)</f>
        <v>0</v>
      </c>
      <c r="C51" s="203">
        <f t="shared" si="1"/>
        <v>0</v>
      </c>
      <c r="D51" s="203">
        <f t="shared" si="1"/>
        <v>0</v>
      </c>
      <c r="E51" s="203">
        <f t="shared" si="1"/>
        <v>0</v>
      </c>
      <c r="F51" s="203">
        <f t="shared" si="1"/>
        <v>0</v>
      </c>
      <c r="G51" s="203">
        <f t="shared" si="1"/>
        <v>0</v>
      </c>
      <c r="H51" s="203">
        <f t="shared" si="1"/>
        <v>0</v>
      </c>
      <c r="I51" s="203">
        <f t="shared" si="1"/>
        <v>0</v>
      </c>
      <c r="J51" s="203">
        <f t="shared" si="1"/>
        <v>0</v>
      </c>
      <c r="K51" s="203">
        <f t="shared" si="1"/>
        <v>0</v>
      </c>
      <c r="L51" s="203">
        <f t="shared" si="1"/>
        <v>0</v>
      </c>
      <c r="M51" s="203">
        <f t="shared" si="1"/>
        <v>0</v>
      </c>
      <c r="N51" s="203">
        <f t="shared" si="1"/>
        <v>0</v>
      </c>
      <c r="O51" s="203">
        <f t="shared" si="1"/>
        <v>0</v>
      </c>
      <c r="P51" s="203">
        <f t="shared" si="1"/>
        <v>0</v>
      </c>
      <c r="Q51" s="203">
        <f t="shared" si="1"/>
        <v>0</v>
      </c>
    </row>
    <row r="52" spans="1:17" x14ac:dyDescent="0.25">
      <c r="A52" s="76" t="s">
        <v>82</v>
      </c>
      <c r="B52" s="202">
        <f t="shared" ref="B52:Q52" si="2">IF(B$7=0,0,B$7/B$5)</f>
        <v>0</v>
      </c>
      <c r="C52" s="202">
        <f t="shared" si="2"/>
        <v>0</v>
      </c>
      <c r="D52" s="202">
        <f t="shared" si="2"/>
        <v>0</v>
      </c>
      <c r="E52" s="202">
        <f t="shared" si="2"/>
        <v>0</v>
      </c>
      <c r="F52" s="202">
        <f t="shared" si="2"/>
        <v>0</v>
      </c>
      <c r="G52" s="202">
        <f t="shared" si="2"/>
        <v>0</v>
      </c>
      <c r="H52" s="202">
        <f t="shared" si="2"/>
        <v>0</v>
      </c>
      <c r="I52" s="202">
        <f t="shared" si="2"/>
        <v>0</v>
      </c>
      <c r="J52" s="202">
        <f t="shared" si="2"/>
        <v>0</v>
      </c>
      <c r="K52" s="202">
        <f t="shared" si="2"/>
        <v>0</v>
      </c>
      <c r="L52" s="202">
        <f t="shared" si="2"/>
        <v>0</v>
      </c>
      <c r="M52" s="202">
        <f t="shared" si="2"/>
        <v>0</v>
      </c>
      <c r="N52" s="202">
        <f t="shared" si="2"/>
        <v>0</v>
      </c>
      <c r="O52" s="202">
        <f t="shared" si="2"/>
        <v>0</v>
      </c>
      <c r="P52" s="202">
        <f t="shared" si="2"/>
        <v>0</v>
      </c>
      <c r="Q52" s="202">
        <f t="shared" si="2"/>
        <v>0</v>
      </c>
    </row>
    <row r="53" spans="1:17" x14ac:dyDescent="0.25">
      <c r="A53" s="76" t="s">
        <v>81</v>
      </c>
      <c r="B53" s="202">
        <f t="shared" ref="B53:Q53" si="3">IF(B$8=0,0,B$8/B$5)</f>
        <v>0</v>
      </c>
      <c r="C53" s="202">
        <f t="shared" si="3"/>
        <v>0</v>
      </c>
      <c r="D53" s="202">
        <f t="shared" si="3"/>
        <v>0</v>
      </c>
      <c r="E53" s="202">
        <f t="shared" si="3"/>
        <v>0</v>
      </c>
      <c r="F53" s="202">
        <f t="shared" si="3"/>
        <v>0</v>
      </c>
      <c r="G53" s="202">
        <f t="shared" si="3"/>
        <v>0</v>
      </c>
      <c r="H53" s="202">
        <f t="shared" si="3"/>
        <v>0</v>
      </c>
      <c r="I53" s="202">
        <f t="shared" si="3"/>
        <v>0</v>
      </c>
      <c r="J53" s="202">
        <f t="shared" si="3"/>
        <v>0</v>
      </c>
      <c r="K53" s="202">
        <f t="shared" si="3"/>
        <v>0</v>
      </c>
      <c r="L53" s="202">
        <f t="shared" si="3"/>
        <v>0</v>
      </c>
      <c r="M53" s="202">
        <f t="shared" si="3"/>
        <v>0</v>
      </c>
      <c r="N53" s="202">
        <f t="shared" si="3"/>
        <v>0</v>
      </c>
      <c r="O53" s="202">
        <f t="shared" si="3"/>
        <v>0</v>
      </c>
      <c r="P53" s="202">
        <f t="shared" si="3"/>
        <v>0</v>
      </c>
      <c r="Q53" s="202">
        <f t="shared" si="3"/>
        <v>0</v>
      </c>
    </row>
    <row r="54" spans="1:17" x14ac:dyDescent="0.25">
      <c r="A54" s="76" t="s">
        <v>80</v>
      </c>
      <c r="B54" s="202">
        <f t="shared" ref="B54:Q54" si="4">IF(B$9=0,0,B$9/B$5)</f>
        <v>0</v>
      </c>
      <c r="C54" s="202">
        <f t="shared" si="4"/>
        <v>0</v>
      </c>
      <c r="D54" s="202">
        <f t="shared" si="4"/>
        <v>0</v>
      </c>
      <c r="E54" s="202">
        <f t="shared" si="4"/>
        <v>0</v>
      </c>
      <c r="F54" s="202">
        <f t="shared" si="4"/>
        <v>0</v>
      </c>
      <c r="G54" s="202">
        <f t="shared" si="4"/>
        <v>0</v>
      </c>
      <c r="H54" s="202">
        <f t="shared" si="4"/>
        <v>0</v>
      </c>
      <c r="I54" s="202">
        <f t="shared" si="4"/>
        <v>0</v>
      </c>
      <c r="J54" s="202">
        <f t="shared" si="4"/>
        <v>0</v>
      </c>
      <c r="K54" s="202">
        <f t="shared" si="4"/>
        <v>0</v>
      </c>
      <c r="L54" s="202">
        <f t="shared" si="4"/>
        <v>0</v>
      </c>
      <c r="M54" s="202">
        <f t="shared" si="4"/>
        <v>0</v>
      </c>
      <c r="N54" s="202">
        <f t="shared" si="4"/>
        <v>0</v>
      </c>
      <c r="O54" s="202">
        <f t="shared" si="4"/>
        <v>0</v>
      </c>
      <c r="P54" s="202">
        <f t="shared" si="4"/>
        <v>0</v>
      </c>
      <c r="Q54" s="202">
        <f t="shared" si="4"/>
        <v>0</v>
      </c>
    </row>
    <row r="55" spans="1:17" x14ac:dyDescent="0.25">
      <c r="A55" s="129" t="s">
        <v>79</v>
      </c>
      <c r="B55" s="201">
        <f t="shared" ref="B55:Q55" si="5">IF(B$10=0,0,B$10/B$5)</f>
        <v>3.6919838592274136E-2</v>
      </c>
      <c r="C55" s="201">
        <f t="shared" si="5"/>
        <v>3.2819484897654259E-2</v>
      </c>
      <c r="D55" s="201">
        <f t="shared" si="5"/>
        <v>3.9050803384600423E-2</v>
      </c>
      <c r="E55" s="201">
        <f t="shared" si="5"/>
        <v>5.400485304578885E-2</v>
      </c>
      <c r="F55" s="201">
        <f t="shared" si="5"/>
        <v>4.6244475257997616E-2</v>
      </c>
      <c r="G55" s="201">
        <f t="shared" si="5"/>
        <v>5.1701919261147651E-2</v>
      </c>
      <c r="H55" s="201">
        <f t="shared" si="5"/>
        <v>5.223001501539979E-2</v>
      </c>
      <c r="I55" s="201">
        <f t="shared" si="5"/>
        <v>4.7960615704621283E-2</v>
      </c>
      <c r="J55" s="201">
        <f t="shared" si="5"/>
        <v>5.5566161947010542E-2</v>
      </c>
      <c r="K55" s="201">
        <f t="shared" si="5"/>
        <v>6.3369736751968747E-2</v>
      </c>
      <c r="L55" s="201">
        <f t="shared" si="5"/>
        <v>5.4614901684267157E-2</v>
      </c>
      <c r="M55" s="201">
        <f t="shared" si="5"/>
        <v>5.7722198468984777E-2</v>
      </c>
      <c r="N55" s="201">
        <f t="shared" si="5"/>
        <v>5.3533947311103836E-2</v>
      </c>
      <c r="O55" s="201">
        <f t="shared" si="5"/>
        <v>5.3075816215068204E-2</v>
      </c>
      <c r="P55" s="201">
        <f t="shared" si="5"/>
        <v>6.4347356903995998E-2</v>
      </c>
      <c r="Q55" s="201">
        <f t="shared" si="5"/>
        <v>6.5572609983892083E-2</v>
      </c>
    </row>
    <row r="56" spans="1:17" x14ac:dyDescent="0.25">
      <c r="A56" s="127" t="s">
        <v>283</v>
      </c>
      <c r="B56" s="200">
        <f t="shared" ref="B56:Q56" si="6">IF(B$15=0,0,B$15/B$5)</f>
        <v>0.22872839692940514</v>
      </c>
      <c r="C56" s="200">
        <f t="shared" si="6"/>
        <v>0.19621036325275792</v>
      </c>
      <c r="D56" s="200">
        <f t="shared" si="6"/>
        <v>0.24183760570018731</v>
      </c>
      <c r="E56" s="200">
        <f t="shared" si="6"/>
        <v>0.18986074922677365</v>
      </c>
      <c r="F56" s="200">
        <f t="shared" si="6"/>
        <v>0.180829535235939</v>
      </c>
      <c r="G56" s="200">
        <f t="shared" si="6"/>
        <v>0.19477252796367353</v>
      </c>
      <c r="H56" s="200">
        <f t="shared" si="6"/>
        <v>0.19901357826810032</v>
      </c>
      <c r="I56" s="200">
        <f t="shared" si="6"/>
        <v>0.18208984282187343</v>
      </c>
      <c r="J56" s="200">
        <f t="shared" si="6"/>
        <v>0.1942123580679832</v>
      </c>
      <c r="K56" s="200">
        <f t="shared" si="6"/>
        <v>0.20184154205644675</v>
      </c>
      <c r="L56" s="200">
        <f t="shared" si="6"/>
        <v>0.19128377092076168</v>
      </c>
      <c r="M56" s="200">
        <f t="shared" si="6"/>
        <v>0.20366079751308386</v>
      </c>
      <c r="N56" s="200">
        <f t="shared" si="6"/>
        <v>0.19198559728941636</v>
      </c>
      <c r="O56" s="200">
        <f t="shared" si="6"/>
        <v>0.18998817585197925</v>
      </c>
      <c r="P56" s="200">
        <f t="shared" si="6"/>
        <v>0.21469499596151331</v>
      </c>
      <c r="Q56" s="200">
        <f t="shared" si="6"/>
        <v>0.21641293409020365</v>
      </c>
    </row>
    <row r="57" spans="1:17" x14ac:dyDescent="0.25">
      <c r="A57" s="142" t="s">
        <v>289</v>
      </c>
      <c r="B57" s="199">
        <f t="shared" ref="B57:Q57" si="7">IF(B$16=0,0,B$16/B$5)</f>
        <v>0.22872839692940514</v>
      </c>
      <c r="C57" s="199">
        <f t="shared" si="7"/>
        <v>0.19621036325275792</v>
      </c>
      <c r="D57" s="199">
        <f t="shared" si="7"/>
        <v>0.24183760570018731</v>
      </c>
      <c r="E57" s="199">
        <f t="shared" si="7"/>
        <v>0.18986074922677365</v>
      </c>
      <c r="F57" s="199">
        <f t="shared" si="7"/>
        <v>0.180829535235939</v>
      </c>
      <c r="G57" s="199">
        <f t="shared" si="7"/>
        <v>0.19477252796367353</v>
      </c>
      <c r="H57" s="199">
        <f t="shared" si="7"/>
        <v>0.19901357826810032</v>
      </c>
      <c r="I57" s="199">
        <f t="shared" si="7"/>
        <v>0.18208984282187343</v>
      </c>
      <c r="J57" s="199">
        <f t="shared" si="7"/>
        <v>0.1942123580679832</v>
      </c>
      <c r="K57" s="199">
        <f t="shared" si="7"/>
        <v>0.20184154205644675</v>
      </c>
      <c r="L57" s="199">
        <f t="shared" si="7"/>
        <v>0.19128377092076168</v>
      </c>
      <c r="M57" s="199">
        <f t="shared" si="7"/>
        <v>0.20366079751308386</v>
      </c>
      <c r="N57" s="199">
        <f t="shared" si="7"/>
        <v>0.19198559728941636</v>
      </c>
      <c r="O57" s="199">
        <f t="shared" si="7"/>
        <v>0.18998817585197925</v>
      </c>
      <c r="P57" s="199">
        <f t="shared" si="7"/>
        <v>0.21469499596151331</v>
      </c>
      <c r="Q57" s="199">
        <f t="shared" si="7"/>
        <v>0.21641293409020365</v>
      </c>
    </row>
    <row r="58" spans="1:17" x14ac:dyDescent="0.25">
      <c r="A58" s="142" t="s">
        <v>288</v>
      </c>
      <c r="B58" s="199">
        <f t="shared" ref="B58:Q58" si="8">IF(B$22=0,0,B$22/B$5)</f>
        <v>0</v>
      </c>
      <c r="C58" s="199">
        <f t="shared" si="8"/>
        <v>0</v>
      </c>
      <c r="D58" s="199">
        <f t="shared" si="8"/>
        <v>0</v>
      </c>
      <c r="E58" s="199">
        <f t="shared" si="8"/>
        <v>0</v>
      </c>
      <c r="F58" s="199">
        <f t="shared" si="8"/>
        <v>0</v>
      </c>
      <c r="G58" s="199">
        <f t="shared" si="8"/>
        <v>0</v>
      </c>
      <c r="H58" s="199">
        <f t="shared" si="8"/>
        <v>0</v>
      </c>
      <c r="I58" s="199">
        <f t="shared" si="8"/>
        <v>0</v>
      </c>
      <c r="J58" s="199">
        <f t="shared" si="8"/>
        <v>0</v>
      </c>
      <c r="K58" s="199">
        <f t="shared" si="8"/>
        <v>0</v>
      </c>
      <c r="L58" s="199">
        <f t="shared" si="8"/>
        <v>0</v>
      </c>
      <c r="M58" s="199">
        <f t="shared" si="8"/>
        <v>0</v>
      </c>
      <c r="N58" s="199">
        <f t="shared" si="8"/>
        <v>0</v>
      </c>
      <c r="O58" s="199">
        <f t="shared" si="8"/>
        <v>0</v>
      </c>
      <c r="P58" s="199">
        <f t="shared" si="8"/>
        <v>0</v>
      </c>
      <c r="Q58" s="199">
        <f t="shared" si="8"/>
        <v>0</v>
      </c>
    </row>
    <row r="59" spans="1:17" x14ac:dyDescent="0.25">
      <c r="A59" s="127" t="s">
        <v>282</v>
      </c>
      <c r="B59" s="200">
        <f t="shared" ref="B59:Q59" si="9">IF(B$23=0,0,B$23/B$5)</f>
        <v>0.17570971512158456</v>
      </c>
      <c r="C59" s="200">
        <f t="shared" si="9"/>
        <v>0.15619522082663495</v>
      </c>
      <c r="D59" s="200">
        <f t="shared" si="9"/>
        <v>0.18585145004975767</v>
      </c>
      <c r="E59" s="200">
        <f t="shared" si="9"/>
        <v>0.14981498874631879</v>
      </c>
      <c r="F59" s="200">
        <f t="shared" si="9"/>
        <v>0.14303977969845927</v>
      </c>
      <c r="G59" s="200">
        <f t="shared" si="9"/>
        <v>0.15472112756839176</v>
      </c>
      <c r="H59" s="200">
        <f t="shared" si="9"/>
        <v>0.15809576354136459</v>
      </c>
      <c r="I59" s="200">
        <f t="shared" si="9"/>
        <v>0.14392162388703469</v>
      </c>
      <c r="J59" s="200">
        <f t="shared" si="9"/>
        <v>0.15394909275192309</v>
      </c>
      <c r="K59" s="200">
        <f t="shared" si="9"/>
        <v>0.16059266795019389</v>
      </c>
      <c r="L59" s="200">
        <f t="shared" si="9"/>
        <v>0.15232099822671152</v>
      </c>
      <c r="M59" s="200">
        <f t="shared" si="9"/>
        <v>0.16222528179816295</v>
      </c>
      <c r="N59" s="200">
        <f t="shared" si="9"/>
        <v>0.15291575700256349</v>
      </c>
      <c r="O59" s="200">
        <f t="shared" si="9"/>
        <v>0.15128926575937898</v>
      </c>
      <c r="P59" s="200">
        <f t="shared" si="9"/>
        <v>0.17092519388959698</v>
      </c>
      <c r="Q59" s="200">
        <f t="shared" si="9"/>
        <v>0.1722802805664958</v>
      </c>
    </row>
    <row r="60" spans="1:17" x14ac:dyDescent="0.25">
      <c r="A60" s="142" t="s">
        <v>287</v>
      </c>
      <c r="B60" s="199">
        <f t="shared" ref="B60:Q60" si="10">IF(B$24=0,0,B$24/B$5)</f>
        <v>0.17570971512158456</v>
      </c>
      <c r="C60" s="199">
        <f t="shared" si="10"/>
        <v>0.15619522082663495</v>
      </c>
      <c r="D60" s="199">
        <f t="shared" si="10"/>
        <v>0.18585145004975767</v>
      </c>
      <c r="E60" s="199">
        <f t="shared" si="10"/>
        <v>0.14981498874631879</v>
      </c>
      <c r="F60" s="199">
        <f t="shared" si="10"/>
        <v>0.14303977969845927</v>
      </c>
      <c r="G60" s="199">
        <f t="shared" si="10"/>
        <v>0.15472112756839176</v>
      </c>
      <c r="H60" s="199">
        <f t="shared" si="10"/>
        <v>0.15809576354136459</v>
      </c>
      <c r="I60" s="199">
        <f t="shared" si="10"/>
        <v>0.14392162388703469</v>
      </c>
      <c r="J60" s="199">
        <f t="shared" si="10"/>
        <v>0.15394909275192309</v>
      </c>
      <c r="K60" s="199">
        <f t="shared" si="10"/>
        <v>0.16059266795019389</v>
      </c>
      <c r="L60" s="199">
        <f t="shared" si="10"/>
        <v>0.15232099822671152</v>
      </c>
      <c r="M60" s="199">
        <f t="shared" si="10"/>
        <v>0.16222528179816295</v>
      </c>
      <c r="N60" s="199">
        <f t="shared" si="10"/>
        <v>0.15291575700256349</v>
      </c>
      <c r="O60" s="199">
        <f t="shared" si="10"/>
        <v>0.15128926575937898</v>
      </c>
      <c r="P60" s="199">
        <f t="shared" si="10"/>
        <v>0.17092519388959698</v>
      </c>
      <c r="Q60" s="199">
        <f t="shared" si="10"/>
        <v>0.1722802805664958</v>
      </c>
    </row>
    <row r="61" spans="1:17" x14ac:dyDescent="0.25">
      <c r="A61" s="142" t="s">
        <v>286</v>
      </c>
      <c r="B61" s="199">
        <f t="shared" ref="B61:Q61" si="11">IF(B$25=0,0,B$25/B$5)</f>
        <v>0</v>
      </c>
      <c r="C61" s="199">
        <f t="shared" si="11"/>
        <v>0</v>
      </c>
      <c r="D61" s="199">
        <f t="shared" si="11"/>
        <v>0</v>
      </c>
      <c r="E61" s="199">
        <f t="shared" si="11"/>
        <v>0</v>
      </c>
      <c r="F61" s="199">
        <f t="shared" si="11"/>
        <v>0</v>
      </c>
      <c r="G61" s="199">
        <f t="shared" si="11"/>
        <v>0</v>
      </c>
      <c r="H61" s="199">
        <f t="shared" si="11"/>
        <v>0</v>
      </c>
      <c r="I61" s="199">
        <f t="shared" si="11"/>
        <v>0</v>
      </c>
      <c r="J61" s="199">
        <f t="shared" si="11"/>
        <v>0</v>
      </c>
      <c r="K61" s="199">
        <f t="shared" si="11"/>
        <v>0</v>
      </c>
      <c r="L61" s="199">
        <f t="shared" si="11"/>
        <v>0</v>
      </c>
      <c r="M61" s="199">
        <f t="shared" si="11"/>
        <v>0</v>
      </c>
      <c r="N61" s="199">
        <f t="shared" si="11"/>
        <v>0</v>
      </c>
      <c r="O61" s="199">
        <f t="shared" si="11"/>
        <v>0</v>
      </c>
      <c r="P61" s="199">
        <f t="shared" si="11"/>
        <v>0</v>
      </c>
      <c r="Q61" s="199">
        <f t="shared" si="11"/>
        <v>0</v>
      </c>
    </row>
    <row r="62" spans="1:17" x14ac:dyDescent="0.25">
      <c r="A62" s="127" t="s">
        <v>281</v>
      </c>
      <c r="B62" s="200">
        <f t="shared" ref="B62:Q62" si="12">IF(B$26=0,0,B$26/B$5)</f>
        <v>0.51050012263855993</v>
      </c>
      <c r="C62" s="200">
        <f t="shared" si="12"/>
        <v>0.4379229507493308</v>
      </c>
      <c r="D62" s="200">
        <f t="shared" si="12"/>
        <v>0.50932484993210259</v>
      </c>
      <c r="E62" s="200">
        <f t="shared" si="12"/>
        <v>0.40646108957285426</v>
      </c>
      <c r="F62" s="200">
        <f t="shared" si="12"/>
        <v>0.39119866365138739</v>
      </c>
      <c r="G62" s="200">
        <f t="shared" si="12"/>
        <v>0.42008072420476028</v>
      </c>
      <c r="H62" s="200">
        <f t="shared" si="12"/>
        <v>0.42968485418171171</v>
      </c>
      <c r="I62" s="200">
        <f t="shared" si="12"/>
        <v>0.39282856158472207</v>
      </c>
      <c r="J62" s="200">
        <f t="shared" si="12"/>
        <v>0.41572288407345953</v>
      </c>
      <c r="K62" s="200">
        <f t="shared" si="12"/>
        <v>0.42793861875611089</v>
      </c>
      <c r="L62" s="200">
        <f t="shared" si="12"/>
        <v>0.40973063828396672</v>
      </c>
      <c r="M62" s="200">
        <f t="shared" si="12"/>
        <v>0.43658942214436935</v>
      </c>
      <c r="N62" s="200">
        <f t="shared" si="12"/>
        <v>0.41223460268117118</v>
      </c>
      <c r="O62" s="200">
        <f t="shared" si="12"/>
        <v>0.40786966960120757</v>
      </c>
      <c r="P62" s="200">
        <f t="shared" si="12"/>
        <v>0.45760054088333035</v>
      </c>
      <c r="Q62" s="200">
        <f t="shared" si="12"/>
        <v>0.46072070240043295</v>
      </c>
    </row>
    <row r="63" spans="1:17" x14ac:dyDescent="0.25">
      <c r="A63" s="142" t="s">
        <v>285</v>
      </c>
      <c r="B63" s="199">
        <f t="shared" ref="B63:Q63" si="13">IF(B$27=0,0,B$27/B$5)</f>
        <v>0.51050012263855993</v>
      </c>
      <c r="C63" s="199">
        <f t="shared" si="13"/>
        <v>0.4379229507493308</v>
      </c>
      <c r="D63" s="199">
        <f t="shared" si="13"/>
        <v>0.50932484993210259</v>
      </c>
      <c r="E63" s="199">
        <f t="shared" si="13"/>
        <v>0.40646108957285426</v>
      </c>
      <c r="F63" s="199">
        <f t="shared" si="13"/>
        <v>0.39119866365138739</v>
      </c>
      <c r="G63" s="199">
        <f t="shared" si="13"/>
        <v>0.42008072420476028</v>
      </c>
      <c r="H63" s="199">
        <f t="shared" si="13"/>
        <v>0.42968485418171171</v>
      </c>
      <c r="I63" s="199">
        <f t="shared" si="13"/>
        <v>0.39282856158472207</v>
      </c>
      <c r="J63" s="199">
        <f t="shared" si="13"/>
        <v>0.41572288407345953</v>
      </c>
      <c r="K63" s="199">
        <f t="shared" si="13"/>
        <v>0.42793861875611089</v>
      </c>
      <c r="L63" s="199">
        <f t="shared" si="13"/>
        <v>0.40973063828396672</v>
      </c>
      <c r="M63" s="199">
        <f t="shared" si="13"/>
        <v>0.43658942214436935</v>
      </c>
      <c r="N63" s="199">
        <f t="shared" si="13"/>
        <v>0.41223460268117118</v>
      </c>
      <c r="O63" s="199">
        <f t="shared" si="13"/>
        <v>0.40786966960120757</v>
      </c>
      <c r="P63" s="199">
        <f t="shared" si="13"/>
        <v>0.45760054088333035</v>
      </c>
      <c r="Q63" s="199">
        <f t="shared" si="13"/>
        <v>0.46072070240043295</v>
      </c>
    </row>
    <row r="64" spans="1:17" x14ac:dyDescent="0.25">
      <c r="A64" s="142" t="s">
        <v>284</v>
      </c>
      <c r="B64" s="199">
        <f t="shared" ref="B64:Q64" si="14">IF(B$33=0,0,B$33/B$5)</f>
        <v>0</v>
      </c>
      <c r="C64" s="199">
        <f t="shared" si="14"/>
        <v>0</v>
      </c>
      <c r="D64" s="199">
        <f t="shared" si="14"/>
        <v>0</v>
      </c>
      <c r="E64" s="199">
        <f t="shared" si="14"/>
        <v>0</v>
      </c>
      <c r="F64" s="199">
        <f t="shared" si="14"/>
        <v>0</v>
      </c>
      <c r="G64" s="199">
        <f t="shared" si="14"/>
        <v>0</v>
      </c>
      <c r="H64" s="199">
        <f t="shared" si="14"/>
        <v>0</v>
      </c>
      <c r="I64" s="199">
        <f t="shared" si="14"/>
        <v>0</v>
      </c>
      <c r="J64" s="199">
        <f t="shared" si="14"/>
        <v>0</v>
      </c>
      <c r="K64" s="199">
        <f t="shared" si="14"/>
        <v>0</v>
      </c>
      <c r="L64" s="199">
        <f t="shared" si="14"/>
        <v>0</v>
      </c>
      <c r="M64" s="199">
        <f t="shared" si="14"/>
        <v>0</v>
      </c>
      <c r="N64" s="199">
        <f t="shared" si="14"/>
        <v>0</v>
      </c>
      <c r="O64" s="199">
        <f t="shared" si="14"/>
        <v>0</v>
      </c>
      <c r="P64" s="199">
        <f t="shared" si="14"/>
        <v>0</v>
      </c>
      <c r="Q64" s="199">
        <f t="shared" si="14"/>
        <v>0</v>
      </c>
    </row>
    <row r="65" spans="1:17" x14ac:dyDescent="0.25">
      <c r="A65" s="127" t="s">
        <v>280</v>
      </c>
      <c r="B65" s="200">
        <f t="shared" ref="B65:Q65" si="15">IF(B$34=0,0,B$34/B$5)</f>
        <v>4.8141926718176291E-2</v>
      </c>
      <c r="C65" s="200">
        <f t="shared" si="15"/>
        <v>0.17685198027362195</v>
      </c>
      <c r="D65" s="200">
        <f t="shared" si="15"/>
        <v>2.3935290933352036E-2</v>
      </c>
      <c r="E65" s="200">
        <f t="shared" si="15"/>
        <v>0.19985831940826437</v>
      </c>
      <c r="F65" s="200">
        <f t="shared" si="15"/>
        <v>0.23868754615621646</v>
      </c>
      <c r="G65" s="200">
        <f t="shared" si="15"/>
        <v>0.1787237010020267</v>
      </c>
      <c r="H65" s="200">
        <f t="shared" si="15"/>
        <v>0.16097578899342371</v>
      </c>
      <c r="I65" s="200">
        <f t="shared" si="15"/>
        <v>0.23319935600174854</v>
      </c>
      <c r="J65" s="200">
        <f t="shared" si="15"/>
        <v>0.18054950315962365</v>
      </c>
      <c r="K65" s="200">
        <f t="shared" si="15"/>
        <v>0.14625743448527964</v>
      </c>
      <c r="L65" s="200">
        <f t="shared" si="15"/>
        <v>0.19204969088429291</v>
      </c>
      <c r="M65" s="200">
        <f t="shared" si="15"/>
        <v>0.1398023000753989</v>
      </c>
      <c r="N65" s="200">
        <f t="shared" si="15"/>
        <v>0.18933009571574519</v>
      </c>
      <c r="O65" s="200">
        <f t="shared" si="15"/>
        <v>0.19777707257236588</v>
      </c>
      <c r="P65" s="200">
        <f t="shared" si="15"/>
        <v>9.2431912361563326E-2</v>
      </c>
      <c r="Q65" s="200">
        <f t="shared" si="15"/>
        <v>8.5013472958975475E-2</v>
      </c>
    </row>
    <row r="66" spans="1:17" x14ac:dyDescent="0.25">
      <c r="A66" s="127" t="s">
        <v>279</v>
      </c>
      <c r="B66" s="200">
        <f t="shared" ref="B66:Q66" si="16">IF(B$45=0,0,B$45/B$5)</f>
        <v>0</v>
      </c>
      <c r="C66" s="200">
        <f t="shared" si="16"/>
        <v>0</v>
      </c>
      <c r="D66" s="200">
        <f t="shared" si="16"/>
        <v>0</v>
      </c>
      <c r="E66" s="200">
        <f t="shared" si="16"/>
        <v>0</v>
      </c>
      <c r="F66" s="200">
        <f t="shared" si="16"/>
        <v>0</v>
      </c>
      <c r="G66" s="200">
        <f t="shared" si="16"/>
        <v>0</v>
      </c>
      <c r="H66" s="200">
        <f t="shared" si="16"/>
        <v>0</v>
      </c>
      <c r="I66" s="200">
        <f t="shared" si="16"/>
        <v>0</v>
      </c>
      <c r="J66" s="200">
        <f t="shared" si="16"/>
        <v>0</v>
      </c>
      <c r="K66" s="200">
        <f t="shared" si="16"/>
        <v>0</v>
      </c>
      <c r="L66" s="200">
        <f t="shared" si="16"/>
        <v>0</v>
      </c>
      <c r="M66" s="200">
        <f t="shared" si="16"/>
        <v>0</v>
      </c>
      <c r="N66" s="200">
        <f t="shared" si="16"/>
        <v>0</v>
      </c>
      <c r="O66" s="200">
        <f t="shared" si="16"/>
        <v>0</v>
      </c>
      <c r="P66" s="200">
        <f t="shared" si="16"/>
        <v>0</v>
      </c>
      <c r="Q66" s="200">
        <f t="shared" si="16"/>
        <v>0</v>
      </c>
    </row>
    <row r="67" spans="1:17" x14ac:dyDescent="0.25">
      <c r="A67" s="72" t="s">
        <v>278</v>
      </c>
      <c r="B67" s="71">
        <f t="shared" ref="B67:Q67" si="17">IF(B$46=0,0,B$46/B$5)</f>
        <v>0</v>
      </c>
      <c r="C67" s="71">
        <f t="shared" si="17"/>
        <v>0</v>
      </c>
      <c r="D67" s="71">
        <f t="shared" si="17"/>
        <v>0</v>
      </c>
      <c r="E67" s="71">
        <f t="shared" si="17"/>
        <v>0</v>
      </c>
      <c r="F67" s="71">
        <f t="shared" si="17"/>
        <v>0</v>
      </c>
      <c r="G67" s="71">
        <f t="shared" si="17"/>
        <v>0</v>
      </c>
      <c r="H67" s="71">
        <f t="shared" si="17"/>
        <v>0</v>
      </c>
      <c r="I67" s="71">
        <f t="shared" si="17"/>
        <v>0</v>
      </c>
      <c r="J67" s="71">
        <f t="shared" si="17"/>
        <v>0</v>
      </c>
      <c r="K67" s="71">
        <f t="shared" si="17"/>
        <v>0</v>
      </c>
      <c r="L67" s="71">
        <f t="shared" si="17"/>
        <v>0</v>
      </c>
      <c r="M67" s="71">
        <f t="shared" si="17"/>
        <v>0</v>
      </c>
      <c r="N67" s="71">
        <f t="shared" si="17"/>
        <v>0</v>
      </c>
      <c r="O67" s="71">
        <f t="shared" si="17"/>
        <v>0</v>
      </c>
      <c r="P67" s="71">
        <f t="shared" si="17"/>
        <v>0</v>
      </c>
      <c r="Q67" s="71">
        <f t="shared" si="17"/>
        <v>0</v>
      </c>
    </row>
    <row r="69" spans="1:17" ht="12.75" x14ac:dyDescent="0.25">
      <c r="A69" s="266" t="s">
        <v>133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7</v>
      </c>
      <c r="B71" s="230">
        <f>IF(B$5=0,0,B$5/TRE_fec!B$5)</f>
        <v>0.77818476280032089</v>
      </c>
      <c r="C71" s="230">
        <f>IF(C$5=0,0,C$5/TRE_fec!C$5)</f>
        <v>0.87540849367835305</v>
      </c>
      <c r="D71" s="230">
        <f>IF(D$5=0,0,D$5/TRE_fec!D$5)</f>
        <v>0.7357199685393605</v>
      </c>
      <c r="E71" s="230">
        <f>IF(E$5=0,0,E$5/TRE_fec!E$5)</f>
        <v>0.91268987254095457</v>
      </c>
      <c r="F71" s="230">
        <f>IF(F$5=0,0,F$5/TRE_fec!F$5)</f>
        <v>0.95592025709107742</v>
      </c>
      <c r="G71" s="230">
        <f>IF(G$5=0,0,G$5/TRE_fec!G$5)</f>
        <v>0.88374887859553075</v>
      </c>
      <c r="H71" s="230">
        <f>IF(H$5=0,0,H$5/TRE_fec!H$5)</f>
        <v>0.86488480096322506</v>
      </c>
      <c r="I71" s="230">
        <f>IF(I$5=0,0,I$5/TRE_fec!I$5)</f>
        <v>0.95006309191540528</v>
      </c>
      <c r="J71" s="230">
        <f>IF(J$5=0,0,J$5/TRE_fec!J$5)</f>
        <v>0.88818076507887833</v>
      </c>
      <c r="K71" s="230">
        <f>IF(K$5=0,0,K$5/TRE_fec!K$5)</f>
        <v>0.85143752033566711</v>
      </c>
      <c r="L71" s="230">
        <f>IF(L$5=0,0,L$5/TRE_fec!L$5)</f>
        <v>0.89767415245066329</v>
      </c>
      <c r="M71" s="230">
        <f>IF(M$5=0,0,M$5/TRE_fec!M$5)</f>
        <v>0.84241779075910572</v>
      </c>
      <c r="N71" s="230">
        <f>IF(N$5=0,0,N$5/TRE_fec!N$5)</f>
        <v>0.8932753588669301</v>
      </c>
      <c r="O71" s="230">
        <f>IF(O$5=0,0,O$5/TRE_fec!O$5)</f>
        <v>0.90240332438330007</v>
      </c>
      <c r="P71" s="230">
        <f>IF(P$5=0,0,P$5/TRE_fec!P$5)</f>
        <v>0.79803182640440895</v>
      </c>
      <c r="Q71" s="230">
        <f>IF(Q$5=0,0,Q$5/TRE_fec!Q$5)</f>
        <v>0.79170847475449713</v>
      </c>
    </row>
    <row r="72" spans="1:17" x14ac:dyDescent="0.25">
      <c r="A72" s="132" t="s">
        <v>83</v>
      </c>
      <c r="B72" s="275">
        <f>IF(B$6=0,0,B$6/TRE_fec!B$6)</f>
        <v>0</v>
      </c>
      <c r="C72" s="275">
        <f>IF(C$6=0,0,C$6/TRE_fec!C$6)</f>
        <v>0</v>
      </c>
      <c r="D72" s="275">
        <f>IF(D$6=0,0,D$6/TRE_fec!D$6)</f>
        <v>0</v>
      </c>
      <c r="E72" s="275">
        <f>IF(E$6=0,0,E$6/TRE_fec!E$6)</f>
        <v>0</v>
      </c>
      <c r="F72" s="275">
        <f>IF(F$6=0,0,F$6/TRE_fec!F$6)</f>
        <v>0</v>
      </c>
      <c r="G72" s="275">
        <f>IF(G$6=0,0,G$6/TRE_fec!G$6)</f>
        <v>0</v>
      </c>
      <c r="H72" s="275">
        <f>IF(H$6=0,0,H$6/TRE_fec!H$6)</f>
        <v>0</v>
      </c>
      <c r="I72" s="275">
        <f>IF(I$6=0,0,I$6/TRE_fec!I$6)</f>
        <v>0</v>
      </c>
      <c r="J72" s="275">
        <f>IF(J$6=0,0,J$6/TRE_fec!J$6)</f>
        <v>0</v>
      </c>
      <c r="K72" s="275">
        <f>IF(K$6=0,0,K$6/TRE_fec!K$6)</f>
        <v>0</v>
      </c>
      <c r="L72" s="275">
        <f>IF(L$6=0,0,L$6/TRE_fec!L$6)</f>
        <v>0</v>
      </c>
      <c r="M72" s="275">
        <f>IF(M$6=0,0,M$6/TRE_fec!M$6)</f>
        <v>0</v>
      </c>
      <c r="N72" s="275">
        <f>IF(N$6=0,0,N$6/TRE_fec!N$6)</f>
        <v>0</v>
      </c>
      <c r="O72" s="275">
        <f>IF(O$6=0,0,O$6/TRE_fec!O$6)</f>
        <v>0</v>
      </c>
      <c r="P72" s="275">
        <f>IF(P$6=0,0,P$6/TRE_fec!P$6)</f>
        <v>0</v>
      </c>
      <c r="Q72" s="275">
        <f>IF(Q$6=0,0,Q$6/TRE_fec!Q$6)</f>
        <v>0</v>
      </c>
    </row>
    <row r="73" spans="1:17" x14ac:dyDescent="0.25">
      <c r="A73" s="76" t="s">
        <v>82</v>
      </c>
      <c r="B73" s="274">
        <f>IF(B$7=0,0,B$7/TRE_fec!B$7)</f>
        <v>0</v>
      </c>
      <c r="C73" s="274">
        <f>IF(C$7=0,0,C$7/TRE_fec!C$7)</f>
        <v>0</v>
      </c>
      <c r="D73" s="274">
        <f>IF(D$7=0,0,D$7/TRE_fec!D$7)</f>
        <v>0</v>
      </c>
      <c r="E73" s="274">
        <f>IF(E$7=0,0,E$7/TRE_fec!E$7)</f>
        <v>0</v>
      </c>
      <c r="F73" s="274">
        <f>IF(F$7=0,0,F$7/TRE_fec!F$7)</f>
        <v>0</v>
      </c>
      <c r="G73" s="274">
        <f>IF(G$7=0,0,G$7/TRE_fec!G$7)</f>
        <v>0</v>
      </c>
      <c r="H73" s="274">
        <f>IF(H$7=0,0,H$7/TRE_fec!H$7)</f>
        <v>0</v>
      </c>
      <c r="I73" s="274">
        <f>IF(I$7=0,0,I$7/TRE_fec!I$7)</f>
        <v>0</v>
      </c>
      <c r="J73" s="274">
        <f>IF(J$7=0,0,J$7/TRE_fec!J$7)</f>
        <v>0</v>
      </c>
      <c r="K73" s="274">
        <f>IF(K$7=0,0,K$7/TRE_fec!K$7)</f>
        <v>0</v>
      </c>
      <c r="L73" s="274">
        <f>IF(L$7=0,0,L$7/TRE_fec!L$7)</f>
        <v>0</v>
      </c>
      <c r="M73" s="274">
        <f>IF(M$7=0,0,M$7/TRE_fec!M$7)</f>
        <v>0</v>
      </c>
      <c r="N73" s="274">
        <f>IF(N$7=0,0,N$7/TRE_fec!N$7)</f>
        <v>0</v>
      </c>
      <c r="O73" s="274">
        <f>IF(O$7=0,0,O$7/TRE_fec!O$7)</f>
        <v>0</v>
      </c>
      <c r="P73" s="274">
        <f>IF(P$7=0,0,P$7/TRE_fec!P$7)</f>
        <v>0</v>
      </c>
      <c r="Q73" s="274">
        <f>IF(Q$7=0,0,Q$7/TRE_fec!Q$7)</f>
        <v>0</v>
      </c>
    </row>
    <row r="74" spans="1:17" x14ac:dyDescent="0.25">
      <c r="A74" s="76" t="s">
        <v>81</v>
      </c>
      <c r="B74" s="274">
        <f>IF(B$8=0,0,B$8/TRE_fec!B$8)</f>
        <v>0</v>
      </c>
      <c r="C74" s="274">
        <f>IF(C$8=0,0,C$8/TRE_fec!C$8)</f>
        <v>0</v>
      </c>
      <c r="D74" s="274">
        <f>IF(D$8=0,0,D$8/TRE_fec!D$8)</f>
        <v>0</v>
      </c>
      <c r="E74" s="274">
        <f>IF(E$8=0,0,E$8/TRE_fec!E$8)</f>
        <v>0</v>
      </c>
      <c r="F74" s="274">
        <f>IF(F$8=0,0,F$8/TRE_fec!F$8)</f>
        <v>0</v>
      </c>
      <c r="G74" s="274">
        <f>IF(G$8=0,0,G$8/TRE_fec!G$8)</f>
        <v>0</v>
      </c>
      <c r="H74" s="274">
        <f>IF(H$8=0,0,H$8/TRE_fec!H$8)</f>
        <v>0</v>
      </c>
      <c r="I74" s="274">
        <f>IF(I$8=0,0,I$8/TRE_fec!I$8)</f>
        <v>0</v>
      </c>
      <c r="J74" s="274">
        <f>IF(J$8=0,0,J$8/TRE_fec!J$8)</f>
        <v>0</v>
      </c>
      <c r="K74" s="274">
        <f>IF(K$8=0,0,K$8/TRE_fec!K$8)</f>
        <v>0</v>
      </c>
      <c r="L74" s="274">
        <f>IF(L$8=0,0,L$8/TRE_fec!L$8)</f>
        <v>0</v>
      </c>
      <c r="M74" s="274">
        <f>IF(M$8=0,0,M$8/TRE_fec!M$8)</f>
        <v>0</v>
      </c>
      <c r="N74" s="274">
        <f>IF(N$8=0,0,N$8/TRE_fec!N$8)</f>
        <v>0</v>
      </c>
      <c r="O74" s="274">
        <f>IF(O$8=0,0,O$8/TRE_fec!O$8)</f>
        <v>0</v>
      </c>
      <c r="P74" s="274">
        <f>IF(P$8=0,0,P$8/TRE_fec!P$8)</f>
        <v>0</v>
      </c>
      <c r="Q74" s="274">
        <f>IF(Q$8=0,0,Q$8/TRE_fec!Q$8)</f>
        <v>0</v>
      </c>
    </row>
    <row r="75" spans="1:17" x14ac:dyDescent="0.25">
      <c r="A75" s="76" t="s">
        <v>80</v>
      </c>
      <c r="B75" s="274">
        <f>IF(B$9=0,0,B$9/TRE_fec!B$9)</f>
        <v>0</v>
      </c>
      <c r="C75" s="274">
        <f>IF(C$9=0,0,C$9/TRE_fec!C$9)</f>
        <v>0</v>
      </c>
      <c r="D75" s="274">
        <f>IF(D$9=0,0,D$9/TRE_fec!D$9)</f>
        <v>0</v>
      </c>
      <c r="E75" s="274">
        <f>IF(E$9=0,0,E$9/TRE_fec!E$9)</f>
        <v>0</v>
      </c>
      <c r="F75" s="274">
        <f>IF(F$9=0,0,F$9/TRE_fec!F$9)</f>
        <v>0</v>
      </c>
      <c r="G75" s="274">
        <f>IF(G$9=0,0,G$9/TRE_fec!G$9)</f>
        <v>0</v>
      </c>
      <c r="H75" s="274">
        <f>IF(H$9=0,0,H$9/TRE_fec!H$9)</f>
        <v>0</v>
      </c>
      <c r="I75" s="274">
        <f>IF(I$9=0,0,I$9/TRE_fec!I$9)</f>
        <v>0</v>
      </c>
      <c r="J75" s="274">
        <f>IF(J$9=0,0,J$9/TRE_fec!J$9)</f>
        <v>0</v>
      </c>
      <c r="K75" s="274">
        <f>IF(K$9=0,0,K$9/TRE_fec!K$9)</f>
        <v>0</v>
      </c>
      <c r="L75" s="274">
        <f>IF(L$9=0,0,L$9/TRE_fec!L$9)</f>
        <v>0</v>
      </c>
      <c r="M75" s="274">
        <f>IF(M$9=0,0,M$9/TRE_fec!M$9)</f>
        <v>0</v>
      </c>
      <c r="N75" s="274">
        <f>IF(N$9=0,0,N$9/TRE_fec!N$9)</f>
        <v>0</v>
      </c>
      <c r="O75" s="274">
        <f>IF(O$9=0,0,O$9/TRE_fec!O$9)</f>
        <v>0</v>
      </c>
      <c r="P75" s="274">
        <f>IF(P$9=0,0,P$9/TRE_fec!P$9)</f>
        <v>0</v>
      </c>
      <c r="Q75" s="274">
        <f>IF(Q$9=0,0,Q$9/TRE_fec!Q$9)</f>
        <v>0</v>
      </c>
    </row>
    <row r="76" spans="1:17" x14ac:dyDescent="0.25">
      <c r="A76" s="129" t="s">
        <v>79</v>
      </c>
      <c r="B76" s="273">
        <f>IF(B$10=0,0,B$10/TRE_fec!B$10)</f>
        <v>0.70463844000000009</v>
      </c>
      <c r="C76" s="273">
        <f>IF(C$10=0,0,C$10/TRE_fec!C$10)</f>
        <v>0.70463844000000009</v>
      </c>
      <c r="D76" s="273">
        <f>IF(D$10=0,0,D$10/TRE_fec!D$10)</f>
        <v>0.70463844000000009</v>
      </c>
      <c r="E76" s="273">
        <f>IF(E$10=0,0,E$10/TRE_fec!E$10)</f>
        <v>1.20887065423095</v>
      </c>
      <c r="F76" s="273">
        <f>IF(F$10=0,0,F$10/TRE_fec!F$10)</f>
        <v>1.0841898461836001</v>
      </c>
      <c r="G76" s="273">
        <f>IF(G$10=0,0,G$10/TRE_fec!G$10)</f>
        <v>1.1206225457115244</v>
      </c>
      <c r="H76" s="273">
        <f>IF(H$10=0,0,H$10/TRE_fec!H$10)</f>
        <v>1.1079042559888903</v>
      </c>
      <c r="I76" s="273">
        <f>IF(I$10=0,0,I$10/TRE_fec!I$10)</f>
        <v>1.1175346860510014</v>
      </c>
      <c r="J76" s="273">
        <f>IF(J$10=0,0,J$10/TRE_fec!J$10)</f>
        <v>1.2104185726181715</v>
      </c>
      <c r="K76" s="273">
        <f>IF(K$10=0,0,K$10/TRE_fec!K$10)</f>
        <v>1.3233005781582969</v>
      </c>
      <c r="L76" s="273">
        <f>IF(L$10=0,0,L$10/TRE_fec!L$10)</f>
        <v>1.2024130786395832</v>
      </c>
      <c r="M76" s="273">
        <f>IF(M$10=0,0,M$10/TRE_fec!M$10)</f>
        <v>1.192598362355304</v>
      </c>
      <c r="N76" s="273">
        <f>IF(N$10=0,0,N$10/TRE_fec!N$10)</f>
        <v>1.1728391003400076</v>
      </c>
      <c r="O76" s="273">
        <f>IF(O$10=0,0,O$10/TRE_fec!O$10)</f>
        <v>1.1746843506651652</v>
      </c>
      <c r="P76" s="273">
        <f>IF(P$10=0,0,P$10/TRE_fec!P$10)</f>
        <v>1.259432045650476</v>
      </c>
      <c r="Q76" s="273">
        <f>IF(Q$10=0,0,Q$10/TRE_fec!Q$10)</f>
        <v>1.2732438259943499</v>
      </c>
    </row>
    <row r="77" spans="1:17" x14ac:dyDescent="0.25">
      <c r="A77" s="127" t="s">
        <v>283</v>
      </c>
      <c r="B77" s="296">
        <f>IF(B$15=0,0,B$15/TRE_fec!B$15)</f>
        <v>2.4460164604939481</v>
      </c>
      <c r="C77" s="296">
        <f>IF(C$15=0,0,C$15/TRE_fec!C$15)</f>
        <v>2.3604198821202438</v>
      </c>
      <c r="D77" s="296">
        <f>IF(D$15=0,0,D$15/TRE_fec!D$15)</f>
        <v>2.4450792740588194</v>
      </c>
      <c r="E77" s="296">
        <f>IF(E$15=0,0,E$15/TRE_fec!E$15)</f>
        <v>2.3813048039569145</v>
      </c>
      <c r="F77" s="296">
        <f>IF(F$15=0,0,F$15/TRE_fec!F$15)</f>
        <v>2.3754593187655209</v>
      </c>
      <c r="G77" s="296">
        <f>IF(G$15=0,0,G$15/TRE_fec!G$15)</f>
        <v>2.3654465711502</v>
      </c>
      <c r="H77" s="296">
        <f>IF(H$15=0,0,H$15/TRE_fec!H$15)</f>
        <v>2.3653615874062526</v>
      </c>
      <c r="I77" s="296">
        <f>IF(I$15=0,0,I$15/TRE_fec!I$15)</f>
        <v>2.3773588118407143</v>
      </c>
      <c r="J77" s="296">
        <f>IF(J$15=0,0,J$15/TRE_fec!J$15)</f>
        <v>2.3704717894551872</v>
      </c>
      <c r="K77" s="296">
        <f>IF(K$15=0,0,K$15/TRE_fec!K$15)</f>
        <v>2.3616737698296206</v>
      </c>
      <c r="L77" s="296">
        <f>IF(L$15=0,0,L$15/TRE_fec!L$15)</f>
        <v>2.3596816286320164</v>
      </c>
      <c r="M77" s="296">
        <f>IF(M$15=0,0,M$15/TRE_fec!M$15)</f>
        <v>2.3577162475944471</v>
      </c>
      <c r="N77" s="296">
        <f>IF(N$15=0,0,N$15/TRE_fec!N$15)</f>
        <v>2.3567340123221059</v>
      </c>
      <c r="O77" s="296">
        <f>IF(O$15=0,0,O$15/TRE_fec!O$15)</f>
        <v>2.3560463269586078</v>
      </c>
      <c r="P77" s="296">
        <f>IF(P$15=0,0,P$15/TRE_fec!P$15)</f>
        <v>2.3545000296947682</v>
      </c>
      <c r="Q77" s="296">
        <f>IF(Q$15=0,0,Q$15/TRE_fec!Q$15)</f>
        <v>2.3545345806142373</v>
      </c>
    </row>
    <row r="78" spans="1:17" x14ac:dyDescent="0.25">
      <c r="A78" s="127" t="s">
        <v>282</v>
      </c>
      <c r="B78" s="296">
        <f>IF(B$23=0,0,B$23/TRE_fec!B$23)</f>
        <v>1.8790358400000005</v>
      </c>
      <c r="C78" s="296">
        <f>IF(C$23=0,0,C$23/TRE_fec!C$23)</f>
        <v>1.8790358400000002</v>
      </c>
      <c r="D78" s="296">
        <f>IF(D$23=0,0,D$23/TRE_fec!D$23)</f>
        <v>1.8790358400000005</v>
      </c>
      <c r="E78" s="296">
        <f>IF(E$23=0,0,E$23/TRE_fec!E$23)</f>
        <v>1.8790358400000005</v>
      </c>
      <c r="F78" s="296">
        <f>IF(F$23=0,0,F$23/TRE_fec!F$23)</f>
        <v>1.8790358400000002</v>
      </c>
      <c r="G78" s="296">
        <f>IF(G$23=0,0,G$23/TRE_fec!G$23)</f>
        <v>1.8790358400000005</v>
      </c>
      <c r="H78" s="296">
        <f>IF(H$23=0,0,H$23/TRE_fec!H$23)</f>
        <v>1.8790358400000005</v>
      </c>
      <c r="I78" s="296">
        <f>IF(I$23=0,0,I$23/TRE_fec!I$23)</f>
        <v>1.8790358400000005</v>
      </c>
      <c r="J78" s="296">
        <f>IF(J$23=0,0,J$23/TRE_fec!J$23)</f>
        <v>1.8790358400000007</v>
      </c>
      <c r="K78" s="296">
        <f>IF(K$23=0,0,K$23/TRE_fec!K$23)</f>
        <v>1.8790358400000007</v>
      </c>
      <c r="L78" s="296">
        <f>IF(L$23=0,0,L$23/TRE_fec!L$23)</f>
        <v>1.8790358400000007</v>
      </c>
      <c r="M78" s="296">
        <f>IF(M$23=0,0,M$23/TRE_fec!M$23)</f>
        <v>1.878030467014864</v>
      </c>
      <c r="N78" s="296">
        <f>IF(N$23=0,0,N$23/TRE_fec!N$23)</f>
        <v>1.8771291734173776</v>
      </c>
      <c r="O78" s="296">
        <f>IF(O$23=0,0,O$23/TRE_fec!O$23)</f>
        <v>1.8761405403374012</v>
      </c>
      <c r="P78" s="296">
        <f>IF(P$23=0,0,P$23/TRE_fec!P$23)</f>
        <v>1.8744888407216673</v>
      </c>
      <c r="Q78" s="296">
        <f>IF(Q$23=0,0,Q$23/TRE_fec!Q$23)</f>
        <v>1.8743790885560538</v>
      </c>
    </row>
    <row r="79" spans="1:17" x14ac:dyDescent="0.25">
      <c r="A79" s="127" t="s">
        <v>281</v>
      </c>
      <c r="B79" s="296">
        <f>IF(B$26=0,0,B$26/TRE_fec!B$26)</f>
        <v>2.2746987981912996</v>
      </c>
      <c r="C79" s="296">
        <f>IF(C$26=0,0,C$26/TRE_fec!C$26)</f>
        <v>2.1950973576038413</v>
      </c>
      <c r="D79" s="296">
        <f>IF(D$26=0,0,D$26/TRE_fec!D$26)</f>
        <v>2.145619631002825</v>
      </c>
      <c r="E79" s="296">
        <f>IF(E$26=0,0,E$26/TRE_fec!E$26)</f>
        <v>2.1241614998608589</v>
      </c>
      <c r="F79" s="296">
        <f>IF(F$26=0,0,F$26/TRE_fec!F$26)</f>
        <v>2.1412350906587823</v>
      </c>
      <c r="G79" s="296">
        <f>IF(G$26=0,0,G$26/TRE_fec!G$26)</f>
        <v>2.1257243836037185</v>
      </c>
      <c r="H79" s="296">
        <f>IF(H$26=0,0,H$26/TRE_fec!H$26)</f>
        <v>2.1279118607895779</v>
      </c>
      <c r="I79" s="296">
        <f>IF(I$26=0,0,I$26/TRE_fec!I$26)</f>
        <v>2.1369818234446121</v>
      </c>
      <c r="J79" s="296">
        <f>IF(J$26=0,0,J$26/TRE_fec!J$26)</f>
        <v>2.1142221559482524</v>
      </c>
      <c r="K79" s="296">
        <f>IF(K$26=0,0,K$26/TRE_fec!K$26)</f>
        <v>2.0863136017419133</v>
      </c>
      <c r="L79" s="296">
        <f>IF(L$26=0,0,L$26/TRE_fec!L$26)</f>
        <v>2.106019970557365</v>
      </c>
      <c r="M79" s="296">
        <f>IF(M$26=0,0,M$26/TRE_fec!M$26)</f>
        <v>2.1059403402765029</v>
      </c>
      <c r="N79" s="296">
        <f>IF(N$26=0,0,N$26/TRE_fec!N$26)</f>
        <v>2.1085073631205749</v>
      </c>
      <c r="O79" s="296">
        <f>IF(O$26=0,0,O$26/TRE_fec!O$26)</f>
        <v>2.107499218114576</v>
      </c>
      <c r="P79" s="296">
        <f>IF(P$26=0,0,P$26/TRE_fec!P$26)</f>
        <v>2.0909905279675689</v>
      </c>
      <c r="Q79" s="296">
        <f>IF(Q$26=0,0,Q$26/TRE_fec!Q$26)</f>
        <v>2.0885666838088741</v>
      </c>
    </row>
    <row r="80" spans="1:17" x14ac:dyDescent="0.25">
      <c r="A80" s="127" t="s">
        <v>280</v>
      </c>
      <c r="B80" s="296">
        <f>IF(B$34=0,0,B$34/TRE_fec!B$34)</f>
        <v>0.23852644617388824</v>
      </c>
      <c r="C80" s="296">
        <f>IF(C$34=0,0,C$34/TRE_fec!C$34)</f>
        <v>0.83497037156001552</v>
      </c>
      <c r="D80" s="296">
        <f>IF(D$34=0,0,D$34/TRE_fec!D$34)</f>
        <v>0.11598853884500723</v>
      </c>
      <c r="E80" s="296">
        <f>IF(E$34=0,0,E$34/TRE_fec!E$34)</f>
        <v>0.94818368504248285</v>
      </c>
      <c r="F80" s="296">
        <f>IF(F$34=0,0,F$34/TRE_fec!F$34)</f>
        <v>1.1724746150313452</v>
      </c>
      <c r="G80" s="296">
        <f>IF(G$34=0,0,G$34/TRE_fec!G$34)</f>
        <v>0.82309660134966445</v>
      </c>
      <c r="H80" s="296">
        <f>IF(H$34=0,0,H$34/TRE_fec!H$34)</f>
        <v>0.73872503083082852</v>
      </c>
      <c r="I80" s="296">
        <f>IF(I$34=0,0,I$34/TRE_fec!I$34)</f>
        <v>1.0370173370416624</v>
      </c>
      <c r="J80" s="296">
        <f>IF(J$34=0,0,J$34/TRE_fec!J$34)</f>
        <v>0.76614163401349467</v>
      </c>
      <c r="K80" s="296">
        <f>IF(K$34=0,0,K$34/TRE_fec!K$34)</f>
        <v>0.56876972413334304</v>
      </c>
      <c r="L80" s="296">
        <f>IF(L$34=0,0,L$34/TRE_fec!L$34)</f>
        <v>0.75682418513575644</v>
      </c>
      <c r="M80" s="296">
        <f>IF(M$34=0,0,M$34/TRE_fec!M$34)</f>
        <v>0.59355782563444415</v>
      </c>
      <c r="N80" s="296">
        <f>IF(N$34=0,0,N$34/TRE_fec!N$34)</f>
        <v>0.77977855551429143</v>
      </c>
      <c r="O80" s="296">
        <f>IF(O$34=0,0,O$34/TRE_fec!O$34)</f>
        <v>0.7881318472619826</v>
      </c>
      <c r="P80" s="296">
        <f>IF(P$34=0,0,P$34/TRE_fec!P$34)</f>
        <v>0.41711983241729661</v>
      </c>
      <c r="Q80" s="296">
        <f>IF(Q$34=0,0,Q$34/TRE_fec!Q$34)</f>
        <v>0.38885615562473635</v>
      </c>
    </row>
    <row r="81" spans="1:17" x14ac:dyDescent="0.25">
      <c r="A81" s="127" t="s">
        <v>279</v>
      </c>
      <c r="B81" s="296">
        <f>IF(B$45=0,0,B$45/TRE_fec!B$45)</f>
        <v>0</v>
      </c>
      <c r="C81" s="296">
        <f>IF(C$45=0,0,C$45/TRE_fec!C$45)</f>
        <v>0</v>
      </c>
      <c r="D81" s="296">
        <f>IF(D$45=0,0,D$45/TRE_fec!D$45)</f>
        <v>0</v>
      </c>
      <c r="E81" s="296">
        <f>IF(E$45=0,0,E$45/TRE_fec!E$45)</f>
        <v>0</v>
      </c>
      <c r="F81" s="296">
        <f>IF(F$45=0,0,F$45/TRE_fec!F$45)</f>
        <v>0</v>
      </c>
      <c r="G81" s="296">
        <f>IF(G$45=0,0,G$45/TRE_fec!G$45)</f>
        <v>0</v>
      </c>
      <c r="H81" s="296">
        <f>IF(H$45=0,0,H$45/TRE_fec!H$45)</f>
        <v>0</v>
      </c>
      <c r="I81" s="296">
        <f>IF(I$45=0,0,I$45/TRE_fec!I$45)</f>
        <v>0</v>
      </c>
      <c r="J81" s="296">
        <f>IF(J$45=0,0,J$45/TRE_fec!J$45)</f>
        <v>0</v>
      </c>
      <c r="K81" s="296">
        <f>IF(K$45=0,0,K$45/TRE_fec!K$45)</f>
        <v>0</v>
      </c>
      <c r="L81" s="296">
        <f>IF(L$45=0,0,L$45/TRE_fec!L$45)</f>
        <v>0</v>
      </c>
      <c r="M81" s="296">
        <f>IF(M$45=0,0,M$45/TRE_fec!M$45)</f>
        <v>0</v>
      </c>
      <c r="N81" s="296">
        <f>IF(N$45=0,0,N$45/TRE_fec!N$45)</f>
        <v>0</v>
      </c>
      <c r="O81" s="296">
        <f>IF(O$45=0,0,O$45/TRE_fec!O$45)</f>
        <v>0</v>
      </c>
      <c r="P81" s="296">
        <f>IF(P$45=0,0,P$45/TRE_fec!P$45)</f>
        <v>0</v>
      </c>
      <c r="Q81" s="296">
        <f>IF(Q$45=0,0,Q$45/TRE_fec!Q$45)</f>
        <v>0</v>
      </c>
    </row>
    <row r="82" spans="1:17" x14ac:dyDescent="0.25">
      <c r="A82" s="72" t="s">
        <v>278</v>
      </c>
      <c r="B82" s="295">
        <f>IF(B$46=0,0,B$46/TRE_fec!B$46)</f>
        <v>0</v>
      </c>
      <c r="C82" s="295">
        <f>IF(C$46=0,0,C$46/TRE_fec!C$46)</f>
        <v>0</v>
      </c>
      <c r="D82" s="295">
        <f>IF(D$46=0,0,D$46/TRE_fec!D$46)</f>
        <v>0</v>
      </c>
      <c r="E82" s="295">
        <f>IF(E$46=0,0,E$46/TRE_fec!E$46)</f>
        <v>0</v>
      </c>
      <c r="F82" s="295">
        <f>IF(F$46=0,0,F$46/TRE_fec!F$46)</f>
        <v>0</v>
      </c>
      <c r="G82" s="295">
        <f>IF(G$46=0,0,G$46/TRE_fec!G$46)</f>
        <v>0</v>
      </c>
      <c r="H82" s="295">
        <f>IF(H$46=0,0,H$46/TRE_fec!H$46)</f>
        <v>0</v>
      </c>
      <c r="I82" s="295">
        <f>IF(I$46=0,0,I$46/TRE_fec!I$46)</f>
        <v>0</v>
      </c>
      <c r="J82" s="295">
        <f>IF(J$46=0,0,J$46/TRE_fec!J$46)</f>
        <v>0</v>
      </c>
      <c r="K82" s="295">
        <f>IF(K$46=0,0,K$46/TRE_fec!K$46)</f>
        <v>0</v>
      </c>
      <c r="L82" s="295">
        <f>IF(L$46=0,0,L$46/TRE_fec!L$46)</f>
        <v>0</v>
      </c>
      <c r="M82" s="295">
        <f>IF(M$46=0,0,M$46/TRE_fec!M$46)</f>
        <v>0</v>
      </c>
      <c r="N82" s="295">
        <f>IF(N$46=0,0,N$46/TRE_fec!N$46)</f>
        <v>0</v>
      </c>
      <c r="O82" s="295">
        <f>IF(O$46=0,0,O$46/TRE_fec!O$46)</f>
        <v>0</v>
      </c>
      <c r="P82" s="295">
        <f>IF(P$46=0,0,P$46/TRE_fec!P$46)</f>
        <v>0</v>
      </c>
      <c r="Q82" s="295">
        <f>IF(Q$46=0,0,Q$46/TRE_fec!Q$46)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6" tint="0.59999389629810485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14929.341740821499</v>
      </c>
      <c r="C3" s="46">
        <v>15572.368192904783</v>
      </c>
      <c r="D3" s="46">
        <v>15538.996465784447</v>
      </c>
      <c r="E3" s="46">
        <v>15524.841915085817</v>
      </c>
      <c r="F3" s="46">
        <v>15907.201212648097</v>
      </c>
      <c r="G3" s="46">
        <v>16328.797616839258</v>
      </c>
      <c r="H3" s="46">
        <v>17926.032116226073</v>
      </c>
      <c r="I3" s="46">
        <v>18803.737534568005</v>
      </c>
      <c r="J3" s="46">
        <v>19262.601216136965</v>
      </c>
      <c r="K3" s="46">
        <v>17561.073933725711</v>
      </c>
      <c r="L3" s="46">
        <v>17672.699999999997</v>
      </c>
      <c r="M3" s="46">
        <v>19089.324232485298</v>
      </c>
      <c r="N3" s="46">
        <v>19610.254232380365</v>
      </c>
      <c r="O3" s="46">
        <v>19570.885955749691</v>
      </c>
      <c r="P3" s="46">
        <v>19264.207823141911</v>
      </c>
      <c r="Q3" s="46">
        <v>19361.661550756489</v>
      </c>
    </row>
    <row r="5" spans="1:17" x14ac:dyDescent="0.25">
      <c r="A5" s="31" t="s">
        <v>257</v>
      </c>
      <c r="B5" s="46">
        <v>9727.4678006925169</v>
      </c>
      <c r="C5" s="46">
        <v>10462.563334560091</v>
      </c>
      <c r="D5" s="46">
        <v>9956.5625257536667</v>
      </c>
      <c r="E5" s="46">
        <v>10593.78618660838</v>
      </c>
      <c r="F5" s="46">
        <v>11881.818619413414</v>
      </c>
      <c r="G5" s="46">
        <v>12860.559258283649</v>
      </c>
      <c r="H5" s="46">
        <v>13902.112999897718</v>
      </c>
      <c r="I5" s="46">
        <v>14093.151224107067</v>
      </c>
      <c r="J5" s="46">
        <v>14229.323215674873</v>
      </c>
      <c r="K5" s="46">
        <v>15019.235727422745</v>
      </c>
      <c r="L5" s="46">
        <v>17519.429391857921</v>
      </c>
      <c r="M5" s="46">
        <v>18350.560431170677</v>
      </c>
      <c r="N5" s="46">
        <v>19092.591144219346</v>
      </c>
      <c r="O5" s="46">
        <v>18615.630564251122</v>
      </c>
      <c r="P5" s="46">
        <v>17703.051549984339</v>
      </c>
      <c r="Q5" s="46">
        <v>17909.98805621951</v>
      </c>
    </row>
    <row r="6" spans="1:17" x14ac:dyDescent="0.25">
      <c r="A6" s="294" t="s">
        <v>256</v>
      </c>
      <c r="B6" s="293">
        <v>12159.334750865644</v>
      </c>
      <c r="C6" s="293">
        <v>12597.414317577763</v>
      </c>
      <c r="D6" s="293">
        <v>11621.929135633263</v>
      </c>
      <c r="E6" s="293">
        <v>12744.389179605561</v>
      </c>
      <c r="F6" s="293">
        <v>13233.352507007594</v>
      </c>
      <c r="G6" s="293">
        <v>14482.519354946504</v>
      </c>
      <c r="H6" s="293">
        <v>15233.739651545493</v>
      </c>
      <c r="I6" s="293">
        <v>15589.642093586666</v>
      </c>
      <c r="J6" s="293">
        <v>15003.740285408105</v>
      </c>
      <c r="K6" s="293">
        <v>16640.862446823921</v>
      </c>
      <c r="L6" s="293">
        <v>19117.514381667927</v>
      </c>
      <c r="M6" s="293">
        <v>19409.596493652734</v>
      </c>
      <c r="N6" s="293">
        <v>20896.68278035973</v>
      </c>
      <c r="O6" s="293">
        <v>20480.40383753055</v>
      </c>
      <c r="P6" s="293">
        <v>19671.834251947846</v>
      </c>
      <c r="Q6" s="293">
        <v>19131.233019512136</v>
      </c>
    </row>
    <row r="7" spans="1:17" x14ac:dyDescent="0.25">
      <c r="A7" s="292" t="s">
        <v>255</v>
      </c>
      <c r="B7" s="291"/>
      <c r="C7" s="291">
        <v>438.07956671211832</v>
      </c>
      <c r="D7" s="291">
        <v>0</v>
      </c>
      <c r="E7" s="291">
        <v>1122.4600439722981</v>
      </c>
      <c r="F7" s="291">
        <v>965.46434740373456</v>
      </c>
      <c r="G7" s="291">
        <v>1249.16684793891</v>
      </c>
      <c r="H7" s="291">
        <v>1939.7731175596191</v>
      </c>
      <c r="I7" s="291">
        <v>933.13583802141318</v>
      </c>
      <c r="J7" s="291">
        <v>0</v>
      </c>
      <c r="K7" s="291">
        <v>1637.1221614158167</v>
      </c>
      <c r="L7" s="291">
        <v>2476.6519348440052</v>
      </c>
      <c r="M7" s="291">
        <v>1096.1710049442877</v>
      </c>
      <c r="N7" s="291">
        <v>2234.1361048706071</v>
      </c>
      <c r="O7" s="291">
        <v>0</v>
      </c>
      <c r="P7" s="291">
        <v>1051.5916715885176</v>
      </c>
      <c r="Q7" s="291">
        <v>0</v>
      </c>
    </row>
    <row r="8" spans="1:17" x14ac:dyDescent="0.25">
      <c r="A8" s="290" t="s">
        <v>254</v>
      </c>
      <c r="B8" s="289"/>
      <c r="C8" s="289">
        <f>B6+C7-C6</f>
        <v>0</v>
      </c>
      <c r="D8" s="289">
        <f t="shared" ref="D8:Q8" si="0">C6+D7-D6</f>
        <v>975.48518194449935</v>
      </c>
      <c r="E8" s="289">
        <f t="shared" si="0"/>
        <v>0</v>
      </c>
      <c r="F8" s="289">
        <f t="shared" si="0"/>
        <v>476.50102000170227</v>
      </c>
      <c r="G8" s="289">
        <f t="shared" si="0"/>
        <v>0</v>
      </c>
      <c r="H8" s="289">
        <f t="shared" si="0"/>
        <v>1188.5528209606309</v>
      </c>
      <c r="I8" s="289">
        <f t="shared" si="0"/>
        <v>577.23339598023995</v>
      </c>
      <c r="J8" s="289">
        <f t="shared" si="0"/>
        <v>585.90180817856162</v>
      </c>
      <c r="K8" s="289">
        <f t="shared" si="0"/>
        <v>0</v>
      </c>
      <c r="L8" s="289">
        <f t="shared" si="0"/>
        <v>0</v>
      </c>
      <c r="M8" s="289">
        <f t="shared" si="0"/>
        <v>804.08889295948029</v>
      </c>
      <c r="N8" s="289">
        <f t="shared" si="0"/>
        <v>747.04981816361033</v>
      </c>
      <c r="O8" s="289">
        <f t="shared" si="0"/>
        <v>416.27894282917987</v>
      </c>
      <c r="P8" s="289">
        <f t="shared" si="0"/>
        <v>1860.1612571712212</v>
      </c>
      <c r="Q8" s="289">
        <f t="shared" si="0"/>
        <v>540.6012324357107</v>
      </c>
    </row>
    <row r="9" spans="1:17" x14ac:dyDescent="0.25">
      <c r="A9" s="288" t="s">
        <v>253</v>
      </c>
      <c r="B9" s="287">
        <f>B6-B5</f>
        <v>2431.8669501731274</v>
      </c>
      <c r="C9" s="287">
        <f t="shared" ref="C9:Q9" si="1">C6-C5</f>
        <v>2134.8509830176718</v>
      </c>
      <c r="D9" s="287">
        <f t="shared" si="1"/>
        <v>1665.3666098795966</v>
      </c>
      <c r="E9" s="287">
        <f t="shared" si="1"/>
        <v>2150.602992997181</v>
      </c>
      <c r="F9" s="287">
        <f t="shared" si="1"/>
        <v>1351.5338875941798</v>
      </c>
      <c r="G9" s="287">
        <f t="shared" si="1"/>
        <v>1621.960096662855</v>
      </c>
      <c r="H9" s="287">
        <f t="shared" si="1"/>
        <v>1331.6266516477754</v>
      </c>
      <c r="I9" s="287">
        <f t="shared" si="1"/>
        <v>1496.4908694795995</v>
      </c>
      <c r="J9" s="287">
        <f t="shared" si="1"/>
        <v>774.41706973323198</v>
      </c>
      <c r="K9" s="287">
        <f t="shared" si="1"/>
        <v>1621.6267194011762</v>
      </c>
      <c r="L9" s="287">
        <f t="shared" si="1"/>
        <v>1598.0849898100059</v>
      </c>
      <c r="M9" s="287">
        <f t="shared" si="1"/>
        <v>1059.0360624820569</v>
      </c>
      <c r="N9" s="287">
        <f t="shared" si="1"/>
        <v>1804.0916361403833</v>
      </c>
      <c r="O9" s="287">
        <f t="shared" si="1"/>
        <v>1864.7732732794284</v>
      </c>
      <c r="P9" s="287">
        <f t="shared" si="1"/>
        <v>1968.7827019635079</v>
      </c>
      <c r="Q9" s="287">
        <f t="shared" si="1"/>
        <v>1221.2449632926255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378.69184573996785</v>
      </c>
      <c r="C12" s="38">
        <v>406.55348000000004</v>
      </c>
      <c r="D12" s="38">
        <v>387.19005000000004</v>
      </c>
      <c r="E12" s="38">
        <v>412.29565000000002</v>
      </c>
      <c r="F12" s="38">
        <v>460.40734999999995</v>
      </c>
      <c r="G12" s="38">
        <v>491.80372273993794</v>
      </c>
      <c r="H12" s="38">
        <v>520.41864999999996</v>
      </c>
      <c r="I12" s="38">
        <v>523.19174999999996</v>
      </c>
      <c r="J12" s="38">
        <v>527.78528000000006</v>
      </c>
      <c r="K12" s="38">
        <v>554.37550999999996</v>
      </c>
      <c r="L12" s="38">
        <v>625.65599938381479</v>
      </c>
      <c r="M12" s="38">
        <v>647.36119702334372</v>
      </c>
      <c r="N12" s="38">
        <v>652.79989394069162</v>
      </c>
      <c r="O12" s="38">
        <v>637.25095824536675</v>
      </c>
      <c r="P12" s="38">
        <v>596.68085209958497</v>
      </c>
      <c r="Q12" s="38">
        <v>604.17553641942686</v>
      </c>
    </row>
    <row r="13" spans="1:17" x14ac:dyDescent="0.25">
      <c r="A13" s="55" t="s">
        <v>33</v>
      </c>
      <c r="B13" s="54">
        <v>0</v>
      </c>
      <c r="C13" s="54">
        <v>0</v>
      </c>
      <c r="D13" s="54">
        <v>0</v>
      </c>
      <c r="E13" s="54">
        <v>0</v>
      </c>
      <c r="F13" s="54">
        <v>0</v>
      </c>
      <c r="G13" s="54">
        <v>0</v>
      </c>
      <c r="H13" s="54">
        <v>0.69986999999999999</v>
      </c>
      <c r="I13" s="54">
        <v>0</v>
      </c>
      <c r="J13" s="54">
        <v>0</v>
      </c>
      <c r="K13" s="54">
        <v>0</v>
      </c>
      <c r="L13" s="54">
        <v>0</v>
      </c>
      <c r="M13" s="54">
        <v>0</v>
      </c>
      <c r="N13" s="54">
        <v>0</v>
      </c>
      <c r="O13" s="54">
        <v>0</v>
      </c>
      <c r="P13" s="54">
        <v>0</v>
      </c>
      <c r="Q13" s="54">
        <v>0</v>
      </c>
    </row>
    <row r="14" spans="1:17" x14ac:dyDescent="0.25">
      <c r="A14" s="52" t="s">
        <v>32</v>
      </c>
      <c r="B14" s="51">
        <v>49.156268184457026</v>
      </c>
      <c r="C14" s="51">
        <v>56.372909999999997</v>
      </c>
      <c r="D14" s="51">
        <v>47.385530000000003</v>
      </c>
      <c r="E14" s="51">
        <v>50.691290000000002</v>
      </c>
      <c r="F14" s="51">
        <v>52.71414</v>
      </c>
      <c r="G14" s="51">
        <v>54.838943571678769</v>
      </c>
      <c r="H14" s="51">
        <v>56.088899999999995</v>
      </c>
      <c r="I14" s="51">
        <v>44.088290000000001</v>
      </c>
      <c r="J14" s="51">
        <v>38.086039999999997</v>
      </c>
      <c r="K14" s="51">
        <v>41.076219999999992</v>
      </c>
      <c r="L14" s="51">
        <v>44.355137725733236</v>
      </c>
      <c r="M14" s="51">
        <v>46.815034605207231</v>
      </c>
      <c r="N14" s="51">
        <v>45.889043459713861</v>
      </c>
      <c r="O14" s="51">
        <v>41.062102261068162</v>
      </c>
      <c r="P14" s="51">
        <v>34.126263210863236</v>
      </c>
      <c r="Q14" s="51">
        <v>33.333345432908075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15.382643761940274</v>
      </c>
      <c r="C16" s="51">
        <v>14.246740000000001</v>
      </c>
      <c r="D16" s="51">
        <v>14.280290000000001</v>
      </c>
      <c r="E16" s="51">
        <v>9.8816900000000008</v>
      </c>
      <c r="F16" s="51">
        <v>9.8887599999999996</v>
      </c>
      <c r="G16" s="51">
        <v>10.987009722743846</v>
      </c>
      <c r="H16" s="51">
        <v>13.177709999999999</v>
      </c>
      <c r="I16" s="51">
        <v>10.991490000000001</v>
      </c>
      <c r="J16" s="51">
        <v>9.8953799999999994</v>
      </c>
      <c r="K16" s="51">
        <v>10.951029999999999</v>
      </c>
      <c r="L16" s="51">
        <v>13.184537423466907</v>
      </c>
      <c r="M16" s="51">
        <v>10.987004079158741</v>
      </c>
      <c r="N16" s="51">
        <v>11.018408880751901</v>
      </c>
      <c r="O16" s="51">
        <v>11.017039997883876</v>
      </c>
      <c r="P16" s="51">
        <v>9.9088800430676685</v>
      </c>
      <c r="Q16" s="51">
        <v>11.013849842467422</v>
      </c>
    </row>
    <row r="17" spans="1:17" x14ac:dyDescent="0.25">
      <c r="A17" s="53" t="s">
        <v>76</v>
      </c>
      <c r="B17" s="51">
        <v>5.1110879586786426</v>
      </c>
      <c r="C17" s="51">
        <v>16.362829999999999</v>
      </c>
      <c r="D17" s="51">
        <v>9.2033400000000007</v>
      </c>
      <c r="E17" s="51">
        <v>11.20238</v>
      </c>
      <c r="F17" s="51">
        <v>12.27815</v>
      </c>
      <c r="G17" s="51">
        <v>13.279540878889241</v>
      </c>
      <c r="H17" s="51">
        <v>13.30016</v>
      </c>
      <c r="I17" s="51">
        <v>10.19749</v>
      </c>
      <c r="J17" s="51">
        <v>7.2027099999999997</v>
      </c>
      <c r="K17" s="51">
        <v>8.1839899999999997</v>
      </c>
      <c r="L17" s="51">
        <v>9.1952938274444787</v>
      </c>
      <c r="M17" s="51">
        <v>8.1218311084547903</v>
      </c>
      <c r="N17" s="51">
        <v>8.119265758268531</v>
      </c>
      <c r="O17" s="51">
        <v>7.1156123376061471</v>
      </c>
      <c r="P17" s="51">
        <v>6.0677729488993331</v>
      </c>
      <c r="Q17" s="51">
        <v>6.0718446473678043</v>
      </c>
    </row>
    <row r="18" spans="1:17" x14ac:dyDescent="0.25">
      <c r="A18" s="53" t="s">
        <v>29</v>
      </c>
      <c r="B18" s="51">
        <v>28.662536463838109</v>
      </c>
      <c r="C18" s="51">
        <v>25.763339999999999</v>
      </c>
      <c r="D18" s="51">
        <v>23.901900000000001</v>
      </c>
      <c r="E18" s="51">
        <v>29.607220000000002</v>
      </c>
      <c r="F18" s="51">
        <v>30.547229999999999</v>
      </c>
      <c r="G18" s="51">
        <v>30.572392970045684</v>
      </c>
      <c r="H18" s="51">
        <v>29.61103</v>
      </c>
      <c r="I18" s="51">
        <v>22.89931</v>
      </c>
      <c r="J18" s="51">
        <v>20.987950000000001</v>
      </c>
      <c r="K18" s="51">
        <v>21.941199999999998</v>
      </c>
      <c r="L18" s="51">
        <v>21.975306474821849</v>
      </c>
      <c r="M18" s="51">
        <v>27.706199417593698</v>
      </c>
      <c r="N18" s="51">
        <v>26.751368820693433</v>
      </c>
      <c r="O18" s="51">
        <v>22.92944992557814</v>
      </c>
      <c r="P18" s="51">
        <v>18.149610218896235</v>
      </c>
      <c r="Q18" s="51">
        <v>16.247650943072852</v>
      </c>
    </row>
    <row r="19" spans="1:17" x14ac:dyDescent="0.25">
      <c r="A19" s="53" t="s">
        <v>28</v>
      </c>
      <c r="B19" s="51">
        <v>0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114.53658608896542</v>
      </c>
      <c r="C20" s="51">
        <v>120.60879</v>
      </c>
      <c r="D20" s="51">
        <v>114.89825</v>
      </c>
      <c r="E20" s="51">
        <v>128.74781999999999</v>
      </c>
      <c r="F20" s="51">
        <v>137.89281</v>
      </c>
      <c r="G20" s="51">
        <v>155.72741957065799</v>
      </c>
      <c r="H20" s="51">
        <v>164.69935000000001</v>
      </c>
      <c r="I20" s="51">
        <v>162.87289999999999</v>
      </c>
      <c r="J20" s="51">
        <v>166.79955000000001</v>
      </c>
      <c r="K20" s="51">
        <v>184.63580999999999</v>
      </c>
      <c r="L20" s="51">
        <v>210.59863095351682</v>
      </c>
      <c r="M20" s="51">
        <v>209.37054211767227</v>
      </c>
      <c r="N20" s="51">
        <v>209.73272679689518</v>
      </c>
      <c r="O20" s="51">
        <v>202.98657996013208</v>
      </c>
      <c r="P20" s="51">
        <v>180.47719100920239</v>
      </c>
      <c r="Q20" s="51">
        <v>188.64249008201105</v>
      </c>
    </row>
    <row r="21" spans="1:17" x14ac:dyDescent="0.25">
      <c r="A21" s="53" t="s">
        <v>66</v>
      </c>
      <c r="B21" s="51">
        <v>114.53658608896542</v>
      </c>
      <c r="C21" s="51">
        <v>120.60879</v>
      </c>
      <c r="D21" s="51">
        <v>114.89825</v>
      </c>
      <c r="E21" s="51">
        <v>128.74781999999999</v>
      </c>
      <c r="F21" s="51">
        <v>137.89281</v>
      </c>
      <c r="G21" s="51">
        <v>155.72741957065799</v>
      </c>
      <c r="H21" s="51">
        <v>164.69935000000001</v>
      </c>
      <c r="I21" s="51">
        <v>162.87289999999999</v>
      </c>
      <c r="J21" s="51">
        <v>166.79955000000001</v>
      </c>
      <c r="K21" s="51">
        <v>184.63580999999999</v>
      </c>
      <c r="L21" s="51">
        <v>210.59863095351682</v>
      </c>
      <c r="M21" s="51">
        <v>209.37054211767227</v>
      </c>
      <c r="N21" s="51">
        <v>209.73272679689518</v>
      </c>
      <c r="O21" s="51">
        <v>202.98657996013208</v>
      </c>
      <c r="P21" s="51">
        <v>180.47719100920239</v>
      </c>
      <c r="Q21" s="51">
        <v>188.64249008201105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1.9108922229553815</v>
      </c>
      <c r="C23" s="51">
        <v>4.0994299999999999</v>
      </c>
      <c r="D23" s="51">
        <v>4.3997400000000004</v>
      </c>
      <c r="E23" s="51">
        <v>7.1008599999999999</v>
      </c>
      <c r="F23" s="51">
        <v>9.3999500000000005</v>
      </c>
      <c r="G23" s="51">
        <v>8.0491386161953784</v>
      </c>
      <c r="H23" s="51">
        <v>6.90008</v>
      </c>
      <c r="I23" s="51">
        <v>10.29809</v>
      </c>
      <c r="J23" s="51">
        <v>13.29884</v>
      </c>
      <c r="K23" s="51">
        <v>22.101199999999999</v>
      </c>
      <c r="L23" s="51">
        <v>30.812040132653287</v>
      </c>
      <c r="M23" s="51">
        <v>36.065460921469082</v>
      </c>
      <c r="N23" s="51">
        <v>34.131705707109823</v>
      </c>
      <c r="O23" s="51">
        <v>31.741608465227273</v>
      </c>
      <c r="P23" s="51">
        <v>23.551301862052309</v>
      </c>
      <c r="Q23" s="51">
        <v>21.663094017205349</v>
      </c>
    </row>
    <row r="24" spans="1:17" x14ac:dyDescent="0.25">
      <c r="A24" s="53" t="s">
        <v>23</v>
      </c>
      <c r="B24" s="51">
        <v>1.9108922229553815</v>
      </c>
      <c r="C24" s="51">
        <v>4.0994299999999999</v>
      </c>
      <c r="D24" s="51">
        <v>4.3997400000000004</v>
      </c>
      <c r="E24" s="51">
        <v>7.1008599999999999</v>
      </c>
      <c r="F24" s="51">
        <v>9.3999500000000005</v>
      </c>
      <c r="G24" s="51">
        <v>8.0491386161953784</v>
      </c>
      <c r="H24" s="51">
        <v>6.90008</v>
      </c>
      <c r="I24" s="51">
        <v>10.29809</v>
      </c>
      <c r="J24" s="51">
        <v>13.29884</v>
      </c>
      <c r="K24" s="51">
        <v>22.101199999999999</v>
      </c>
      <c r="L24" s="51">
        <v>30.788154663298645</v>
      </c>
      <c r="M24" s="51">
        <v>29.091196447074829</v>
      </c>
      <c r="N24" s="51">
        <v>27.467893565349119</v>
      </c>
      <c r="O24" s="51">
        <v>26.654368096656931</v>
      </c>
      <c r="P24" s="51">
        <v>18.559246994286855</v>
      </c>
      <c r="Q24" s="51">
        <v>20.946562730918039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2.3885469354641933E-2</v>
      </c>
      <c r="M25" s="51">
        <v>6.974264474394257</v>
      </c>
      <c r="N25" s="51">
        <v>6.6638121417607064</v>
      </c>
      <c r="O25" s="51">
        <v>5.08724036857034</v>
      </c>
      <c r="P25" s="51">
        <v>4.9920548677654528</v>
      </c>
      <c r="Q25" s="51">
        <v>0.71653128628731155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19.276055103392633</v>
      </c>
      <c r="C29" s="51">
        <v>21.082719999999998</v>
      </c>
      <c r="D29" s="51">
        <v>21.700430000000001</v>
      </c>
      <c r="E29" s="51">
        <v>19.1907</v>
      </c>
      <c r="F29" s="51">
        <v>19.576550000000001</v>
      </c>
      <c r="G29" s="51">
        <v>20.731867828160727</v>
      </c>
      <c r="H29" s="51">
        <v>22.712209999999999</v>
      </c>
      <c r="I29" s="51">
        <v>24.071159999999999</v>
      </c>
      <c r="J29" s="51">
        <v>26.08839</v>
      </c>
      <c r="K29" s="51">
        <v>28.917120000000001</v>
      </c>
      <c r="L29" s="51">
        <v>34.036578768726464</v>
      </c>
      <c r="M29" s="51">
        <v>32.674010241328808</v>
      </c>
      <c r="N29" s="51">
        <v>37.929281841050333</v>
      </c>
      <c r="O29" s="51">
        <v>37.211444913721486</v>
      </c>
      <c r="P29" s="51">
        <v>33.917633862871291</v>
      </c>
      <c r="Q29" s="51">
        <v>36.280483780919496</v>
      </c>
    </row>
    <row r="30" spans="1:17" x14ac:dyDescent="0.25">
      <c r="A30" s="63" t="s">
        <v>21</v>
      </c>
      <c r="B30" s="62">
        <v>193.8120441401974</v>
      </c>
      <c r="C30" s="62">
        <v>204.38963000000001</v>
      </c>
      <c r="D30" s="62">
        <v>198.80609999999999</v>
      </c>
      <c r="E30" s="62">
        <v>206.56497999999999</v>
      </c>
      <c r="F30" s="62">
        <v>240.82390000000001</v>
      </c>
      <c r="G30" s="62">
        <v>252.45635315324515</v>
      </c>
      <c r="H30" s="62">
        <v>269.31824</v>
      </c>
      <c r="I30" s="62">
        <v>281.86131</v>
      </c>
      <c r="J30" s="62">
        <v>283.51245999999998</v>
      </c>
      <c r="K30" s="62">
        <v>277.64515999999998</v>
      </c>
      <c r="L30" s="62">
        <v>305.853611803185</v>
      </c>
      <c r="M30" s="62">
        <v>322.4361491376664</v>
      </c>
      <c r="N30" s="62">
        <v>325.11713613592246</v>
      </c>
      <c r="O30" s="62">
        <v>324.24922264521774</v>
      </c>
      <c r="P30" s="62">
        <v>324.60846215459577</v>
      </c>
      <c r="Q30" s="62">
        <v>324.25612310638286</v>
      </c>
    </row>
    <row r="32" spans="1:17" x14ac:dyDescent="0.25">
      <c r="A32" s="31" t="s">
        <v>63</v>
      </c>
      <c r="B32" s="70">
        <v>418.40196470254597</v>
      </c>
      <c r="C32" s="70">
        <v>455.17594338057609</v>
      </c>
      <c r="D32" s="70">
        <v>413.6078039225041</v>
      </c>
      <c r="E32" s="70">
        <v>460.40527646787598</v>
      </c>
      <c r="F32" s="70">
        <v>488.28685016887204</v>
      </c>
      <c r="G32" s="70">
        <v>539.35913822809664</v>
      </c>
      <c r="H32" s="70">
        <v>562.84750652284811</v>
      </c>
      <c r="I32" s="70">
        <v>525.819813081696</v>
      </c>
      <c r="J32" s="70">
        <v>514.26601701919208</v>
      </c>
      <c r="K32" s="70">
        <v>559.09528535156403</v>
      </c>
      <c r="L32" s="70">
        <v>629.65429925139097</v>
      </c>
      <c r="M32" s="70">
        <v>635.91925100426818</v>
      </c>
      <c r="N32" s="70">
        <v>633.75074998307252</v>
      </c>
      <c r="O32" s="70">
        <v>602.25981945675494</v>
      </c>
      <c r="P32" s="70">
        <v>527.86496997683776</v>
      </c>
      <c r="Q32" s="70">
        <v>543.81193768172102</v>
      </c>
    </row>
    <row r="34" spans="1:17" x14ac:dyDescent="0.25">
      <c r="A34" s="184" t="s">
        <v>252</v>
      </c>
      <c r="B34" s="190">
        <f t="shared" ref="B34:Q34" si="2">IF(B$12=0,"",B$12/B$3*1000)</f>
        <v>25.365609034489825</v>
      </c>
      <c r="C34" s="190">
        <f t="shared" si="2"/>
        <v>26.107363694703636</v>
      </c>
      <c r="D34" s="190">
        <f t="shared" si="2"/>
        <v>24.917313730816513</v>
      </c>
      <c r="E34" s="190">
        <f t="shared" si="2"/>
        <v>26.557156089258701</v>
      </c>
      <c r="F34" s="190">
        <f t="shared" si="2"/>
        <v>28.943328486592723</v>
      </c>
      <c r="G34" s="190">
        <f t="shared" si="2"/>
        <v>30.118795901589213</v>
      </c>
      <c r="H34" s="190">
        <f t="shared" si="2"/>
        <v>29.031446927339463</v>
      </c>
      <c r="I34" s="190">
        <f t="shared" si="2"/>
        <v>27.823816889497959</v>
      </c>
      <c r="J34" s="190">
        <f t="shared" si="2"/>
        <v>27.39948120598871</v>
      </c>
      <c r="K34" s="190">
        <f t="shared" si="2"/>
        <v>31.568428678802629</v>
      </c>
      <c r="L34" s="190">
        <f t="shared" si="2"/>
        <v>35.402400277479664</v>
      </c>
      <c r="M34" s="190">
        <f t="shared" si="2"/>
        <v>33.912211304038486</v>
      </c>
      <c r="N34" s="190">
        <f t="shared" si="2"/>
        <v>33.288701217488111</v>
      </c>
      <c r="O34" s="190">
        <f t="shared" si="2"/>
        <v>32.561170694377793</v>
      </c>
      <c r="P34" s="190">
        <f t="shared" si="2"/>
        <v>30.97354729441809</v>
      </c>
      <c r="Q34" s="190">
        <f t="shared" si="2"/>
        <v>31.204735959028309</v>
      </c>
    </row>
    <row r="35" spans="1:17" x14ac:dyDescent="0.25">
      <c r="A35" s="286" t="s">
        <v>251</v>
      </c>
      <c r="B35" s="285">
        <f t="shared" ref="B35:Q35" si="3">IF(B$12=0,"",B$12/B$5*1000)</f>
        <v>38.930156696381772</v>
      </c>
      <c r="C35" s="285">
        <f t="shared" si="3"/>
        <v>38.857922958235932</v>
      </c>
      <c r="D35" s="285">
        <f t="shared" si="3"/>
        <v>38.887924321119208</v>
      </c>
      <c r="E35" s="285">
        <f t="shared" si="3"/>
        <v>38.918630481818063</v>
      </c>
      <c r="F35" s="285">
        <f t="shared" si="3"/>
        <v>38.748895665496157</v>
      </c>
      <c r="G35" s="285">
        <f t="shared" si="3"/>
        <v>38.241239192079526</v>
      </c>
      <c r="H35" s="285">
        <f t="shared" si="3"/>
        <v>37.434500065121675</v>
      </c>
      <c r="I35" s="285">
        <f t="shared" si="3"/>
        <v>37.123829985238025</v>
      </c>
      <c r="J35" s="285">
        <f t="shared" si="3"/>
        <v>37.091383195133091</v>
      </c>
      <c r="K35" s="285">
        <f t="shared" si="3"/>
        <v>36.911033294976392</v>
      </c>
      <c r="L35" s="285">
        <f t="shared" si="3"/>
        <v>35.712121975535673</v>
      </c>
      <c r="M35" s="285">
        <f t="shared" si="3"/>
        <v>35.277461931011182</v>
      </c>
      <c r="N35" s="285">
        <f t="shared" si="3"/>
        <v>34.191267649825491</v>
      </c>
      <c r="O35" s="285">
        <f t="shared" si="3"/>
        <v>34.232037214421503</v>
      </c>
      <c r="P35" s="285">
        <f t="shared" si="3"/>
        <v>33.704971734102692</v>
      </c>
      <c r="Q35" s="285">
        <f t="shared" si="3"/>
        <v>33.73399996264196</v>
      </c>
    </row>
    <row r="36" spans="1:17" x14ac:dyDescent="0.25">
      <c r="A36" s="286" t="s">
        <v>250</v>
      </c>
      <c r="B36" s="285">
        <f>IF(MAE_ued!B$5=0,"",MAE_ued!B$5/B$5*1000)</f>
        <v>19.246501885753517</v>
      </c>
      <c r="C36" s="285">
        <f>IF(MAE_ued!C$5=0,"",MAE_ued!C$5/C$5*1000)</f>
        <v>19.246501885753517</v>
      </c>
      <c r="D36" s="285">
        <f>IF(MAE_ued!D$5=0,"",MAE_ued!D$5/D$5*1000)</f>
        <v>19.246501885753517</v>
      </c>
      <c r="E36" s="285">
        <f>IF(MAE_ued!E$5=0,"",MAE_ued!E$5/E$5*1000)</f>
        <v>19.246501885753517</v>
      </c>
      <c r="F36" s="285">
        <f>IF(MAE_ued!F$5=0,"",MAE_ued!F$5/F$5*1000)</f>
        <v>19.246501885753517</v>
      </c>
      <c r="G36" s="285">
        <f>IF(MAE_ued!G$5=0,"",MAE_ued!G$5/G$5*1000)</f>
        <v>19.246501885753517</v>
      </c>
      <c r="H36" s="285">
        <f>IF(MAE_ued!H$5=0,"",MAE_ued!H$5/H$5*1000)</f>
        <v>19.246501885753517</v>
      </c>
      <c r="I36" s="285">
        <f>IF(MAE_ued!I$5=0,"",MAE_ued!I$5/I$5*1000)</f>
        <v>19.246501885753514</v>
      </c>
      <c r="J36" s="285">
        <f>IF(MAE_ued!J$5=0,"",MAE_ued!J$5/J$5*1000)</f>
        <v>19.246501885753517</v>
      </c>
      <c r="K36" s="285">
        <f>IF(MAE_ued!K$5=0,"",MAE_ued!K$5/K$5*1000)</f>
        <v>19.246501885753514</v>
      </c>
      <c r="L36" s="285">
        <f>IF(MAE_ued!L$5=0,"",MAE_ued!L$5/L$5*1000)</f>
        <v>19.246501885753514</v>
      </c>
      <c r="M36" s="285">
        <f>IF(MAE_ued!M$5=0,"",MAE_ued!M$5/M$5*1000)</f>
        <v>19.246501885753517</v>
      </c>
      <c r="N36" s="285">
        <f>IF(MAE_ued!N$5=0,"",MAE_ued!N$5/N$5*1000)</f>
        <v>19.246501885753521</v>
      </c>
      <c r="O36" s="285">
        <f>IF(MAE_ued!O$5=0,"",MAE_ued!O$5/O$5*1000)</f>
        <v>19.246501885753514</v>
      </c>
      <c r="P36" s="285">
        <f>IF(MAE_ued!P$5=0,"",MAE_ued!P$5/P$5*1000)</f>
        <v>19.246501885753517</v>
      </c>
      <c r="Q36" s="285">
        <f>IF(MAE_ued!Q$5=0,"",MAE_ued!Q$5/Q$5*1000)</f>
        <v>19.246501885753517</v>
      </c>
    </row>
    <row r="37" spans="1:17" x14ac:dyDescent="0.25">
      <c r="A37" s="284" t="s">
        <v>60</v>
      </c>
      <c r="B37" s="283">
        <f t="shared" ref="B37:Q37" si="4">IF(B$12=0,"",B$32/B$12)</f>
        <v>1.1048612992576698</v>
      </c>
      <c r="C37" s="283">
        <f t="shared" si="4"/>
        <v>1.1195967216430567</v>
      </c>
      <c r="D37" s="283">
        <f t="shared" si="4"/>
        <v>1.0682294235673258</v>
      </c>
      <c r="E37" s="283">
        <f t="shared" si="4"/>
        <v>1.1166872036313649</v>
      </c>
      <c r="F37" s="283">
        <f t="shared" si="4"/>
        <v>1.0605539858754907</v>
      </c>
      <c r="G37" s="283">
        <f t="shared" si="4"/>
        <v>1.0966959241854004</v>
      </c>
      <c r="H37" s="283">
        <f t="shared" si="4"/>
        <v>1.0815283167174123</v>
      </c>
      <c r="I37" s="283">
        <f t="shared" si="4"/>
        <v>1.00502313555536</v>
      </c>
      <c r="J37" s="283">
        <f t="shared" si="4"/>
        <v>0.97438491846379649</v>
      </c>
      <c r="K37" s="283">
        <f t="shared" si="4"/>
        <v>1.0085136793859528</v>
      </c>
      <c r="L37" s="283">
        <f t="shared" si="4"/>
        <v>1.006390572249789</v>
      </c>
      <c r="M37" s="283">
        <f t="shared" si="4"/>
        <v>0.98232525200508281</v>
      </c>
      <c r="N37" s="283">
        <f t="shared" si="4"/>
        <v>0.97081932130437854</v>
      </c>
      <c r="O37" s="283">
        <f t="shared" si="4"/>
        <v>0.94509048854950672</v>
      </c>
      <c r="P37" s="283">
        <f t="shared" si="4"/>
        <v>0.88466886128388456</v>
      </c>
      <c r="Q37" s="283">
        <f t="shared" si="4"/>
        <v>0.90008930335802173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59999389629810485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6</v>
      </c>
      <c r="B5" s="96">
        <v>378.6918457399679</v>
      </c>
      <c r="C5" s="96">
        <v>406.55347999999998</v>
      </c>
      <c r="D5" s="96">
        <v>387.19005000000004</v>
      </c>
      <c r="E5" s="96">
        <v>412.29564999999997</v>
      </c>
      <c r="F5" s="96">
        <v>460.40735000000006</v>
      </c>
      <c r="G5" s="96">
        <v>491.80372273993794</v>
      </c>
      <c r="H5" s="96">
        <v>520.41864999999996</v>
      </c>
      <c r="I5" s="96">
        <v>523.19175000000007</v>
      </c>
      <c r="J5" s="96">
        <v>527.78528000000006</v>
      </c>
      <c r="K5" s="96">
        <v>554.37550999999996</v>
      </c>
      <c r="L5" s="96">
        <v>625.65599938381501</v>
      </c>
      <c r="M5" s="96">
        <v>647.36119702334383</v>
      </c>
      <c r="N5" s="96">
        <v>652.79989394069162</v>
      </c>
      <c r="O5" s="96">
        <v>637.25095824536675</v>
      </c>
      <c r="P5" s="96">
        <v>596.68085209958497</v>
      </c>
      <c r="Q5" s="96">
        <v>604.17553641942686</v>
      </c>
    </row>
    <row r="6" spans="1:17" x14ac:dyDescent="0.25">
      <c r="A6" s="132" t="s">
        <v>83</v>
      </c>
      <c r="B6" s="160">
        <v>8.8669596016454832</v>
      </c>
      <c r="C6" s="160">
        <v>9.5193316772490455</v>
      </c>
      <c r="D6" s="160">
        <v>9.0659425866447929</v>
      </c>
      <c r="E6" s="160">
        <v>9.6537829203601593</v>
      </c>
      <c r="F6" s="160">
        <v>10.780304404953778</v>
      </c>
      <c r="G6" s="160">
        <v>11.51544135563001</v>
      </c>
      <c r="H6" s="160">
        <v>12.185451568084433</v>
      </c>
      <c r="I6" s="160">
        <v>12.250382899318344</v>
      </c>
      <c r="J6" s="160">
        <v>12.357939070377057</v>
      </c>
      <c r="K6" s="160">
        <v>12.980541584428437</v>
      </c>
      <c r="L6" s="160">
        <v>14.649553544579812</v>
      </c>
      <c r="M6" s="160">
        <v>15.157774444449906</v>
      </c>
      <c r="N6" s="160">
        <v>15.285119953454691</v>
      </c>
      <c r="O6" s="160">
        <v>14.921046139323241</v>
      </c>
      <c r="P6" s="160">
        <v>13.971108884861916</v>
      </c>
      <c r="Q6" s="160">
        <v>14.146594741868608</v>
      </c>
    </row>
    <row r="7" spans="1:17" x14ac:dyDescent="0.25">
      <c r="A7" s="76" t="s">
        <v>82</v>
      </c>
      <c r="B7" s="159">
        <v>12.059065058237856</v>
      </c>
      <c r="C7" s="159">
        <v>12.946291081058702</v>
      </c>
      <c r="D7" s="159">
        <v>12.329681917836918</v>
      </c>
      <c r="E7" s="159">
        <v>13.129144771689816</v>
      </c>
      <c r="F7" s="159">
        <v>14.661213990737137</v>
      </c>
      <c r="G7" s="159">
        <v>15.661000243656812</v>
      </c>
      <c r="H7" s="159">
        <v>16.57221413259483</v>
      </c>
      <c r="I7" s="159">
        <v>16.660520743072947</v>
      </c>
      <c r="J7" s="159">
        <v>16.806797135712799</v>
      </c>
      <c r="K7" s="159">
        <v>17.653536554822672</v>
      </c>
      <c r="L7" s="159">
        <v>19.923392820628543</v>
      </c>
      <c r="M7" s="159">
        <v>20.614573244451872</v>
      </c>
      <c r="N7" s="159">
        <v>20.787763136698381</v>
      </c>
      <c r="O7" s="159">
        <v>20.292622749479605</v>
      </c>
      <c r="P7" s="159">
        <v>19.000708083412206</v>
      </c>
      <c r="Q7" s="159">
        <v>19.239368848941307</v>
      </c>
    </row>
    <row r="8" spans="1:17" x14ac:dyDescent="0.25">
      <c r="A8" s="76" t="s">
        <v>81</v>
      </c>
      <c r="B8" s="159">
        <v>14.896492130764409</v>
      </c>
      <c r="C8" s="159">
        <v>15.992477217778395</v>
      </c>
      <c r="D8" s="159">
        <v>15.23078354556325</v>
      </c>
      <c r="E8" s="159">
        <v>16.218355306205066</v>
      </c>
      <c r="F8" s="159">
        <v>18.110911400322344</v>
      </c>
      <c r="G8" s="159">
        <v>19.345941477458414</v>
      </c>
      <c r="H8" s="159">
        <v>20.471558634381847</v>
      </c>
      <c r="I8" s="159">
        <v>20.580643270854818</v>
      </c>
      <c r="J8" s="159">
        <v>20.761337638233453</v>
      </c>
      <c r="K8" s="159">
        <v>21.807309861839769</v>
      </c>
      <c r="L8" s="159">
        <v>24.611249954894081</v>
      </c>
      <c r="M8" s="159">
        <v>25.46506106667584</v>
      </c>
      <c r="N8" s="159">
        <v>25.67900152180388</v>
      </c>
      <c r="O8" s="159">
        <v>25.06735751406304</v>
      </c>
      <c r="P8" s="159">
        <v>23.471462926568019</v>
      </c>
      <c r="Q8" s="159">
        <v>23.76627916633926</v>
      </c>
    </row>
    <row r="9" spans="1:17" x14ac:dyDescent="0.25">
      <c r="A9" s="76" t="s">
        <v>80</v>
      </c>
      <c r="B9" s="159">
        <v>9.2216379857113004</v>
      </c>
      <c r="C9" s="159">
        <v>9.9001049443390059</v>
      </c>
      <c r="D9" s="159">
        <v>9.4285802901105829</v>
      </c>
      <c r="E9" s="159">
        <v>10.039934237174563</v>
      </c>
      <c r="F9" s="159">
        <v>11.211516581151926</v>
      </c>
      <c r="G9" s="159">
        <v>11.976059009855208</v>
      </c>
      <c r="H9" s="159">
        <v>12.672869630807808</v>
      </c>
      <c r="I9" s="159">
        <v>12.740398215291076</v>
      </c>
      <c r="J9" s="159">
        <v>12.852256633192136</v>
      </c>
      <c r="K9" s="159">
        <v>13.49976324780557</v>
      </c>
      <c r="L9" s="159">
        <v>15.235535686362999</v>
      </c>
      <c r="M9" s="159">
        <v>15.764085422227899</v>
      </c>
      <c r="N9" s="159">
        <v>15.896524751592874</v>
      </c>
      <c r="O9" s="159">
        <v>15.517887984896166</v>
      </c>
      <c r="P9" s="159">
        <v>14.52995324025639</v>
      </c>
      <c r="Q9" s="159">
        <v>14.71245853154335</v>
      </c>
    </row>
    <row r="10" spans="1:17" x14ac:dyDescent="0.25">
      <c r="A10" s="129" t="s">
        <v>79</v>
      </c>
      <c r="B10" s="158">
        <v>9.5763163697771212</v>
      </c>
      <c r="C10" s="158">
        <v>10.28087821142897</v>
      </c>
      <c r="D10" s="158">
        <v>9.7912179935763781</v>
      </c>
      <c r="E10" s="158">
        <v>10.426085553988971</v>
      </c>
      <c r="F10" s="158">
        <v>11.642728757350081</v>
      </c>
      <c r="G10" s="158">
        <v>12.436676664080409</v>
      </c>
      <c r="H10" s="158">
        <v>13.160287693531188</v>
      </c>
      <c r="I10" s="158">
        <v>13.230413531263812</v>
      </c>
      <c r="J10" s="158">
        <v>13.346574196007222</v>
      </c>
      <c r="K10" s="158">
        <v>14.018984911182711</v>
      </c>
      <c r="L10" s="158">
        <v>15.821517828146195</v>
      </c>
      <c r="M10" s="158">
        <v>16.370396400005898</v>
      </c>
      <c r="N10" s="158">
        <v>16.507929549731067</v>
      </c>
      <c r="O10" s="158">
        <v>16.114729830469102</v>
      </c>
      <c r="P10" s="158">
        <v>15.08879759565087</v>
      </c>
      <c r="Q10" s="158">
        <v>15.278322321218097</v>
      </c>
    </row>
    <row r="11" spans="1:17" x14ac:dyDescent="0.25">
      <c r="A11" s="92" t="s">
        <v>125</v>
      </c>
      <c r="B11" s="91">
        <v>1.9152632739554243</v>
      </c>
      <c r="C11" s="91">
        <v>2.056175642285794</v>
      </c>
      <c r="D11" s="91">
        <v>1.9582435987152753</v>
      </c>
      <c r="E11" s="91">
        <v>2.0852171107977941</v>
      </c>
      <c r="F11" s="91">
        <v>2.3285457514700161</v>
      </c>
      <c r="G11" s="91">
        <v>2.4873353328160821</v>
      </c>
      <c r="H11" s="91">
        <v>2.6320575387062379</v>
      </c>
      <c r="I11" s="91">
        <v>2.6460827062527628</v>
      </c>
      <c r="J11" s="91">
        <v>2.6693148392014443</v>
      </c>
      <c r="K11" s="91">
        <v>2.8037969822365425</v>
      </c>
      <c r="L11" s="91">
        <v>3.1643035656292393</v>
      </c>
      <c r="M11" s="91">
        <v>3.27407928000118</v>
      </c>
      <c r="N11" s="91">
        <v>3.3015859099462137</v>
      </c>
      <c r="O11" s="91">
        <v>3.2229459660938198</v>
      </c>
      <c r="P11" s="91">
        <v>3.0177595191301743</v>
      </c>
      <c r="Q11" s="91">
        <v>3.0556644642436197</v>
      </c>
    </row>
    <row r="12" spans="1:17" x14ac:dyDescent="0.25">
      <c r="A12" s="92" t="s">
        <v>26</v>
      </c>
      <c r="B12" s="91">
        <v>2.8728949109331361</v>
      </c>
      <c r="C12" s="91">
        <v>3.084263463428691</v>
      </c>
      <c r="D12" s="91">
        <v>2.9373653980729126</v>
      </c>
      <c r="E12" s="91">
        <v>3.1278256661966912</v>
      </c>
      <c r="F12" s="91">
        <v>3.4928186272050237</v>
      </c>
      <c r="G12" s="91">
        <v>3.7310029992241223</v>
      </c>
      <c r="H12" s="91">
        <v>3.9480863080593562</v>
      </c>
      <c r="I12" s="91">
        <v>3.9691240593791433</v>
      </c>
      <c r="J12" s="91">
        <v>4.0039722588021665</v>
      </c>
      <c r="K12" s="91">
        <v>4.2056954733548135</v>
      </c>
      <c r="L12" s="91">
        <v>4.7464553484438587</v>
      </c>
      <c r="M12" s="91">
        <v>4.9111189200017691</v>
      </c>
      <c r="N12" s="91">
        <v>4.9523788649193197</v>
      </c>
      <c r="O12" s="91">
        <v>4.834418949140729</v>
      </c>
      <c r="P12" s="91">
        <v>4.5266392786952609</v>
      </c>
      <c r="Q12" s="91">
        <v>4.5834966963654287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4.7881581848885606</v>
      </c>
      <c r="C14" s="157">
        <v>5.1404391057144849</v>
      </c>
      <c r="D14" s="157">
        <v>4.8956089967881891</v>
      </c>
      <c r="E14" s="157">
        <v>5.2130427769944854</v>
      </c>
      <c r="F14" s="157">
        <v>5.8213643786750406</v>
      </c>
      <c r="G14" s="157">
        <v>6.2183383320402044</v>
      </c>
      <c r="H14" s="157">
        <v>6.5801438467655942</v>
      </c>
      <c r="I14" s="157">
        <v>6.615206765631906</v>
      </c>
      <c r="J14" s="157">
        <v>6.6732870980036108</v>
      </c>
      <c r="K14" s="157">
        <v>7.0094924555913547</v>
      </c>
      <c r="L14" s="157">
        <v>7.9107589140730967</v>
      </c>
      <c r="M14" s="157">
        <v>8.1851982000029491</v>
      </c>
      <c r="N14" s="157">
        <v>8.2539647748655334</v>
      </c>
      <c r="O14" s="157">
        <v>8.057364915234551</v>
      </c>
      <c r="P14" s="157">
        <v>7.5443987978254361</v>
      </c>
      <c r="Q14" s="157">
        <v>7.6391611606090484</v>
      </c>
    </row>
    <row r="15" spans="1:17" x14ac:dyDescent="0.25">
      <c r="A15" s="156" t="s">
        <v>295</v>
      </c>
      <c r="B15" s="204">
        <v>59.949778598224682</v>
      </c>
      <c r="C15" s="204">
        <v>64.360485678568224</v>
      </c>
      <c r="D15" s="204">
        <v>61.295108500630988</v>
      </c>
      <c r="E15" s="204">
        <v>65.269514547412001</v>
      </c>
      <c r="F15" s="204">
        <v>72.885959938118205</v>
      </c>
      <c r="G15" s="204">
        <v>77.856242809851992</v>
      </c>
      <c r="H15" s="204">
        <v>82.386201860047535</v>
      </c>
      <c r="I15" s="204">
        <v>82.825204529106571</v>
      </c>
      <c r="J15" s="204">
        <v>83.552395012826167</v>
      </c>
      <c r="K15" s="204">
        <v>87.761829198716853</v>
      </c>
      <c r="L15" s="204">
        <v>99.046068891237383</v>
      </c>
      <c r="M15" s="204">
        <v>102.48216556867669</v>
      </c>
      <c r="N15" s="204">
        <v>103.34315235707913</v>
      </c>
      <c r="O15" s="204">
        <v>100.88163842996696</v>
      </c>
      <c r="P15" s="204">
        <v>94.459084291275076</v>
      </c>
      <c r="Q15" s="204">
        <v>95.645549409794228</v>
      </c>
    </row>
    <row r="16" spans="1:17" x14ac:dyDescent="0.25">
      <c r="A16" s="152" t="s">
        <v>301</v>
      </c>
      <c r="B16" s="264">
        <v>32.972378229023576</v>
      </c>
      <c r="C16" s="264">
        <v>35.39826712321252</v>
      </c>
      <c r="D16" s="264">
        <v>33.712309675347043</v>
      </c>
      <c r="E16" s="264">
        <v>35.898233001076605</v>
      </c>
      <c r="F16" s="264">
        <v>40.087277965965015</v>
      </c>
      <c r="G16" s="264">
        <v>42.820933545418598</v>
      </c>
      <c r="H16" s="264">
        <v>45.312411023026144</v>
      </c>
      <c r="I16" s="264">
        <v>45.553862491008609</v>
      </c>
      <c r="J16" s="264">
        <v>45.953817257054396</v>
      </c>
      <c r="K16" s="264">
        <v>48.26900605929427</v>
      </c>
      <c r="L16" s="264">
        <v>54.475337890180562</v>
      </c>
      <c r="M16" s="264">
        <v>56.365191062772176</v>
      </c>
      <c r="N16" s="264">
        <v>56.838733796393527</v>
      </c>
      <c r="O16" s="264">
        <v>55.484901136481824</v>
      </c>
      <c r="P16" s="264">
        <v>51.952496360201295</v>
      </c>
      <c r="Q16" s="264">
        <v>52.605052175386817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4.8184521121154873</v>
      </c>
      <c r="C18" s="83">
        <v>4.4626421508640233</v>
      </c>
      <c r="D18" s="83">
        <v>4.4731513371172609</v>
      </c>
      <c r="E18" s="83">
        <v>3.09533593760899</v>
      </c>
      <c r="F18" s="83">
        <v>3.0975505410906723</v>
      </c>
      <c r="G18" s="83">
        <v>3.4415657687772438</v>
      </c>
      <c r="H18" s="83">
        <v>4.1277796954153922</v>
      </c>
      <c r="I18" s="83">
        <v>3.4429691687221338</v>
      </c>
      <c r="J18" s="83">
        <v>3.0996241867835637</v>
      </c>
      <c r="K18" s="83">
        <v>3.4302954973121178</v>
      </c>
      <c r="L18" s="83">
        <v>4.1299183143377078</v>
      </c>
      <c r="M18" s="83">
        <v>3.4415640009832931</v>
      </c>
      <c r="N18" s="83">
        <v>3.4514012262944291</v>
      </c>
      <c r="O18" s="83">
        <v>3.4509724380673381</v>
      </c>
      <c r="P18" s="83">
        <v>3.180559702482364</v>
      </c>
      <c r="Q18" s="83">
        <v>3.4499731552819939</v>
      </c>
    </row>
    <row r="19" spans="1:17" x14ac:dyDescent="0.25">
      <c r="A19" s="154" t="s">
        <v>125</v>
      </c>
      <c r="B19" s="83">
        <v>0.95086770159636058</v>
      </c>
      <c r="C19" s="83">
        <v>4.0561778056872253</v>
      </c>
      <c r="D19" s="83">
        <v>2.1716642948541818</v>
      </c>
      <c r="E19" s="83">
        <v>2.6716748014416609</v>
      </c>
      <c r="F19" s="83">
        <v>3.1166093649428341</v>
      </c>
      <c r="G19" s="83">
        <v>3.128779978487557</v>
      </c>
      <c r="H19" s="83">
        <v>3.0685640322676901</v>
      </c>
      <c r="I19" s="83">
        <v>2.3250853034722008</v>
      </c>
      <c r="J19" s="83">
        <v>1.418774864144223</v>
      </c>
      <c r="K19" s="83">
        <v>1.5188894711197056</v>
      </c>
      <c r="L19" s="83">
        <v>1.6580444855591789</v>
      </c>
      <c r="M19" s="83">
        <v>1.3859071094523927</v>
      </c>
      <c r="N19" s="83">
        <v>1.4004335037994082</v>
      </c>
      <c r="O19" s="83">
        <v>1.1673200968696795</v>
      </c>
      <c r="P19" s="83">
        <v>0.97899558422251076</v>
      </c>
      <c r="Q19" s="83">
        <v>0.94478686491160446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9.0648971608864107E-2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0.75882627007186232</v>
      </c>
      <c r="Q20" s="83">
        <v>1.2452815123653747</v>
      </c>
    </row>
    <row r="21" spans="1:17" x14ac:dyDescent="0.25">
      <c r="A21" s="154" t="s">
        <v>26</v>
      </c>
      <c r="B21" s="83">
        <v>27.203058415311727</v>
      </c>
      <c r="C21" s="83">
        <v>26.879447166661276</v>
      </c>
      <c r="D21" s="83">
        <v>27.0674940433756</v>
      </c>
      <c r="E21" s="83">
        <v>30.131222262025958</v>
      </c>
      <c r="F21" s="83">
        <v>33.782469088322642</v>
      </c>
      <c r="G21" s="83">
        <v>36.250587798153795</v>
      </c>
      <c r="H21" s="83">
        <v>38.116067295343058</v>
      </c>
      <c r="I21" s="83">
        <v>39.785808018814272</v>
      </c>
      <c r="J21" s="83">
        <v>41.435418206126606</v>
      </c>
      <c r="K21" s="83">
        <v>43.319821090862447</v>
      </c>
      <c r="L21" s="83">
        <v>48.687375090283673</v>
      </c>
      <c r="M21" s="83">
        <v>51.537719952336488</v>
      </c>
      <c r="N21" s="83">
        <v>51.986899066299692</v>
      </c>
      <c r="O21" s="83">
        <v>50.866608601544804</v>
      </c>
      <c r="P21" s="83">
        <v>47.034114803424558</v>
      </c>
      <c r="Q21" s="83">
        <v>46.965010642827842</v>
      </c>
    </row>
    <row r="22" spans="1:17" x14ac:dyDescent="0.25">
      <c r="A22" s="152" t="s">
        <v>300</v>
      </c>
      <c r="B22" s="264">
        <v>26.977400369201103</v>
      </c>
      <c r="C22" s="264">
        <v>28.962218555355701</v>
      </c>
      <c r="D22" s="264">
        <v>27.582798825283948</v>
      </c>
      <c r="E22" s="264">
        <v>29.3712815463354</v>
      </c>
      <c r="F22" s="264">
        <v>32.79868197215319</v>
      </c>
      <c r="G22" s="264">
        <v>35.035309264433394</v>
      </c>
      <c r="H22" s="264">
        <v>37.073790837021392</v>
      </c>
      <c r="I22" s="264">
        <v>37.271342038097956</v>
      </c>
      <c r="J22" s="264">
        <v>37.598577755771771</v>
      </c>
      <c r="K22" s="264">
        <v>39.492823139422583</v>
      </c>
      <c r="L22" s="264">
        <v>44.570731001056814</v>
      </c>
      <c r="M22" s="264">
        <v>46.116974505904516</v>
      </c>
      <c r="N22" s="264">
        <v>46.504418560685615</v>
      </c>
      <c r="O22" s="264">
        <v>45.396737293485124</v>
      </c>
      <c r="P22" s="264">
        <v>42.506587931073788</v>
      </c>
      <c r="Q22" s="264">
        <v>43.040497234407404</v>
      </c>
    </row>
    <row r="23" spans="1:17" x14ac:dyDescent="0.25">
      <c r="A23" s="156" t="s">
        <v>294</v>
      </c>
      <c r="B23" s="204">
        <v>29.118463890566275</v>
      </c>
      <c r="C23" s="204">
        <v>31.260807329590282</v>
      </c>
      <c r="D23" s="204">
        <v>29.77190984316363</v>
      </c>
      <c r="E23" s="204">
        <v>31.702335637314405</v>
      </c>
      <c r="F23" s="204">
        <v>35.401751969943135</v>
      </c>
      <c r="G23" s="204">
        <v>37.815889364785264</v>
      </c>
      <c r="H23" s="204">
        <v>40.016155189165957</v>
      </c>
      <c r="I23" s="204">
        <v>40.22938505699463</v>
      </c>
      <c r="J23" s="204">
        <v>40.582591863372713</v>
      </c>
      <c r="K23" s="204">
        <v>42.627174182233908</v>
      </c>
      <c r="L23" s="204">
        <v>48.108090604315301</v>
      </c>
      <c r="M23" s="204">
        <v>49.777051847642973</v>
      </c>
      <c r="N23" s="204">
        <v>50.195245430581309</v>
      </c>
      <c r="O23" s="204">
        <v>48.999652951698238</v>
      </c>
      <c r="P23" s="204">
        <v>45.88012665576219</v>
      </c>
      <c r="Q23" s="204">
        <v>46.45640971332864</v>
      </c>
    </row>
    <row r="24" spans="1:17" x14ac:dyDescent="0.25">
      <c r="A24" s="152" t="s">
        <v>299</v>
      </c>
      <c r="B24" s="151">
        <v>21.838847917924706</v>
      </c>
      <c r="C24" s="151">
        <v>23.445605497192712</v>
      </c>
      <c r="D24" s="151">
        <v>22.328932382372724</v>
      </c>
      <c r="E24" s="151">
        <v>23.776751727985804</v>
      </c>
      <c r="F24" s="151">
        <v>26.551313977457351</v>
      </c>
      <c r="G24" s="151">
        <v>28.361917023588948</v>
      </c>
      <c r="H24" s="151">
        <v>30.012116391874468</v>
      </c>
      <c r="I24" s="151">
        <v>30.172038792745973</v>
      </c>
      <c r="J24" s="151">
        <v>30.436943897529535</v>
      </c>
      <c r="K24" s="151">
        <v>31.970380636675429</v>
      </c>
      <c r="L24" s="151">
        <v>36.081067953236477</v>
      </c>
      <c r="M24" s="151">
        <v>37.332788885732228</v>
      </c>
      <c r="N24" s="151">
        <v>37.646434072935982</v>
      </c>
      <c r="O24" s="151">
        <v>36.749739713773678</v>
      </c>
      <c r="P24" s="151">
        <v>34.410094991821644</v>
      </c>
      <c r="Q24" s="151">
        <v>34.84230728499648</v>
      </c>
    </row>
    <row r="25" spans="1:17" x14ac:dyDescent="0.25">
      <c r="A25" s="152" t="s">
        <v>298</v>
      </c>
      <c r="B25" s="151">
        <v>7.2796159726415688</v>
      </c>
      <c r="C25" s="151">
        <v>7.8152018323975705</v>
      </c>
      <c r="D25" s="151">
        <v>7.4429774607909076</v>
      </c>
      <c r="E25" s="151">
        <v>7.9255839093286014</v>
      </c>
      <c r="F25" s="151">
        <v>8.8504379924857837</v>
      </c>
      <c r="G25" s="151">
        <v>9.4539723411963159</v>
      </c>
      <c r="H25" s="151">
        <v>10.004038797291489</v>
      </c>
      <c r="I25" s="151">
        <v>10.057346264248658</v>
      </c>
      <c r="J25" s="151">
        <v>10.145647965843178</v>
      </c>
      <c r="K25" s="151">
        <v>10.656793545558477</v>
      </c>
      <c r="L25" s="151">
        <v>12.027022651078825</v>
      </c>
      <c r="M25" s="151">
        <v>12.444262961910743</v>
      </c>
      <c r="N25" s="151">
        <v>12.548811357645327</v>
      </c>
      <c r="O25" s="151">
        <v>12.249913237924559</v>
      </c>
      <c r="P25" s="151">
        <v>11.470031663940548</v>
      </c>
      <c r="Q25" s="151">
        <v>11.614102428332158</v>
      </c>
    </row>
    <row r="26" spans="1:17" x14ac:dyDescent="0.25">
      <c r="A26" s="156" t="s">
        <v>293</v>
      </c>
      <c r="B26" s="204">
        <v>85.642540854606679</v>
      </c>
      <c r="C26" s="204">
        <v>91.94355096938321</v>
      </c>
      <c r="D26" s="204">
        <v>87.564440715187132</v>
      </c>
      <c r="E26" s="204">
        <v>93.242163639160026</v>
      </c>
      <c r="F26" s="204">
        <v>104.12279991159745</v>
      </c>
      <c r="G26" s="204">
        <v>111.2232040140743</v>
      </c>
      <c r="H26" s="204">
        <v>117.69457408578225</v>
      </c>
      <c r="I26" s="204">
        <v>118.32172075586655</v>
      </c>
      <c r="J26" s="204">
        <v>119.36056430403738</v>
      </c>
      <c r="K26" s="204">
        <v>125.37404171245267</v>
      </c>
      <c r="L26" s="204">
        <v>141.49438413033911</v>
      </c>
      <c r="M26" s="204">
        <v>146.40309366953815</v>
      </c>
      <c r="N26" s="204">
        <v>147.63307479582735</v>
      </c>
      <c r="O26" s="204">
        <v>144.11662632852423</v>
      </c>
      <c r="P26" s="204">
        <v>134.94154898753584</v>
      </c>
      <c r="Q26" s="204">
        <v>136.63649915684888</v>
      </c>
    </row>
    <row r="27" spans="1:17" x14ac:dyDescent="0.25">
      <c r="A27" s="152" t="s">
        <v>297</v>
      </c>
      <c r="B27" s="264">
        <v>72.290128584257445</v>
      </c>
      <c r="C27" s="264">
        <v>77.60875676673038</v>
      </c>
      <c r="D27" s="264">
        <v>73.912387646880248</v>
      </c>
      <c r="E27" s="264">
        <v>78.704904498249547</v>
      </c>
      <c r="F27" s="264">
        <v>87.889155541762619</v>
      </c>
      <c r="G27" s="264">
        <v>93.882545280626701</v>
      </c>
      <c r="H27" s="264">
        <v>99.344972830438493</v>
      </c>
      <c r="I27" s="264">
        <v>99.874341914647957</v>
      </c>
      <c r="J27" s="264">
        <v>100.75122077562992</v>
      </c>
      <c r="K27" s="264">
        <v>105.82714508561602</v>
      </c>
      <c r="L27" s="264">
        <v>119.43418680323201</v>
      </c>
      <c r="M27" s="264">
        <v>123.57758610258148</v>
      </c>
      <c r="N27" s="264">
        <v>124.61580254137914</v>
      </c>
      <c r="O27" s="264">
        <v>121.64759878043721</v>
      </c>
      <c r="P27" s="264">
        <v>109.90299529095685</v>
      </c>
      <c r="Q27" s="264">
        <v>115.33368808055496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10.564191649824787</v>
      </c>
      <c r="C29" s="83">
        <v>9.7840978491359785</v>
      </c>
      <c r="D29" s="83">
        <v>9.8071386628827355</v>
      </c>
      <c r="E29" s="83">
        <v>6.7863540623910108</v>
      </c>
      <c r="F29" s="83">
        <v>6.7912094589093268</v>
      </c>
      <c r="G29" s="83">
        <v>7.5454439539666023</v>
      </c>
      <c r="H29" s="83">
        <v>9.0499303045846062</v>
      </c>
      <c r="I29" s="83">
        <v>7.5485208312778598</v>
      </c>
      <c r="J29" s="83">
        <v>6.7957558132164362</v>
      </c>
      <c r="K29" s="83">
        <v>7.5207345026878816</v>
      </c>
      <c r="L29" s="83">
        <v>9.0546191091291988</v>
      </c>
      <c r="M29" s="83">
        <v>7.5454400781754476</v>
      </c>
      <c r="N29" s="83">
        <v>7.5670076544574716</v>
      </c>
      <c r="O29" s="83">
        <v>7.5660675598165374</v>
      </c>
      <c r="P29" s="83">
        <v>6.728320340585304</v>
      </c>
      <c r="Q29" s="83">
        <v>7.563876687185429</v>
      </c>
    </row>
    <row r="30" spans="1:17" x14ac:dyDescent="0.25">
      <c r="A30" s="154" t="s">
        <v>125</v>
      </c>
      <c r="B30" s="83">
        <v>2.0847252187138889</v>
      </c>
      <c r="C30" s="83">
        <v>8.8929470933836274</v>
      </c>
      <c r="D30" s="83">
        <v>4.7612547092117561</v>
      </c>
      <c r="E30" s="83">
        <v>5.8575002867561619</v>
      </c>
      <c r="F30" s="83">
        <v>6.8329948835871495</v>
      </c>
      <c r="G30" s="83">
        <v>6.8596782854329703</v>
      </c>
      <c r="H30" s="83">
        <v>6.7276581301132365</v>
      </c>
      <c r="I30" s="83">
        <v>5.0976218454700808</v>
      </c>
      <c r="J30" s="83">
        <v>3.1105859774111728</v>
      </c>
      <c r="K30" s="83">
        <v>3.3300817553969289</v>
      </c>
      <c r="L30" s="83">
        <v>3.6351714828379071</v>
      </c>
      <c r="M30" s="83">
        <v>3.038525230186802</v>
      </c>
      <c r="N30" s="83">
        <v>3.0703735520736037</v>
      </c>
      <c r="O30" s="83">
        <v>2.5592852088363283</v>
      </c>
      <c r="P30" s="83">
        <v>2.0710178455466481</v>
      </c>
      <c r="Q30" s="83">
        <v>2.0713933182125803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</v>
      </c>
      <c r="E31" s="83">
        <v>0</v>
      </c>
      <c r="F31" s="83">
        <v>0.19874289225116493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1.6052603017985008</v>
      </c>
      <c r="Q31" s="83">
        <v>2.7302113310483334</v>
      </c>
    </row>
    <row r="32" spans="1:17" x14ac:dyDescent="0.25">
      <c r="A32" s="154" t="s">
        <v>26</v>
      </c>
      <c r="B32" s="83">
        <v>59.641211715718768</v>
      </c>
      <c r="C32" s="83">
        <v>58.931711824210765</v>
      </c>
      <c r="D32" s="83">
        <v>59.343994274785757</v>
      </c>
      <c r="E32" s="83">
        <v>66.061050149102371</v>
      </c>
      <c r="F32" s="83">
        <v>74.066208307014975</v>
      </c>
      <c r="G32" s="83">
        <v>79.477423041227127</v>
      </c>
      <c r="H32" s="83">
        <v>83.567384395740646</v>
      </c>
      <c r="I32" s="83">
        <v>87.228199237900014</v>
      </c>
      <c r="J32" s="83">
        <v>90.84487898500231</v>
      </c>
      <c r="K32" s="83">
        <v>94.976328827531219</v>
      </c>
      <c r="L32" s="83">
        <v>106.7443962112649</v>
      </c>
      <c r="M32" s="83">
        <v>112.99362079421923</v>
      </c>
      <c r="N32" s="83">
        <v>113.97842133484806</v>
      </c>
      <c r="O32" s="83">
        <v>111.52224601178435</v>
      </c>
      <c r="P32" s="83">
        <v>99.498396803026395</v>
      </c>
      <c r="Q32" s="83">
        <v>102.96820674410861</v>
      </c>
    </row>
    <row r="33" spans="1:17" x14ac:dyDescent="0.25">
      <c r="A33" s="152" t="s">
        <v>296</v>
      </c>
      <c r="B33" s="264">
        <v>13.352412270349237</v>
      </c>
      <c r="C33" s="264">
        <v>14.334794202652834</v>
      </c>
      <c r="D33" s="264">
        <v>13.652053068306881</v>
      </c>
      <c r="E33" s="264">
        <v>14.537259140910475</v>
      </c>
      <c r="F33" s="264">
        <v>16.233644369834835</v>
      </c>
      <c r="G33" s="264">
        <v>17.340658733447597</v>
      </c>
      <c r="H33" s="264">
        <v>18.349601255343757</v>
      </c>
      <c r="I33" s="264">
        <v>18.447378841218594</v>
      </c>
      <c r="J33" s="264">
        <v>18.609343528407464</v>
      </c>
      <c r="K33" s="264">
        <v>19.546896626836642</v>
      </c>
      <c r="L33" s="264">
        <v>22.060197327107105</v>
      </c>
      <c r="M33" s="264">
        <v>22.825507566956681</v>
      </c>
      <c r="N33" s="264">
        <v>23.017272254448223</v>
      </c>
      <c r="O33" s="264">
        <v>22.46902754808702</v>
      </c>
      <c r="P33" s="264">
        <v>25.038553696578994</v>
      </c>
      <c r="Q33" s="264">
        <v>21.302811076293928</v>
      </c>
    </row>
    <row r="34" spans="1:17" x14ac:dyDescent="0.25">
      <c r="A34" s="156" t="s">
        <v>292</v>
      </c>
      <c r="B34" s="204">
        <v>52.99028868367617</v>
      </c>
      <c r="C34" s="204">
        <v>60.570781507149889</v>
      </c>
      <c r="D34" s="204">
        <v>53.534711298611796</v>
      </c>
      <c r="E34" s="204">
        <v>62.13773799569357</v>
      </c>
      <c r="F34" s="204">
        <v>59.234338136139968</v>
      </c>
      <c r="G34" s="204">
        <v>68.063635405018431</v>
      </c>
      <c r="H34" s="204">
        <v>69.850765907895322</v>
      </c>
      <c r="I34" s="204">
        <v>59.114990035965548</v>
      </c>
      <c r="J34" s="204">
        <v>60.457550971782553</v>
      </c>
      <c r="K34" s="204">
        <v>83.654325762822907</v>
      </c>
      <c r="L34" s="204">
        <v>101.90103601990768</v>
      </c>
      <c r="M34" s="204">
        <v>99.464283634588583</v>
      </c>
      <c r="N34" s="204">
        <v>100.32782261919499</v>
      </c>
      <c r="O34" s="204">
        <v>91.062131054221709</v>
      </c>
      <c r="P34" s="204">
        <v>68.262404504184019</v>
      </c>
      <c r="Q34" s="204">
        <v>69.49920461149668</v>
      </c>
    </row>
    <row r="35" spans="1:17" x14ac:dyDescent="0.25">
      <c r="A35" s="88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0.69986999999999999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3.5527136788005009E-15</v>
      </c>
      <c r="E37" s="87">
        <v>0</v>
      </c>
      <c r="F37" s="87">
        <v>0</v>
      </c>
      <c r="G37" s="87">
        <v>0</v>
      </c>
      <c r="H37" s="87">
        <v>0</v>
      </c>
      <c r="I37" s="87">
        <v>7.1054273576010011E-15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0.16023176441296896</v>
      </c>
      <c r="C38" s="87">
        <v>1.3575294586433528</v>
      </c>
      <c r="D38" s="87">
        <v>0.31217739721878762</v>
      </c>
      <c r="E38" s="87">
        <v>0.58798780100438264</v>
      </c>
      <c r="F38" s="87">
        <v>0</v>
      </c>
      <c r="G38" s="87">
        <v>0.80374728215263203</v>
      </c>
      <c r="H38" s="87">
        <v>0.87188029891283558</v>
      </c>
      <c r="I38" s="87">
        <v>0.12870014480495579</v>
      </c>
      <c r="J38" s="87">
        <v>4.0343192431600838E-3</v>
      </c>
      <c r="K38" s="87">
        <v>0.53122179124682234</v>
      </c>
      <c r="L38" s="87">
        <v>0.73777429341815293</v>
      </c>
      <c r="M38" s="87">
        <v>0.42331948881441567</v>
      </c>
      <c r="N38" s="87">
        <v>0.34687279244930519</v>
      </c>
      <c r="O38" s="87">
        <v>0.16606106580631969</v>
      </c>
      <c r="P38" s="87">
        <v>0</v>
      </c>
      <c r="Q38" s="87">
        <v>0</v>
      </c>
    </row>
    <row r="39" spans="1:17" x14ac:dyDescent="0.25">
      <c r="A39" s="88" t="s">
        <v>29</v>
      </c>
      <c r="B39" s="87">
        <v>28.662536463838109</v>
      </c>
      <c r="C39" s="87">
        <v>25.763339999999999</v>
      </c>
      <c r="D39" s="87">
        <v>23.901900000000001</v>
      </c>
      <c r="E39" s="87">
        <v>29.607220000000009</v>
      </c>
      <c r="F39" s="87">
        <v>30.25783813613997</v>
      </c>
      <c r="G39" s="87">
        <v>30.572392970045684</v>
      </c>
      <c r="H39" s="87">
        <v>29.61103</v>
      </c>
      <c r="I39" s="87">
        <v>22.899309999999996</v>
      </c>
      <c r="J39" s="87">
        <v>20.987950000000001</v>
      </c>
      <c r="K39" s="87">
        <v>21.941199999999998</v>
      </c>
      <c r="L39" s="87">
        <v>21.975306474821849</v>
      </c>
      <c r="M39" s="87">
        <v>27.706199417593698</v>
      </c>
      <c r="N39" s="87">
        <v>26.751368820693433</v>
      </c>
      <c r="O39" s="87">
        <v>22.92944992557814</v>
      </c>
      <c r="P39" s="87">
        <v>15.785523647025872</v>
      </c>
      <c r="Q39" s="87">
        <v>12.272158099659144</v>
      </c>
    </row>
    <row r="40" spans="1:17" x14ac:dyDescent="0.25">
      <c r="A40" s="88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88" t="s">
        <v>26</v>
      </c>
      <c r="B41" s="87">
        <v>2.9805731290770732</v>
      </c>
      <c r="C41" s="87">
        <v>8.2677620485065422</v>
      </c>
      <c r="D41" s="87">
        <v>3.2204639013930052</v>
      </c>
      <c r="E41" s="87">
        <v>5.6509701946891724</v>
      </c>
      <c r="F41" s="87">
        <v>0</v>
      </c>
      <c r="G41" s="87">
        <v>7.906488708464007</v>
      </c>
      <c r="H41" s="87">
        <v>9.0556956089824894</v>
      </c>
      <c r="I41" s="87">
        <v>1.7177298911605907</v>
      </c>
      <c r="J41" s="87">
        <v>7.8336652539385071E-2</v>
      </c>
      <c r="K41" s="87">
        <v>10.163583971576086</v>
      </c>
      <c r="L41" s="87">
        <v>14.363221819642581</v>
      </c>
      <c r="M41" s="87">
        <v>9.5695580397768349</v>
      </c>
      <c r="N41" s="87">
        <v>7.8324055996528017</v>
      </c>
      <c r="O41" s="87">
        <v>4.1008070524588316</v>
      </c>
      <c r="P41" s="87">
        <v>0</v>
      </c>
      <c r="Q41" s="87">
        <v>0</v>
      </c>
    </row>
    <row r="42" spans="1:17" x14ac:dyDescent="0.25">
      <c r="A42" s="88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1.9108922229553815</v>
      </c>
      <c r="C43" s="87">
        <v>4.0994299999999999</v>
      </c>
      <c r="D43" s="87">
        <v>4.3997400000000004</v>
      </c>
      <c r="E43" s="87">
        <v>7.1008600000000017</v>
      </c>
      <c r="F43" s="87">
        <v>9.3999500000000005</v>
      </c>
      <c r="G43" s="87">
        <v>8.0491386161953784</v>
      </c>
      <c r="H43" s="87">
        <v>6.90008</v>
      </c>
      <c r="I43" s="87">
        <v>10.298089999999998</v>
      </c>
      <c r="J43" s="87">
        <v>13.29884</v>
      </c>
      <c r="K43" s="87">
        <v>22.101199999999999</v>
      </c>
      <c r="L43" s="87">
        <v>30.788154663298645</v>
      </c>
      <c r="M43" s="87">
        <v>29.091196447074829</v>
      </c>
      <c r="N43" s="87">
        <v>27.467893565349119</v>
      </c>
      <c r="O43" s="87">
        <v>26.654368096656931</v>
      </c>
      <c r="P43" s="87">
        <v>18.559246994286855</v>
      </c>
      <c r="Q43" s="87">
        <v>20.946562730918039</v>
      </c>
    </row>
    <row r="44" spans="1:17" x14ac:dyDescent="0.25">
      <c r="A44" s="88" t="s">
        <v>22</v>
      </c>
      <c r="B44" s="87">
        <v>19.276055103392633</v>
      </c>
      <c r="C44" s="87">
        <v>21.082719999999998</v>
      </c>
      <c r="D44" s="87">
        <v>21.700430000000001</v>
      </c>
      <c r="E44" s="87">
        <v>19.190700000000003</v>
      </c>
      <c r="F44" s="87">
        <v>19.576550000000001</v>
      </c>
      <c r="G44" s="87">
        <v>20.731867828160727</v>
      </c>
      <c r="H44" s="87">
        <v>22.712209999999999</v>
      </c>
      <c r="I44" s="87">
        <v>24.071159999999995</v>
      </c>
      <c r="J44" s="87">
        <v>26.08839</v>
      </c>
      <c r="K44" s="87">
        <v>28.917120000000001</v>
      </c>
      <c r="L44" s="87">
        <v>34.036578768726464</v>
      </c>
      <c r="M44" s="87">
        <v>32.674010241328808</v>
      </c>
      <c r="N44" s="87">
        <v>37.929281841050333</v>
      </c>
      <c r="O44" s="87">
        <v>37.211444913721486</v>
      </c>
      <c r="P44" s="87">
        <v>33.917633862871291</v>
      </c>
      <c r="Q44" s="87">
        <v>36.280483780919496</v>
      </c>
    </row>
    <row r="45" spans="1:17" x14ac:dyDescent="0.25">
      <c r="A45" s="156" t="s">
        <v>291</v>
      </c>
      <c r="B45" s="204">
        <v>41.108419610211207</v>
      </c>
      <c r="C45" s="204">
        <v>44.132904465303923</v>
      </c>
      <c r="D45" s="204">
        <v>42.030931543289825</v>
      </c>
      <c r="E45" s="204">
        <v>44.756238546796801</v>
      </c>
      <c r="F45" s="204">
        <v>49.97894395756677</v>
      </c>
      <c r="G45" s="204">
        <v>53.387137926755656</v>
      </c>
      <c r="H45" s="204">
        <v>56.493395561175461</v>
      </c>
      <c r="I45" s="204">
        <v>56.794425962815936</v>
      </c>
      <c r="J45" s="204">
        <v>57.293070865937935</v>
      </c>
      <c r="K45" s="204">
        <v>60.179540021977274</v>
      </c>
      <c r="L45" s="204">
        <v>67.917304382562776</v>
      </c>
      <c r="M45" s="204">
        <v>70.273484961378315</v>
      </c>
      <c r="N45" s="204">
        <v>70.863875901997133</v>
      </c>
      <c r="O45" s="204">
        <v>69.175980637691623</v>
      </c>
      <c r="P45" s="204">
        <v>64.771943514017195</v>
      </c>
      <c r="Q45" s="204">
        <v>65.585519595287479</v>
      </c>
    </row>
    <row r="46" spans="1:17" x14ac:dyDescent="0.25">
      <c r="A46" s="72" t="s">
        <v>290</v>
      </c>
      <c r="B46" s="306">
        <v>55.261882956546678</v>
      </c>
      <c r="C46" s="306">
        <v>55.645866918150382</v>
      </c>
      <c r="D46" s="306">
        <v>57.146741765384689</v>
      </c>
      <c r="E46" s="306">
        <v>55.720356844204638</v>
      </c>
      <c r="F46" s="306">
        <v>72.376880952119251</v>
      </c>
      <c r="G46" s="306">
        <v>72.522494468771498</v>
      </c>
      <c r="H46" s="306">
        <v>78.915175736533357</v>
      </c>
      <c r="I46" s="306">
        <v>90.443664999449794</v>
      </c>
      <c r="J46" s="306">
        <v>90.414202308520686</v>
      </c>
      <c r="K46" s="306">
        <v>74.818462961717202</v>
      </c>
      <c r="L46" s="306">
        <v>76.947865520841049</v>
      </c>
      <c r="M46" s="306">
        <v>85.5892267637076</v>
      </c>
      <c r="N46" s="306">
        <v>86.280383922730735</v>
      </c>
      <c r="O46" s="306">
        <v>91.101284625032832</v>
      </c>
      <c r="P46" s="306">
        <v>102.30371341606124</v>
      </c>
      <c r="Q46" s="306">
        <v>103.20933032276031</v>
      </c>
    </row>
    <row r="48" spans="1:17" ht="12.75" x14ac:dyDescent="0.25">
      <c r="A48" s="98" t="str">
        <f>FBT_fec!$A$81</f>
        <v>Market shares of energy uses (%)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6</v>
      </c>
      <c r="B50" s="77">
        <f t="shared" ref="B50:Q50" si="0">SUM(B$51:B$55,B$57:B$58,B$60:B$61,B$63:B$67)</f>
        <v>1</v>
      </c>
      <c r="C50" s="77">
        <f t="shared" si="0"/>
        <v>1</v>
      </c>
      <c r="D50" s="77">
        <f t="shared" si="0"/>
        <v>0.99999999999999989</v>
      </c>
      <c r="E50" s="77">
        <f t="shared" si="0"/>
        <v>1.0000000000000002</v>
      </c>
      <c r="F50" s="77">
        <f t="shared" si="0"/>
        <v>1</v>
      </c>
      <c r="G50" s="77">
        <f t="shared" si="0"/>
        <v>1</v>
      </c>
      <c r="H50" s="77">
        <f t="shared" si="0"/>
        <v>1</v>
      </c>
      <c r="I50" s="77">
        <f t="shared" si="0"/>
        <v>1</v>
      </c>
      <c r="J50" s="77">
        <f t="shared" si="0"/>
        <v>1.0000000000000002</v>
      </c>
      <c r="K50" s="77">
        <f t="shared" si="0"/>
        <v>1</v>
      </c>
      <c r="L50" s="77">
        <f t="shared" si="0"/>
        <v>0.99999999999999989</v>
      </c>
      <c r="M50" s="77">
        <f t="shared" si="0"/>
        <v>0.99999999999999989</v>
      </c>
      <c r="N50" s="77">
        <f t="shared" si="0"/>
        <v>1</v>
      </c>
      <c r="O50" s="77">
        <f t="shared" si="0"/>
        <v>1</v>
      </c>
      <c r="P50" s="77">
        <f t="shared" si="0"/>
        <v>1</v>
      </c>
      <c r="Q50" s="77">
        <f t="shared" si="0"/>
        <v>1</v>
      </c>
    </row>
    <row r="51" spans="1:17" x14ac:dyDescent="0.25">
      <c r="A51" s="132" t="s">
        <v>83</v>
      </c>
      <c r="B51" s="203">
        <f t="shared" ref="B51:Q51" si="1">IF(B$6=0,0,B$6/B$5)</f>
        <v>2.3414709615200056E-2</v>
      </c>
      <c r="C51" s="203">
        <f t="shared" si="1"/>
        <v>2.3414709615200063E-2</v>
      </c>
      <c r="D51" s="203">
        <f t="shared" si="1"/>
        <v>2.341470961520006E-2</v>
      </c>
      <c r="E51" s="203">
        <f t="shared" si="1"/>
        <v>2.3414709615200063E-2</v>
      </c>
      <c r="F51" s="203">
        <f t="shared" si="1"/>
        <v>2.3414709615200053E-2</v>
      </c>
      <c r="G51" s="203">
        <f t="shared" si="1"/>
        <v>2.341470961520006E-2</v>
      </c>
      <c r="H51" s="203">
        <f t="shared" si="1"/>
        <v>2.341470961520006E-2</v>
      </c>
      <c r="I51" s="203">
        <f t="shared" si="1"/>
        <v>2.3414709615200053E-2</v>
      </c>
      <c r="J51" s="203">
        <f t="shared" si="1"/>
        <v>2.341470961520006E-2</v>
      </c>
      <c r="K51" s="203">
        <f t="shared" si="1"/>
        <v>2.341470961520006E-2</v>
      </c>
      <c r="L51" s="203">
        <f t="shared" si="1"/>
        <v>2.3414709615200053E-2</v>
      </c>
      <c r="M51" s="203">
        <f t="shared" si="1"/>
        <v>2.3414709615200056E-2</v>
      </c>
      <c r="N51" s="203">
        <f t="shared" si="1"/>
        <v>2.341470961520006E-2</v>
      </c>
      <c r="O51" s="203">
        <f t="shared" si="1"/>
        <v>2.341470961520006E-2</v>
      </c>
      <c r="P51" s="203">
        <f t="shared" si="1"/>
        <v>2.341470961520006E-2</v>
      </c>
      <c r="Q51" s="203">
        <f t="shared" si="1"/>
        <v>2.341470961520006E-2</v>
      </c>
    </row>
    <row r="52" spans="1:17" x14ac:dyDescent="0.25">
      <c r="A52" s="76" t="s">
        <v>82</v>
      </c>
      <c r="B52" s="202">
        <f t="shared" ref="B52:Q52" si="2">IF(B$7=0,0,B$7/B$5)</f>
        <v>3.1844005076672073E-2</v>
      </c>
      <c r="C52" s="202">
        <f t="shared" si="2"/>
        <v>3.184400507667208E-2</v>
      </c>
      <c r="D52" s="202">
        <f t="shared" si="2"/>
        <v>3.184400507667208E-2</v>
      </c>
      <c r="E52" s="202">
        <f t="shared" si="2"/>
        <v>3.1844005076672087E-2</v>
      </c>
      <c r="F52" s="202">
        <f t="shared" si="2"/>
        <v>3.1844005076672073E-2</v>
      </c>
      <c r="G52" s="202">
        <f t="shared" si="2"/>
        <v>3.184400507667208E-2</v>
      </c>
      <c r="H52" s="202">
        <f t="shared" si="2"/>
        <v>3.184400507667208E-2</v>
      </c>
      <c r="I52" s="202">
        <f t="shared" si="2"/>
        <v>3.1844005076672073E-2</v>
      </c>
      <c r="J52" s="202">
        <f t="shared" si="2"/>
        <v>3.184400507667208E-2</v>
      </c>
      <c r="K52" s="202">
        <f t="shared" si="2"/>
        <v>3.184400507667208E-2</v>
      </c>
      <c r="L52" s="202">
        <f t="shared" si="2"/>
        <v>3.1844005076672073E-2</v>
      </c>
      <c r="M52" s="202">
        <f t="shared" si="2"/>
        <v>3.1844005076672073E-2</v>
      </c>
      <c r="N52" s="202">
        <f t="shared" si="2"/>
        <v>3.184400507667208E-2</v>
      </c>
      <c r="O52" s="202">
        <f t="shared" si="2"/>
        <v>3.184400507667208E-2</v>
      </c>
      <c r="P52" s="202">
        <f t="shared" si="2"/>
        <v>3.184400507667208E-2</v>
      </c>
      <c r="Q52" s="202">
        <f t="shared" si="2"/>
        <v>3.184400507667208E-2</v>
      </c>
    </row>
    <row r="53" spans="1:17" x14ac:dyDescent="0.25">
      <c r="A53" s="76" t="s">
        <v>81</v>
      </c>
      <c r="B53" s="202">
        <f t="shared" ref="B53:Q53" si="3">IF(B$8=0,0,B$8/B$5)</f>
        <v>3.9336712153536089E-2</v>
      </c>
      <c r="C53" s="202">
        <f t="shared" si="3"/>
        <v>3.9336712153536103E-2</v>
      </c>
      <c r="D53" s="202">
        <f t="shared" si="3"/>
        <v>3.9336712153536096E-2</v>
      </c>
      <c r="E53" s="202">
        <f t="shared" si="3"/>
        <v>3.9336712153536103E-2</v>
      </c>
      <c r="F53" s="202">
        <f t="shared" si="3"/>
        <v>3.9336712153536083E-2</v>
      </c>
      <c r="G53" s="202">
        <f t="shared" si="3"/>
        <v>3.9336712153536096E-2</v>
      </c>
      <c r="H53" s="202">
        <f t="shared" si="3"/>
        <v>3.9336712153536096E-2</v>
      </c>
      <c r="I53" s="202">
        <f t="shared" si="3"/>
        <v>3.9336712153536089E-2</v>
      </c>
      <c r="J53" s="202">
        <f t="shared" si="3"/>
        <v>3.9336712153536096E-2</v>
      </c>
      <c r="K53" s="202">
        <f t="shared" si="3"/>
        <v>3.9336712153536096E-2</v>
      </c>
      <c r="L53" s="202">
        <f t="shared" si="3"/>
        <v>3.9336712153536083E-2</v>
      </c>
      <c r="M53" s="202">
        <f t="shared" si="3"/>
        <v>3.9336712153536089E-2</v>
      </c>
      <c r="N53" s="202">
        <f t="shared" si="3"/>
        <v>3.9336712153536096E-2</v>
      </c>
      <c r="O53" s="202">
        <f t="shared" si="3"/>
        <v>3.9336712153536096E-2</v>
      </c>
      <c r="P53" s="202">
        <f t="shared" si="3"/>
        <v>3.9336712153536096E-2</v>
      </c>
      <c r="Q53" s="202">
        <f t="shared" si="3"/>
        <v>3.9336712153536096E-2</v>
      </c>
    </row>
    <row r="54" spans="1:17" x14ac:dyDescent="0.25">
      <c r="A54" s="76" t="s">
        <v>80</v>
      </c>
      <c r="B54" s="202">
        <f t="shared" ref="B54:Q54" si="4">IF(B$9=0,0,B$9/B$5)</f>
        <v>2.4351297999808053E-2</v>
      </c>
      <c r="C54" s="202">
        <f t="shared" si="4"/>
        <v>2.435129799980806E-2</v>
      </c>
      <c r="D54" s="202">
        <f t="shared" si="4"/>
        <v>2.4351297999808057E-2</v>
      </c>
      <c r="E54" s="202">
        <f t="shared" si="4"/>
        <v>2.435129799980806E-2</v>
      </c>
      <c r="F54" s="202">
        <f t="shared" si="4"/>
        <v>2.435129799980805E-2</v>
      </c>
      <c r="G54" s="202">
        <f t="shared" si="4"/>
        <v>2.4351297999808057E-2</v>
      </c>
      <c r="H54" s="202">
        <f t="shared" si="4"/>
        <v>2.4351297999808057E-2</v>
      </c>
      <c r="I54" s="202">
        <f t="shared" si="4"/>
        <v>2.4351297999808053E-2</v>
      </c>
      <c r="J54" s="202">
        <f t="shared" si="4"/>
        <v>2.4351297999808057E-2</v>
      </c>
      <c r="K54" s="202">
        <f t="shared" si="4"/>
        <v>2.4351297999808057E-2</v>
      </c>
      <c r="L54" s="202">
        <f t="shared" si="4"/>
        <v>2.4351297999808046E-2</v>
      </c>
      <c r="M54" s="202">
        <f t="shared" si="4"/>
        <v>2.435129799980805E-2</v>
      </c>
      <c r="N54" s="202">
        <f t="shared" si="4"/>
        <v>2.4351297999808057E-2</v>
      </c>
      <c r="O54" s="202">
        <f t="shared" si="4"/>
        <v>2.4351297999808057E-2</v>
      </c>
      <c r="P54" s="202">
        <f t="shared" si="4"/>
        <v>2.4351297999808057E-2</v>
      </c>
      <c r="Q54" s="202">
        <f t="shared" si="4"/>
        <v>2.4351297999808057E-2</v>
      </c>
    </row>
    <row r="55" spans="1:17" x14ac:dyDescent="0.25">
      <c r="A55" s="129" t="s">
        <v>79</v>
      </c>
      <c r="B55" s="201">
        <f t="shared" ref="B55:Q55" si="5">IF(B$10=0,0,B$10/B$5)</f>
        <v>2.528788638441606E-2</v>
      </c>
      <c r="C55" s="201">
        <f t="shared" si="5"/>
        <v>2.5287886384416067E-2</v>
      </c>
      <c r="D55" s="201">
        <f t="shared" si="5"/>
        <v>2.5287886384416071E-2</v>
      </c>
      <c r="E55" s="201">
        <f t="shared" si="5"/>
        <v>2.5287886384416064E-2</v>
      </c>
      <c r="F55" s="201">
        <f t="shared" si="5"/>
        <v>2.528788638441606E-2</v>
      </c>
      <c r="G55" s="201">
        <f t="shared" si="5"/>
        <v>2.528788638441606E-2</v>
      </c>
      <c r="H55" s="201">
        <f t="shared" si="5"/>
        <v>2.5287886384416064E-2</v>
      </c>
      <c r="I55" s="201">
        <f t="shared" si="5"/>
        <v>2.5287886384416057E-2</v>
      </c>
      <c r="J55" s="201">
        <f t="shared" si="5"/>
        <v>2.5287886384416064E-2</v>
      </c>
      <c r="K55" s="201">
        <f t="shared" si="5"/>
        <v>2.5287886384416064E-2</v>
      </c>
      <c r="L55" s="201">
        <f t="shared" si="5"/>
        <v>2.5287886384416054E-2</v>
      </c>
      <c r="M55" s="201">
        <f t="shared" si="5"/>
        <v>2.5287886384416057E-2</v>
      </c>
      <c r="N55" s="201">
        <f t="shared" si="5"/>
        <v>2.5287886384416064E-2</v>
      </c>
      <c r="O55" s="201">
        <f t="shared" si="5"/>
        <v>2.5287886384416067E-2</v>
      </c>
      <c r="P55" s="201">
        <f t="shared" si="5"/>
        <v>2.5287886384416064E-2</v>
      </c>
      <c r="Q55" s="201">
        <f t="shared" si="5"/>
        <v>2.5287886384416064E-2</v>
      </c>
    </row>
    <row r="56" spans="1:17" x14ac:dyDescent="0.25">
      <c r="A56" s="127" t="s">
        <v>295</v>
      </c>
      <c r="B56" s="200">
        <f t="shared" ref="B56:Q56" si="6">IF(B$15=0,0,B$15/B$5)</f>
        <v>0.15830755077675934</v>
      </c>
      <c r="C56" s="200">
        <f t="shared" si="6"/>
        <v>0.15830755077675937</v>
      </c>
      <c r="D56" s="200">
        <f t="shared" si="6"/>
        <v>0.15830755077675931</v>
      </c>
      <c r="E56" s="200">
        <f t="shared" si="6"/>
        <v>0.15830755077675937</v>
      </c>
      <c r="F56" s="200">
        <f t="shared" si="6"/>
        <v>0.15830755077675931</v>
      </c>
      <c r="G56" s="200">
        <f t="shared" si="6"/>
        <v>0.15830755077675931</v>
      </c>
      <c r="H56" s="200">
        <f t="shared" si="6"/>
        <v>0.15830755077675934</v>
      </c>
      <c r="I56" s="200">
        <f t="shared" si="6"/>
        <v>0.15830755077675931</v>
      </c>
      <c r="J56" s="200">
        <f t="shared" si="6"/>
        <v>0.15830755077675937</v>
      </c>
      <c r="K56" s="200">
        <f t="shared" si="6"/>
        <v>0.15830755077675934</v>
      </c>
      <c r="L56" s="200">
        <f t="shared" si="6"/>
        <v>0.15830755077675931</v>
      </c>
      <c r="M56" s="200">
        <f t="shared" si="6"/>
        <v>0.15830755077675931</v>
      </c>
      <c r="N56" s="200">
        <f t="shared" si="6"/>
        <v>0.15830755077675931</v>
      </c>
      <c r="O56" s="200">
        <f t="shared" si="6"/>
        <v>0.15830755077675937</v>
      </c>
      <c r="P56" s="200">
        <f t="shared" si="6"/>
        <v>0.15830755077675934</v>
      </c>
      <c r="Q56" s="200">
        <f t="shared" si="6"/>
        <v>0.15830755077675934</v>
      </c>
    </row>
    <row r="57" spans="1:17" x14ac:dyDescent="0.25">
      <c r="A57" s="142" t="s">
        <v>301</v>
      </c>
      <c r="B57" s="199">
        <f t="shared" ref="B57:Q57" si="7">IF(B$16=0,0,B$16/B$5)</f>
        <v>8.7069152927217633E-2</v>
      </c>
      <c r="C57" s="199">
        <f t="shared" si="7"/>
        <v>8.7069152927217647E-2</v>
      </c>
      <c r="D57" s="199">
        <f t="shared" si="7"/>
        <v>8.7069152927217633E-2</v>
      </c>
      <c r="E57" s="199">
        <f t="shared" si="7"/>
        <v>8.7069152927217661E-2</v>
      </c>
      <c r="F57" s="199">
        <f t="shared" si="7"/>
        <v>8.7069152927217619E-2</v>
      </c>
      <c r="G57" s="199">
        <f t="shared" si="7"/>
        <v>8.7069152927217633E-2</v>
      </c>
      <c r="H57" s="199">
        <f t="shared" si="7"/>
        <v>8.7069152927217633E-2</v>
      </c>
      <c r="I57" s="199">
        <f t="shared" si="7"/>
        <v>8.7069152927217605E-2</v>
      </c>
      <c r="J57" s="199">
        <f t="shared" si="7"/>
        <v>8.7069152927217661E-2</v>
      </c>
      <c r="K57" s="199">
        <f t="shared" si="7"/>
        <v>8.7069152927217647E-2</v>
      </c>
      <c r="L57" s="199">
        <f t="shared" si="7"/>
        <v>8.7069152927217619E-2</v>
      </c>
      <c r="M57" s="199">
        <f t="shared" si="7"/>
        <v>8.7069152927217619E-2</v>
      </c>
      <c r="N57" s="199">
        <f t="shared" si="7"/>
        <v>8.7069152927217633E-2</v>
      </c>
      <c r="O57" s="199">
        <f t="shared" si="7"/>
        <v>8.7069152927217647E-2</v>
      </c>
      <c r="P57" s="199">
        <f t="shared" si="7"/>
        <v>8.7069152927217647E-2</v>
      </c>
      <c r="Q57" s="199">
        <f t="shared" si="7"/>
        <v>8.7069152927217619E-2</v>
      </c>
    </row>
    <row r="58" spans="1:17" x14ac:dyDescent="0.25">
      <c r="A58" s="142" t="s">
        <v>300</v>
      </c>
      <c r="B58" s="199">
        <f t="shared" ref="B58:Q58" si="8">IF(B$22=0,0,B$22/B$5)</f>
        <v>7.1238397849541696E-2</v>
      </c>
      <c r="C58" s="199">
        <f t="shared" si="8"/>
        <v>7.1238397849541724E-2</v>
      </c>
      <c r="D58" s="199">
        <f t="shared" si="8"/>
        <v>7.123839784954171E-2</v>
      </c>
      <c r="E58" s="199">
        <f t="shared" si="8"/>
        <v>7.123839784954171E-2</v>
      </c>
      <c r="F58" s="199">
        <f t="shared" si="8"/>
        <v>7.1238397849541682E-2</v>
      </c>
      <c r="G58" s="199">
        <f t="shared" si="8"/>
        <v>7.1238397849541696E-2</v>
      </c>
      <c r="H58" s="199">
        <f t="shared" si="8"/>
        <v>7.1238397849541696E-2</v>
      </c>
      <c r="I58" s="199">
        <f t="shared" si="8"/>
        <v>7.1238397849541682E-2</v>
      </c>
      <c r="J58" s="199">
        <f t="shared" si="8"/>
        <v>7.123839784954171E-2</v>
      </c>
      <c r="K58" s="199">
        <f t="shared" si="8"/>
        <v>7.123839784954171E-2</v>
      </c>
      <c r="L58" s="199">
        <f t="shared" si="8"/>
        <v>7.1238397849541668E-2</v>
      </c>
      <c r="M58" s="199">
        <f t="shared" si="8"/>
        <v>7.1238397849541696E-2</v>
      </c>
      <c r="N58" s="199">
        <f t="shared" si="8"/>
        <v>7.1238397849541696E-2</v>
      </c>
      <c r="O58" s="199">
        <f t="shared" si="8"/>
        <v>7.123839784954171E-2</v>
      </c>
      <c r="P58" s="199">
        <f t="shared" si="8"/>
        <v>7.123839784954171E-2</v>
      </c>
      <c r="Q58" s="199">
        <f t="shared" si="8"/>
        <v>7.123839784954171E-2</v>
      </c>
    </row>
    <row r="59" spans="1:17" x14ac:dyDescent="0.25">
      <c r="A59" s="127" t="s">
        <v>294</v>
      </c>
      <c r="B59" s="200">
        <f t="shared" ref="B59:Q59" si="9">IF(B$23=0,0,B$23/B$5)</f>
        <v>7.689223894871168E-2</v>
      </c>
      <c r="C59" s="200">
        <f t="shared" si="9"/>
        <v>7.6892238948711694E-2</v>
      </c>
      <c r="D59" s="200">
        <f t="shared" si="9"/>
        <v>7.6892238948711694E-2</v>
      </c>
      <c r="E59" s="200">
        <f t="shared" si="9"/>
        <v>7.6892238948711708E-2</v>
      </c>
      <c r="F59" s="200">
        <f t="shared" si="9"/>
        <v>7.689223894871168E-2</v>
      </c>
      <c r="G59" s="200">
        <f t="shared" si="9"/>
        <v>7.6892238948711694E-2</v>
      </c>
      <c r="H59" s="200">
        <f t="shared" si="9"/>
        <v>7.6892238948711694E-2</v>
      </c>
      <c r="I59" s="200">
        <f t="shared" si="9"/>
        <v>7.689223894871168E-2</v>
      </c>
      <c r="J59" s="200">
        <f t="shared" si="9"/>
        <v>7.6892238948711694E-2</v>
      </c>
      <c r="K59" s="200">
        <f t="shared" si="9"/>
        <v>7.6892238948711694E-2</v>
      </c>
      <c r="L59" s="200">
        <f t="shared" si="9"/>
        <v>7.6892238948711666E-2</v>
      </c>
      <c r="M59" s="200">
        <f t="shared" si="9"/>
        <v>7.689223894871168E-2</v>
      </c>
      <c r="N59" s="200">
        <f t="shared" si="9"/>
        <v>7.6892238948711694E-2</v>
      </c>
      <c r="O59" s="200">
        <f t="shared" si="9"/>
        <v>7.6892238948711694E-2</v>
      </c>
      <c r="P59" s="200">
        <f t="shared" si="9"/>
        <v>7.6892238948711694E-2</v>
      </c>
      <c r="Q59" s="200">
        <f t="shared" si="9"/>
        <v>7.6892238948711708E-2</v>
      </c>
    </row>
    <row r="60" spans="1:17" x14ac:dyDescent="0.25">
      <c r="A60" s="142" t="s">
        <v>299</v>
      </c>
      <c r="B60" s="199">
        <f t="shared" ref="B60:Q60" si="10">IF(B$24=0,0,B$24/B$5)</f>
        <v>5.7669179211533757E-2</v>
      </c>
      <c r="C60" s="199">
        <f t="shared" si="10"/>
        <v>5.7669179211533778E-2</v>
      </c>
      <c r="D60" s="199">
        <f t="shared" si="10"/>
        <v>5.7669179211533771E-2</v>
      </c>
      <c r="E60" s="199">
        <f t="shared" si="10"/>
        <v>5.7669179211533778E-2</v>
      </c>
      <c r="F60" s="199">
        <f t="shared" si="10"/>
        <v>5.7669179211533757E-2</v>
      </c>
      <c r="G60" s="199">
        <f t="shared" si="10"/>
        <v>5.7669179211533771E-2</v>
      </c>
      <c r="H60" s="199">
        <f t="shared" si="10"/>
        <v>5.7669179211533771E-2</v>
      </c>
      <c r="I60" s="199">
        <f t="shared" si="10"/>
        <v>5.7669179211533764E-2</v>
      </c>
      <c r="J60" s="199">
        <f t="shared" si="10"/>
        <v>5.7669179211533771E-2</v>
      </c>
      <c r="K60" s="199">
        <f t="shared" si="10"/>
        <v>5.7669179211533771E-2</v>
      </c>
      <c r="L60" s="199">
        <f t="shared" si="10"/>
        <v>5.766917921153375E-2</v>
      </c>
      <c r="M60" s="199">
        <f t="shared" si="10"/>
        <v>5.7669179211533757E-2</v>
      </c>
      <c r="N60" s="199">
        <f t="shared" si="10"/>
        <v>5.7669179211533771E-2</v>
      </c>
      <c r="O60" s="199">
        <f t="shared" si="10"/>
        <v>5.7669179211533771E-2</v>
      </c>
      <c r="P60" s="199">
        <f t="shared" si="10"/>
        <v>5.7669179211533778E-2</v>
      </c>
      <c r="Q60" s="199">
        <f t="shared" si="10"/>
        <v>5.7669179211533778E-2</v>
      </c>
    </row>
    <row r="61" spans="1:17" x14ac:dyDescent="0.25">
      <c r="A61" s="142" t="s">
        <v>298</v>
      </c>
      <c r="B61" s="199">
        <f t="shared" ref="B61:Q61" si="11">IF(B$25=0,0,B$25/B$5)</f>
        <v>1.922305973717792E-2</v>
      </c>
      <c r="C61" s="199">
        <f t="shared" si="11"/>
        <v>1.9223059737177924E-2</v>
      </c>
      <c r="D61" s="199">
        <f t="shared" si="11"/>
        <v>1.9223059737177924E-2</v>
      </c>
      <c r="E61" s="199">
        <f t="shared" si="11"/>
        <v>1.9223059737177927E-2</v>
      </c>
      <c r="F61" s="199">
        <f t="shared" si="11"/>
        <v>1.922305973717792E-2</v>
      </c>
      <c r="G61" s="199">
        <f t="shared" si="11"/>
        <v>1.9223059737177924E-2</v>
      </c>
      <c r="H61" s="199">
        <f t="shared" si="11"/>
        <v>1.9223059737177924E-2</v>
      </c>
      <c r="I61" s="199">
        <f t="shared" si="11"/>
        <v>1.922305973717792E-2</v>
      </c>
      <c r="J61" s="199">
        <f t="shared" si="11"/>
        <v>1.9223059737177924E-2</v>
      </c>
      <c r="K61" s="199">
        <f t="shared" si="11"/>
        <v>1.9223059737177924E-2</v>
      </c>
      <c r="L61" s="199">
        <f t="shared" si="11"/>
        <v>1.9223059737177917E-2</v>
      </c>
      <c r="M61" s="199">
        <f t="shared" si="11"/>
        <v>1.922305973717792E-2</v>
      </c>
      <c r="N61" s="199">
        <f t="shared" si="11"/>
        <v>1.9223059737177924E-2</v>
      </c>
      <c r="O61" s="199">
        <f t="shared" si="11"/>
        <v>1.9223059737177924E-2</v>
      </c>
      <c r="P61" s="199">
        <f t="shared" si="11"/>
        <v>1.9223059737177924E-2</v>
      </c>
      <c r="Q61" s="199">
        <f t="shared" si="11"/>
        <v>1.9223059737177924E-2</v>
      </c>
    </row>
    <row r="62" spans="1:17" x14ac:dyDescent="0.25">
      <c r="A62" s="127" t="s">
        <v>293</v>
      </c>
      <c r="B62" s="200">
        <f t="shared" ref="B62:Q62" si="12">IF(B$26=0,0,B$26/B$5)</f>
        <v>0.22615364396679902</v>
      </c>
      <c r="C62" s="200">
        <f t="shared" si="12"/>
        <v>0.22615364396679918</v>
      </c>
      <c r="D62" s="200">
        <f t="shared" si="12"/>
        <v>0.22615364396679905</v>
      </c>
      <c r="E62" s="200">
        <f t="shared" si="12"/>
        <v>0.22615364396679916</v>
      </c>
      <c r="F62" s="200">
        <f t="shared" si="12"/>
        <v>0.22615364396679905</v>
      </c>
      <c r="G62" s="200">
        <f t="shared" si="12"/>
        <v>0.2261536439667991</v>
      </c>
      <c r="H62" s="200">
        <f t="shared" si="12"/>
        <v>0.22615364396679916</v>
      </c>
      <c r="I62" s="200">
        <f t="shared" si="12"/>
        <v>0.22615364396679905</v>
      </c>
      <c r="J62" s="200">
        <f t="shared" si="12"/>
        <v>0.2261536439667991</v>
      </c>
      <c r="K62" s="200">
        <f t="shared" si="12"/>
        <v>0.2261536439667991</v>
      </c>
      <c r="L62" s="200">
        <f t="shared" si="12"/>
        <v>0.22615364396679899</v>
      </c>
      <c r="M62" s="200">
        <f t="shared" si="12"/>
        <v>0.22615364396679905</v>
      </c>
      <c r="N62" s="200">
        <f t="shared" si="12"/>
        <v>0.22615364396679905</v>
      </c>
      <c r="O62" s="200">
        <f t="shared" si="12"/>
        <v>0.2261536439667991</v>
      </c>
      <c r="P62" s="200">
        <f t="shared" si="12"/>
        <v>0.22615364396679907</v>
      </c>
      <c r="Q62" s="200">
        <f t="shared" si="12"/>
        <v>0.22615364396679905</v>
      </c>
    </row>
    <row r="63" spans="1:17" x14ac:dyDescent="0.25">
      <c r="A63" s="142" t="s">
        <v>297</v>
      </c>
      <c r="B63" s="199">
        <f t="shared" ref="B63:Q63" si="13">IF(B$27=0,0,B$27/B$5)</f>
        <v>0.19089433637791109</v>
      </c>
      <c r="C63" s="199">
        <f t="shared" si="13"/>
        <v>0.19089433637791117</v>
      </c>
      <c r="D63" s="199">
        <f t="shared" si="13"/>
        <v>0.19089433637791114</v>
      </c>
      <c r="E63" s="199">
        <f t="shared" si="13"/>
        <v>0.19089433637791123</v>
      </c>
      <c r="F63" s="199">
        <f t="shared" si="13"/>
        <v>0.19089433637791101</v>
      </c>
      <c r="G63" s="199">
        <f t="shared" si="13"/>
        <v>0.19089433637791123</v>
      </c>
      <c r="H63" s="199">
        <f t="shared" si="13"/>
        <v>0.19089433637791131</v>
      </c>
      <c r="I63" s="199">
        <f t="shared" si="13"/>
        <v>0.19089433637791106</v>
      </c>
      <c r="J63" s="199">
        <f t="shared" si="13"/>
        <v>0.19089433637791092</v>
      </c>
      <c r="K63" s="199">
        <f t="shared" si="13"/>
        <v>0.19089433637791112</v>
      </c>
      <c r="L63" s="199">
        <f t="shared" si="13"/>
        <v>0.19089433637791092</v>
      </c>
      <c r="M63" s="199">
        <f t="shared" si="13"/>
        <v>0.19089433637791126</v>
      </c>
      <c r="N63" s="199">
        <f t="shared" si="13"/>
        <v>0.1908943363779112</v>
      </c>
      <c r="O63" s="199">
        <f t="shared" si="13"/>
        <v>0.19089433637791109</v>
      </c>
      <c r="P63" s="199">
        <f t="shared" si="13"/>
        <v>0.18419058514150918</v>
      </c>
      <c r="Q63" s="199">
        <f t="shared" si="13"/>
        <v>0.19089433637791112</v>
      </c>
    </row>
    <row r="64" spans="1:17" x14ac:dyDescent="0.25">
      <c r="A64" s="142" t="s">
        <v>296</v>
      </c>
      <c r="B64" s="199">
        <f t="shared" ref="B64:Q64" si="14">IF(B$33=0,0,B$33/B$5)</f>
        <v>3.5259307588887956E-2</v>
      </c>
      <c r="C64" s="199">
        <f t="shared" si="14"/>
        <v>3.5259307588888018E-2</v>
      </c>
      <c r="D64" s="199">
        <f t="shared" si="14"/>
        <v>3.5259307588887887E-2</v>
      </c>
      <c r="E64" s="199">
        <f t="shared" si="14"/>
        <v>3.5259307588887914E-2</v>
      </c>
      <c r="F64" s="199">
        <f t="shared" si="14"/>
        <v>3.5259307588888039E-2</v>
      </c>
      <c r="G64" s="199">
        <f t="shared" si="14"/>
        <v>3.5259307588887866E-2</v>
      </c>
      <c r="H64" s="199">
        <f t="shared" si="14"/>
        <v>3.5259307588887824E-2</v>
      </c>
      <c r="I64" s="199">
        <f t="shared" si="14"/>
        <v>3.5259307588887998E-2</v>
      </c>
      <c r="J64" s="199">
        <f t="shared" si="14"/>
        <v>3.5259307588888157E-2</v>
      </c>
      <c r="K64" s="199">
        <f t="shared" si="14"/>
        <v>3.5259307588887977E-2</v>
      </c>
      <c r="L64" s="199">
        <f t="shared" si="14"/>
        <v>3.5259307588888081E-2</v>
      </c>
      <c r="M64" s="199">
        <f t="shared" si="14"/>
        <v>3.5259307588887803E-2</v>
      </c>
      <c r="N64" s="199">
        <f t="shared" si="14"/>
        <v>3.5259307588887866E-2</v>
      </c>
      <c r="O64" s="199">
        <f t="shared" si="14"/>
        <v>3.5259307588888018E-2</v>
      </c>
      <c r="P64" s="199">
        <f t="shared" si="14"/>
        <v>4.196305882528991E-2</v>
      </c>
      <c r="Q64" s="199">
        <f t="shared" si="14"/>
        <v>3.5259307588887921E-2</v>
      </c>
    </row>
    <row r="65" spans="1:17" x14ac:dyDescent="0.25">
      <c r="A65" s="127" t="s">
        <v>292</v>
      </c>
      <c r="B65" s="200">
        <f t="shared" ref="B65:Q65" si="15">IF(B$34=0,0,B$34/B$5)</f>
        <v>0.1399298381514727</v>
      </c>
      <c r="C65" s="200">
        <f t="shared" si="15"/>
        <v>0.14898601164882389</v>
      </c>
      <c r="D65" s="200">
        <f t="shared" si="15"/>
        <v>0.13826468758329866</v>
      </c>
      <c r="E65" s="200">
        <f t="shared" si="15"/>
        <v>0.15071160220995194</v>
      </c>
      <c r="F65" s="200">
        <f t="shared" si="15"/>
        <v>0.12865636948702047</v>
      </c>
      <c r="G65" s="200">
        <f t="shared" si="15"/>
        <v>0.13839593369855388</v>
      </c>
      <c r="H65" s="200">
        <f t="shared" si="15"/>
        <v>0.13422033570068123</v>
      </c>
      <c r="I65" s="200">
        <f t="shared" si="15"/>
        <v>0.1129891479289678</v>
      </c>
      <c r="J65" s="200">
        <f t="shared" si="15"/>
        <v>0.114549520918398</v>
      </c>
      <c r="K65" s="200">
        <f t="shared" si="15"/>
        <v>0.15089830675027999</v>
      </c>
      <c r="L65" s="200">
        <f t="shared" si="15"/>
        <v>0.16287070869657794</v>
      </c>
      <c r="M65" s="200">
        <f t="shared" si="15"/>
        <v>0.15364572991390138</v>
      </c>
      <c r="N65" s="200">
        <f t="shared" si="15"/>
        <v>0.15368847873665556</v>
      </c>
      <c r="O65" s="200">
        <f t="shared" si="15"/>
        <v>0.14289838230287791</v>
      </c>
      <c r="P65" s="200">
        <f t="shared" si="15"/>
        <v>0.11440354464867451</v>
      </c>
      <c r="Q65" s="200">
        <f t="shared" si="15"/>
        <v>0.11503147747983193</v>
      </c>
    </row>
    <row r="66" spans="1:17" x14ac:dyDescent="0.25">
      <c r="A66" s="127" t="s">
        <v>291</v>
      </c>
      <c r="B66" s="200">
        <f t="shared" ref="B66:Q66" si="16">IF(B$45=0,0,B$45/B$5)</f>
        <v>0.10855374910406354</v>
      </c>
      <c r="C66" s="200">
        <f t="shared" si="16"/>
        <v>0.10855374910406357</v>
      </c>
      <c r="D66" s="200">
        <f t="shared" si="16"/>
        <v>0.10855374910406354</v>
      </c>
      <c r="E66" s="200">
        <f t="shared" si="16"/>
        <v>0.10855374910406357</v>
      </c>
      <c r="F66" s="200">
        <f t="shared" si="16"/>
        <v>0.10855374910406353</v>
      </c>
      <c r="G66" s="200">
        <f t="shared" si="16"/>
        <v>0.10855374910406355</v>
      </c>
      <c r="H66" s="200">
        <f t="shared" si="16"/>
        <v>0.10855374910406355</v>
      </c>
      <c r="I66" s="200">
        <f t="shared" si="16"/>
        <v>0.10855374910406353</v>
      </c>
      <c r="J66" s="200">
        <f t="shared" si="16"/>
        <v>0.10855374910406355</v>
      </c>
      <c r="K66" s="200">
        <f t="shared" si="16"/>
        <v>0.10855374910406355</v>
      </c>
      <c r="L66" s="200">
        <f t="shared" si="16"/>
        <v>0.10855374910406353</v>
      </c>
      <c r="M66" s="200">
        <f t="shared" si="16"/>
        <v>0.10855374910406354</v>
      </c>
      <c r="N66" s="200">
        <f t="shared" si="16"/>
        <v>0.10855374910406355</v>
      </c>
      <c r="O66" s="200">
        <f t="shared" si="16"/>
        <v>0.10855374910406355</v>
      </c>
      <c r="P66" s="200">
        <f t="shared" si="16"/>
        <v>0.10855374910406354</v>
      </c>
      <c r="Q66" s="200">
        <f t="shared" si="16"/>
        <v>0.10855374910406355</v>
      </c>
    </row>
    <row r="67" spans="1:17" x14ac:dyDescent="0.25">
      <c r="A67" s="72" t="s">
        <v>290</v>
      </c>
      <c r="B67" s="71">
        <f t="shared" ref="B67:Q67" si="17">IF(B$46=0,0,B$46/B$5)</f>
        <v>0.1459283678225613</v>
      </c>
      <c r="C67" s="71">
        <f t="shared" si="17"/>
        <v>0.13687219432521003</v>
      </c>
      <c r="D67" s="71">
        <f t="shared" si="17"/>
        <v>0.1475935183907352</v>
      </c>
      <c r="E67" s="71">
        <f t="shared" si="17"/>
        <v>0.13514660376408202</v>
      </c>
      <c r="F67" s="71">
        <f t="shared" si="17"/>
        <v>0.15720183648701361</v>
      </c>
      <c r="G67" s="71">
        <f t="shared" si="17"/>
        <v>0.1474622722754802</v>
      </c>
      <c r="H67" s="71">
        <f t="shared" si="17"/>
        <v>0.15163787027335274</v>
      </c>
      <c r="I67" s="71">
        <f t="shared" si="17"/>
        <v>0.17286905804506622</v>
      </c>
      <c r="J67" s="71">
        <f t="shared" si="17"/>
        <v>0.17130868505563604</v>
      </c>
      <c r="K67" s="71">
        <f t="shared" si="17"/>
        <v>0.13495989922375395</v>
      </c>
      <c r="L67" s="71">
        <f t="shared" si="17"/>
        <v>0.12298749727745614</v>
      </c>
      <c r="M67" s="71">
        <f t="shared" si="17"/>
        <v>0.13221247606013256</v>
      </c>
      <c r="N67" s="71">
        <f t="shared" si="17"/>
        <v>0.13216972723737835</v>
      </c>
      <c r="O67" s="71">
        <f t="shared" si="17"/>
        <v>0.14295982367115601</v>
      </c>
      <c r="P67" s="71">
        <f t="shared" si="17"/>
        <v>0.17145466132535947</v>
      </c>
      <c r="Q67" s="71">
        <f t="shared" si="17"/>
        <v>0.17082672849420205</v>
      </c>
    </row>
    <row r="69" spans="1:17" ht="12.75" x14ac:dyDescent="0.25">
      <c r="A69" s="98" t="str">
        <f>FBT_fec!$A$110</f>
        <v>Energy intensity (toe/physical output index)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6</v>
      </c>
      <c r="B71" s="253">
        <f t="shared" ref="B71:Q71" si="18">SUM(B$72:B$82)</f>
        <v>38.930156696381772</v>
      </c>
      <c r="C71" s="253">
        <f t="shared" si="18"/>
        <v>38.857922958235932</v>
      </c>
      <c r="D71" s="253">
        <f t="shared" si="18"/>
        <v>38.8879243211192</v>
      </c>
      <c r="E71" s="253">
        <f t="shared" si="18"/>
        <v>38.918630481818056</v>
      </c>
      <c r="F71" s="253">
        <f t="shared" si="18"/>
        <v>38.748895665496157</v>
      </c>
      <c r="G71" s="253">
        <f t="shared" si="18"/>
        <v>38.241239192079533</v>
      </c>
      <c r="H71" s="253">
        <f t="shared" si="18"/>
        <v>37.434500065121675</v>
      </c>
      <c r="I71" s="253">
        <f t="shared" si="18"/>
        <v>37.123829985238032</v>
      </c>
      <c r="J71" s="253">
        <f t="shared" si="18"/>
        <v>37.091383195133091</v>
      </c>
      <c r="K71" s="253">
        <f t="shared" si="18"/>
        <v>36.911033294976399</v>
      </c>
      <c r="L71" s="253">
        <f t="shared" si="18"/>
        <v>35.712121975535673</v>
      </c>
      <c r="M71" s="253">
        <f t="shared" si="18"/>
        <v>35.277461931011182</v>
      </c>
      <c r="N71" s="253">
        <f t="shared" si="18"/>
        <v>34.191267649825491</v>
      </c>
      <c r="O71" s="253">
        <f t="shared" si="18"/>
        <v>34.232037214421503</v>
      </c>
      <c r="P71" s="253">
        <f t="shared" si="18"/>
        <v>33.704971734102692</v>
      </c>
      <c r="Q71" s="253">
        <f t="shared" si="18"/>
        <v>33.733999962641953</v>
      </c>
    </row>
    <row r="72" spans="1:17" x14ac:dyDescent="0.25">
      <c r="A72" s="132" t="s">
        <v>83</v>
      </c>
      <c r="B72" s="282">
        <f>IF(B$6=0,0,B$6/MAE!B$5*1000)</f>
        <v>0.91153831432001531</v>
      </c>
      <c r="C72" s="282">
        <f>IF(C$6=0,0,C$6/MAE!C$5*1000)</f>
        <v>0.90984698231690997</v>
      </c>
      <c r="D72" s="282">
        <f>IF(D$6=0,0,D$6/MAE!D$5*1000)</f>
        <v>0.91054945551688204</v>
      </c>
      <c r="E72" s="282">
        <f>IF(E$6=0,0,E$6/MAE!E$5*1000)</f>
        <v>0.91126843135304347</v>
      </c>
      <c r="F72" s="282">
        <f>IF(F$6=0,0,F$6/MAE!F$5*1000)</f>
        <v>0.90729413991727681</v>
      </c>
      <c r="G72" s="282">
        <f>IF(G$6=0,0,G$6/MAE!G$5*1000)</f>
        <v>0.89540751100795002</v>
      </c>
      <c r="H72" s="282">
        <f>IF(H$6=0,0,H$6/MAE!H$5*1000)</f>
        <v>0.87651794861501164</v>
      </c>
      <c r="I72" s="282">
        <f>IF(I$6=0,0,I$6/MAE!I$5*1000)</f>
        <v>0.86924369890840514</v>
      </c>
      <c r="J72" s="282">
        <f>IF(J$6=0,0,J$6/MAE!J$5*1000)</f>
        <v>0.86848396674015249</v>
      </c>
      <c r="K72" s="282">
        <f>IF(K$6=0,0,K$6/MAE!K$5*1000)</f>
        <v>0.86426112619885342</v>
      </c>
      <c r="L72" s="282">
        <f>IF(L$6=0,0,L$6/MAE!L$5*1000)</f>
        <v>0.83618896579977253</v>
      </c>
      <c r="M72" s="282">
        <f>IF(M$6=0,0,M$6/MAE!M$5*1000)</f>
        <v>0.82601152707590153</v>
      </c>
      <c r="N72" s="282">
        <f>IF(N$6=0,0,N$6/MAE!N$5*1000)</f>
        <v>0.80057860339624776</v>
      </c>
      <c r="O72" s="282">
        <f>IF(O$6=0,0,O$6/MAE!O$5*1000)</f>
        <v>0.80153321091240148</v>
      </c>
      <c r="P72" s="282">
        <f>IF(P$6=0,0,P$6/MAE!P$5*1000)</f>
        <v>0.7891921257425405</v>
      </c>
      <c r="Q72" s="282">
        <f>IF(Q$6=0,0,Q$6/MAE!Q$5*1000)</f>
        <v>0.78987181328443101</v>
      </c>
    </row>
    <row r="73" spans="1:17" x14ac:dyDescent="0.25">
      <c r="A73" s="76" t="s">
        <v>82</v>
      </c>
      <c r="B73" s="281">
        <f>IF(B$7=0,0,B$7/MAE!B$5*1000)</f>
        <v>1.2396921074752207</v>
      </c>
      <c r="C73" s="281">
        <f>IF(C$7=0,0,C$7/MAE!C$5*1000)</f>
        <v>1.2373918959509975</v>
      </c>
      <c r="D73" s="281">
        <f>IF(D$7=0,0,D$7/MAE!D$5*1000)</f>
        <v>1.2383472595029597</v>
      </c>
      <c r="E73" s="281">
        <f>IF(E$7=0,0,E$7/MAE!E$5*1000)</f>
        <v>1.239325066640139</v>
      </c>
      <c r="F73" s="281">
        <f>IF(F$7=0,0,F$7/MAE!F$5*1000)</f>
        <v>1.2339200302874962</v>
      </c>
      <c r="G73" s="281">
        <f>IF(G$7=0,0,G$7/MAE!G$5*1000)</f>
        <v>1.2177542149708118</v>
      </c>
      <c r="H73" s="281">
        <f>IF(H$7=0,0,H$7/MAE!H$5*1000)</f>
        <v>1.192064410116416</v>
      </c>
      <c r="I73" s="281">
        <f>IF(I$7=0,0,I$7/MAE!I$5*1000)</f>
        <v>1.1821714305154309</v>
      </c>
      <c r="J73" s="281">
        <f>IF(J$7=0,0,J$7/MAE!J$5*1000)</f>
        <v>1.1811381947666075</v>
      </c>
      <c r="K73" s="281">
        <f>IF(K$7=0,0,K$7/MAE!K$5*1000)</f>
        <v>1.1753951316304405</v>
      </c>
      <c r="L73" s="281">
        <f>IF(L$7=0,0,L$7/MAE!L$5*1000)</f>
        <v>1.1372169934876906</v>
      </c>
      <c r="M73" s="281">
        <f>IF(M$7=0,0,M$7/MAE!M$5*1000)</f>
        <v>1.1233756768232261</v>
      </c>
      <c r="N73" s="281">
        <f>IF(N$7=0,0,N$7/MAE!N$5*1000)</f>
        <v>1.088786900618897</v>
      </c>
      <c r="O73" s="281">
        <f>IF(O$7=0,0,O$7/MAE!O$5*1000)</f>
        <v>1.0900851668408658</v>
      </c>
      <c r="P73" s="281">
        <f>IF(P$7=0,0,P$7/MAE!P$5*1000)</f>
        <v>1.0733012910098552</v>
      </c>
      <c r="Q73" s="281">
        <f>IF(Q$7=0,0,Q$7/MAE!Q$5*1000)</f>
        <v>1.0742256660668263</v>
      </c>
    </row>
    <row r="74" spans="1:17" x14ac:dyDescent="0.25">
      <c r="A74" s="76" t="s">
        <v>81</v>
      </c>
      <c r="B74" s="281">
        <f>IF(B$8=0,0,B$8/MAE!B$5*1000)</f>
        <v>1.5313843680576253</v>
      </c>
      <c r="C74" s="281">
        <f>IF(C$8=0,0,C$8/MAE!C$5*1000)</f>
        <v>1.5285429302924085</v>
      </c>
      <c r="D74" s="281">
        <f>IF(D$8=0,0,D$8/MAE!D$5*1000)</f>
        <v>1.5297230852683616</v>
      </c>
      <c r="E74" s="281">
        <f>IF(E$8=0,0,E$8/MAE!E$5*1000)</f>
        <v>1.5309309646731128</v>
      </c>
      <c r="F74" s="281">
        <f>IF(F$8=0,0,F$8/MAE!F$5*1000)</f>
        <v>1.5242541550610247</v>
      </c>
      <c r="G74" s="281">
        <f>IF(G$8=0,0,G$8/MAE!G$5*1000)</f>
        <v>1.5042846184933558</v>
      </c>
      <c r="H74" s="281">
        <f>IF(H$8=0,0,H$8/MAE!H$5*1000)</f>
        <v>1.4725501536732195</v>
      </c>
      <c r="I74" s="281">
        <f>IF(I$8=0,0,I$8/MAE!I$5*1000)</f>
        <v>1.4603294141661207</v>
      </c>
      <c r="J74" s="281">
        <f>IF(J$8=0,0,J$8/MAE!J$5*1000)</f>
        <v>1.4590530641234563</v>
      </c>
      <c r="K74" s="281">
        <f>IF(K$8=0,0,K$8/MAE!K$5*1000)</f>
        <v>1.4519586920140735</v>
      </c>
      <c r="L74" s="281">
        <f>IF(L$8=0,0,L$8/MAE!L$5*1000)</f>
        <v>1.4047974625436177</v>
      </c>
      <c r="M74" s="281">
        <f>IF(M$8=0,0,M$8/MAE!M$5*1000)</f>
        <v>1.3876993654875145</v>
      </c>
      <c r="N74" s="281">
        <f>IF(N$8=0,0,N$8/MAE!N$5*1000)</f>
        <v>1.3449720537056959</v>
      </c>
      <c r="O74" s="281">
        <f>IF(O$8=0,0,O$8/MAE!O$5*1000)</f>
        <v>1.346575794332834</v>
      </c>
      <c r="P74" s="281">
        <f>IF(P$8=0,0,P$8/MAE!P$5*1000)</f>
        <v>1.3258427712474681</v>
      </c>
      <c r="Q74" s="281">
        <f>IF(Q$8=0,0,Q$8/MAE!Q$5*1000)</f>
        <v>1.3269846463178441</v>
      </c>
    </row>
    <row r="75" spans="1:17" x14ac:dyDescent="0.25">
      <c r="A75" s="76" t="s">
        <v>80</v>
      </c>
      <c r="B75" s="281">
        <f>IF(B$9=0,0,B$9/MAE!B$5*1000)</f>
        <v>0.94799984689281569</v>
      </c>
      <c r="C75" s="281">
        <f>IF(C$9=0,0,C$9/MAE!C$5*1000)</f>
        <v>0.9462408616095862</v>
      </c>
      <c r="D75" s="281">
        <f>IF(D$9=0,0,D$9/MAE!D$5*1000)</f>
        <v>0.94697143373755721</v>
      </c>
      <c r="E75" s="281">
        <f>IF(E$9=0,0,E$9/MAE!E$5*1000)</f>
        <v>0.94771916860716499</v>
      </c>
      <c r="F75" s="281">
        <f>IF(F$9=0,0,F$9/MAE!F$5*1000)</f>
        <v>0.94358590551396759</v>
      </c>
      <c r="G75" s="281">
        <f>IF(G$9=0,0,G$9/MAE!G$5*1000)</f>
        <v>0.93122381144826782</v>
      </c>
      <c r="H75" s="281">
        <f>IF(H$9=0,0,H$9/MAE!H$5*1000)</f>
        <v>0.91157866655961195</v>
      </c>
      <c r="I75" s="281">
        <f>IF(I$9=0,0,I$9/MAE!I$5*1000)</f>
        <v>0.90401344686474128</v>
      </c>
      <c r="J75" s="281">
        <f>IF(J$9=0,0,J$9/MAE!J$5*1000)</f>
        <v>0.90322332540975847</v>
      </c>
      <c r="K75" s="281">
        <f>IF(K$9=0,0,K$9/MAE!K$5*1000)</f>
        <v>0.89883157124680724</v>
      </c>
      <c r="L75" s="281">
        <f>IF(L$9=0,0,L$9/MAE!L$5*1000)</f>
        <v>0.86963652443176309</v>
      </c>
      <c r="M75" s="281">
        <f>IF(M$9=0,0,M$9/MAE!M$5*1000)</f>
        <v>0.85905198815893735</v>
      </c>
      <c r="N75" s="281">
        <f>IF(N$9=0,0,N$9/MAE!N$5*1000)</f>
        <v>0.83260174753209737</v>
      </c>
      <c r="O75" s="281">
        <f>IF(O$9=0,0,O$9/MAE!O$5*1000)</f>
        <v>0.83359453934889727</v>
      </c>
      <c r="P75" s="281">
        <f>IF(P$9=0,0,P$9/MAE!P$5*1000)</f>
        <v>0.82075981077224192</v>
      </c>
      <c r="Q75" s="281">
        <f>IF(Q$9=0,0,Q$9/MAE!Q$5*1000)</f>
        <v>0.82146668581580817</v>
      </c>
    </row>
    <row r="76" spans="1:17" x14ac:dyDescent="0.25">
      <c r="A76" s="129" t="s">
        <v>79</v>
      </c>
      <c r="B76" s="280">
        <f>IF(B$10=0,0,B$10/MAE!B$5*1000)</f>
        <v>0.98446137946561629</v>
      </c>
      <c r="C76" s="280">
        <f>IF(C$10=0,0,C$10/MAE!C$5*1000)</f>
        <v>0.98263474090226277</v>
      </c>
      <c r="D76" s="280">
        <f>IF(D$10=0,0,D$10/MAE!D$5*1000)</f>
        <v>0.98339341195823282</v>
      </c>
      <c r="E76" s="280">
        <f>IF(E$10=0,0,E$10/MAE!E$5*1000)</f>
        <v>0.98416990586128683</v>
      </c>
      <c r="F76" s="280">
        <f>IF(F$10=0,0,F$10/MAE!F$5*1000)</f>
        <v>0.97987767111065893</v>
      </c>
      <c r="G76" s="280">
        <f>IF(G$10=0,0,G$10/MAE!G$5*1000)</f>
        <v>0.96704011188858596</v>
      </c>
      <c r="H76" s="280">
        <f>IF(H$10=0,0,H$10/MAE!H$5*1000)</f>
        <v>0.94663938450421259</v>
      </c>
      <c r="I76" s="280">
        <f>IF(I$10=0,0,I$10/MAE!I$5*1000)</f>
        <v>0.93878319482107753</v>
      </c>
      <c r="J76" s="280">
        <f>IF(J$10=0,0,J$10/MAE!J$5*1000)</f>
        <v>0.93796268407936478</v>
      </c>
      <c r="K76" s="280">
        <f>IF(K$10=0,0,K$10/MAE!K$5*1000)</f>
        <v>0.93340201629476161</v>
      </c>
      <c r="L76" s="280">
        <f>IF(L$10=0,0,L$10/MAE!L$5*1000)</f>
        <v>0.90308408306375421</v>
      </c>
      <c r="M76" s="280">
        <f>IF(M$10=0,0,M$10/MAE!M$5*1000)</f>
        <v>0.89209244924197362</v>
      </c>
      <c r="N76" s="280">
        <f>IF(N$10=0,0,N$10/MAE!N$5*1000)</f>
        <v>0.86462489166794754</v>
      </c>
      <c r="O76" s="280">
        <f>IF(O$10=0,0,O$10/MAE!O$5*1000)</f>
        <v>0.86565586778539372</v>
      </c>
      <c r="P76" s="280">
        <f>IF(P$10=0,0,P$10/MAE!P$5*1000)</f>
        <v>0.85232749580194367</v>
      </c>
      <c r="Q76" s="280">
        <f>IF(Q$10=0,0,Q$10/MAE!Q$5*1000)</f>
        <v>0.85306155834718556</v>
      </c>
    </row>
    <row r="77" spans="1:17" x14ac:dyDescent="0.25">
      <c r="A77" s="127" t="s">
        <v>295</v>
      </c>
      <c r="B77" s="305">
        <f>IF(B$15=0,0,B$15/MAE!B$5*1000)</f>
        <v>6.1629377579596554</v>
      </c>
      <c r="C77" s="305">
        <f>IF(C$15=0,0,C$15/MAE!C$5*1000)</f>
        <v>6.1515026117903373</v>
      </c>
      <c r="D77" s="305">
        <f>IF(D$15=0,0,D$15/MAE!D$5*1000)</f>
        <v>6.1562520540683519</v>
      </c>
      <c r="E77" s="305">
        <f>IF(E$15=0,0,E$15/MAE!E$5*1000)</f>
        <v>6.1611130711623465</v>
      </c>
      <c r="F77" s="305">
        <f>IF(F$15=0,0,F$15/MAE!F$5*1000)</f>
        <v>6.1342427681088827</v>
      </c>
      <c r="G77" s="305">
        <f>IF(G$15=0,0,G$15/MAE!G$5*1000)</f>
        <v>6.0538769151663292</v>
      </c>
      <c r="H77" s="305">
        <f>IF(H$15=0,0,H$15/MAE!H$5*1000)</f>
        <v>5.926164019861849</v>
      </c>
      <c r="I77" s="305">
        <f>IF(I$15=0,0,I$15/MAE!I$5*1000)</f>
        <v>5.8769826004158503</v>
      </c>
      <c r="J77" s="305">
        <f>IF(J$15=0,0,J$15/MAE!J$5*1000)</f>
        <v>5.8718460285437697</v>
      </c>
      <c r="K77" s="305">
        <f>IF(K$15=0,0,K$15/MAE!K$5*1000)</f>
        <v>5.8432952775671305</v>
      </c>
      <c r="L77" s="305">
        <f>IF(L$15=0,0,L$15/MAE!L$5*1000)</f>
        <v>5.6534985629879371</v>
      </c>
      <c r="M77" s="305">
        <f>IF(M$15=0,0,M$15/MAE!M$5*1000)</f>
        <v>5.5846885959187471</v>
      </c>
      <c r="N77" s="305">
        <f>IF(N$15=0,0,N$15/MAE!N$5*1000)</f>
        <v>5.4127358395965173</v>
      </c>
      <c r="O77" s="305">
        <f>IF(O$15=0,0,O$15/MAE!O$5*1000)</f>
        <v>5.4191899695139476</v>
      </c>
      <c r="P77" s="305">
        <f>IF(P$15=0,0,P$15/MAE!P$5*1000)</f>
        <v>5.3357515242256994</v>
      </c>
      <c r="Q77" s="305">
        <f>IF(Q$15=0,0,Q$15/MAE!Q$5*1000)</f>
        <v>5.3403469119891387</v>
      </c>
    </row>
    <row r="78" spans="1:17" x14ac:dyDescent="0.25">
      <c r="A78" s="127" t="s">
        <v>294</v>
      </c>
      <c r="B78" s="305">
        <f>IF(B$23=0,0,B$23/MAE!B$5*1000)</f>
        <v>2.9934269110089757</v>
      </c>
      <c r="C78" s="305">
        <f>IF(C$23=0,0,C$23/MAE!C$5*1000)</f>
        <v>2.9878726971553071</v>
      </c>
      <c r="D78" s="305">
        <f>IF(D$23=0,0,D$23/MAE!D$5*1000)</f>
        <v>2.9901795691189146</v>
      </c>
      <c r="E78" s="305">
        <f>IF(E$23=0,0,E$23/MAE!E$5*1000)</f>
        <v>2.9925406345645684</v>
      </c>
      <c r="F78" s="305">
        <f>IF(F$23=0,0,F$23/MAE!F$5*1000)</f>
        <v>2.979489344510029</v>
      </c>
      <c r="G78" s="305">
        <f>IF(G$23=0,0,G$23/MAE!G$5*1000)</f>
        <v>2.9404545016522179</v>
      </c>
      <c r="H78" s="305">
        <f>IF(H$23=0,0,H$23/MAE!H$5*1000)</f>
        <v>2.8784225239328989</v>
      </c>
      <c r="I78" s="305">
        <f>IF(I$23=0,0,I$23/MAE!I$5*1000)</f>
        <v>2.8545344059162709</v>
      </c>
      <c r="J78" s="305">
        <f>IF(J$23=0,0,J$23/MAE!J$5*1000)</f>
        <v>2.8520394995784026</v>
      </c>
      <c r="K78" s="305">
        <f>IF(K$23=0,0,K$23/MAE!K$5*1000)</f>
        <v>2.8381719919611781</v>
      </c>
      <c r="L78" s="305">
        <f>IF(L$23=0,0,L$23/MAE!L$5*1000)</f>
        <v>2.7459850163084267</v>
      </c>
      <c r="M78" s="305">
        <f>IF(M$23=0,0,M$23/MAE!M$5*1000)</f>
        <v>2.7125630323033922</v>
      </c>
      <c r="N78" s="305">
        <f>IF(N$23=0,0,N$23/MAE!N$5*1000)</f>
        <v>2.6290431220897377</v>
      </c>
      <c r="O78" s="305">
        <f>IF(O$23=0,0,O$23/MAE!O$5*1000)</f>
        <v>2.6321779851924889</v>
      </c>
      <c r="P78" s="305">
        <f>IF(P$23=0,0,P$23/MAE!P$5*1000)</f>
        <v>2.5916507403381979</v>
      </c>
      <c r="Q78" s="305">
        <f>IF(Q$23=0,0,Q$23/MAE!Q$5*1000)</f>
        <v>2.5938827858232969</v>
      </c>
    </row>
    <row r="79" spans="1:17" x14ac:dyDescent="0.25">
      <c r="A79" s="127" t="s">
        <v>293</v>
      </c>
      <c r="B79" s="305">
        <f>IF(B$26=0,0,B$26/MAE!B$5*1000)</f>
        <v>8.8041967970852202</v>
      </c>
      <c r="C79" s="305">
        <f>IF(C$26=0,0,C$26/MAE!C$5*1000)</f>
        <v>8.7878608739861992</v>
      </c>
      <c r="D79" s="305">
        <f>IF(D$26=0,0,D$26/MAE!D$5*1000)</f>
        <v>8.7946457915262179</v>
      </c>
      <c r="E79" s="305">
        <f>IF(E$26=0,0,E$26/MAE!E$5*1000)</f>
        <v>8.8015901016604978</v>
      </c>
      <c r="F79" s="305">
        <f>IF(F$26=0,0,F$26/MAE!F$5*1000)</f>
        <v>8.7632039544412628</v>
      </c>
      <c r="G79" s="305">
        <f>IF(G$26=0,0,G$26/MAE!G$5*1000)</f>
        <v>8.648395593094758</v>
      </c>
      <c r="H79" s="305">
        <f>IF(H$26=0,0,H$26/MAE!H$5*1000)</f>
        <v>8.4659485998026458</v>
      </c>
      <c r="I79" s="305">
        <f>IF(I$26=0,0,I$26/MAE!I$5*1000)</f>
        <v>8.3956894291655022</v>
      </c>
      <c r="J79" s="305">
        <f>IF(J$26=0,0,J$26/MAE!J$5*1000)</f>
        <v>8.3883514693482439</v>
      </c>
      <c r="K79" s="305">
        <f>IF(K$26=0,0,K$26/MAE!K$5*1000)</f>
        <v>8.3475646822387581</v>
      </c>
      <c r="L79" s="305">
        <f>IF(L$26=0,0,L$26/MAE!L$5*1000)</f>
        <v>8.0764265185541948</v>
      </c>
      <c r="M79" s="305">
        <f>IF(M$26=0,0,M$26/MAE!M$5*1000)</f>
        <v>7.9781265655982105</v>
      </c>
      <c r="N79" s="305">
        <f>IF(N$26=0,0,N$26/MAE!N$5*1000)</f>
        <v>7.7324797708521693</v>
      </c>
      <c r="O79" s="305">
        <f>IF(O$26=0,0,O$26/MAE!O$5*1000)</f>
        <v>7.7416999564484978</v>
      </c>
      <c r="P79" s="305">
        <f>IF(P$26=0,0,P$26/MAE!P$5*1000)</f>
        <v>7.6225021774652868</v>
      </c>
      <c r="Q79" s="305">
        <f>IF(Q$26=0,0,Q$26/MAE!Q$5*1000)</f>
        <v>7.6290670171273414</v>
      </c>
    </row>
    <row r="80" spans="1:17" x14ac:dyDescent="0.25">
      <c r="A80" s="127" t="s">
        <v>292</v>
      </c>
      <c r="B80" s="305">
        <f>IF(B$34=0,0,B$34/MAE!B$5*1000)</f>
        <v>5.447490525736173</v>
      </c>
      <c r="C80" s="305">
        <f>IF(C$34=0,0,C$34/MAE!C$5*1000)</f>
        <v>5.7892869625048391</v>
      </c>
      <c r="D80" s="305">
        <f>IF(D$34=0,0,D$34/MAE!D$5*1000)</f>
        <v>5.3768267070225084</v>
      </c>
      <c r="E80" s="305">
        <f>IF(E$34=0,0,E$34/MAE!E$5*1000)</f>
        <v>5.8654891557318738</v>
      </c>
      <c r="F80" s="305">
        <f>IF(F$34=0,0,F$34/MAE!F$5*1000)</f>
        <v>4.9852922379540807</v>
      </c>
      <c r="G80" s="305">
        <f>IF(G$34=0,0,G$34/MAE!G$5*1000)</f>
        <v>5.2924320037775798</v>
      </c>
      <c r="H80" s="305">
        <f>IF(H$34=0,0,H$34/MAE!H$5*1000)</f>
        <v>5.024471165527804</v>
      </c>
      <c r="I80" s="305">
        <f>IF(I$34=0,0,I$34/MAE!I$5*1000)</f>
        <v>4.1945899178919115</v>
      </c>
      <c r="J80" s="305">
        <f>IF(J$34=0,0,J$34/MAE!J$5*1000)</f>
        <v>4.2488001752032138</v>
      </c>
      <c r="K80" s="305">
        <f>IF(K$34=0,0,K$34/MAE!K$5*1000)</f>
        <v>5.5698124246151464</v>
      </c>
      <c r="L80" s="305">
        <f>IF(L$34=0,0,L$34/MAE!L$5*1000)</f>
        <v>5.8164586152141311</v>
      </c>
      <c r="M80" s="305">
        <f>IF(M$34=0,0,M$34/MAE!M$5*1000)</f>
        <v>5.420231387900083</v>
      </c>
      <c r="N80" s="305">
        <f>IF(N$34=0,0,N$34/MAE!N$5*1000)</f>
        <v>5.2548039111795042</v>
      </c>
      <c r="O80" s="305">
        <f>IF(O$34=0,0,O$34/MAE!O$5*1000)</f>
        <v>4.8917027408727485</v>
      </c>
      <c r="P80" s="305">
        <f>IF(P$34=0,0,P$34/MAE!P$5*1000)</f>
        <v>3.8559682386647296</v>
      </c>
      <c r="Q80" s="305">
        <f>IF(Q$34=0,0,Q$34/MAE!Q$5*1000)</f>
        <v>3.8804718570072998</v>
      </c>
    </row>
    <row r="81" spans="1:17" x14ac:dyDescent="0.25">
      <c r="A81" s="127" t="s">
        <v>291</v>
      </c>
      <c r="B81" s="305">
        <f>IF(B$45=0,0,B$45/MAE!B$5*1000)</f>
        <v>4.2260144626009062</v>
      </c>
      <c r="C81" s="305">
        <f>IF(C$45=0,0,C$45/MAE!C$5*1000)</f>
        <v>4.2181732195133739</v>
      </c>
      <c r="D81" s="305">
        <f>IF(D$45=0,0,D$45/MAE!D$5*1000)</f>
        <v>4.2214299799325845</v>
      </c>
      <c r="E81" s="305">
        <f>IF(E$45=0,0,E$45/MAE!E$5*1000)</f>
        <v>4.2247632487970384</v>
      </c>
      <c r="F81" s="305">
        <f>IF(F$45=0,0,F$45/MAE!F$5*1000)</f>
        <v>4.2063378981318049</v>
      </c>
      <c r="G81" s="305">
        <f>IF(G$45=0,0,G$45/MAE!G$5*1000)</f>
        <v>4.1512298846854829</v>
      </c>
      <c r="H81" s="305">
        <f>IF(H$45=0,0,H$45/MAE!H$5*1000)</f>
        <v>4.063655327905269</v>
      </c>
      <c r="I81" s="305">
        <f>IF(I$45=0,0,I$45/MAE!I$5*1000)</f>
        <v>4.02993092599944</v>
      </c>
      <c r="J81" s="305">
        <f>IF(J$45=0,0,J$45/MAE!J$5*1000)</f>
        <v>4.0264087052871567</v>
      </c>
      <c r="K81" s="305">
        <f>IF(K$45=0,0,K$45/MAE!K$5*1000)</f>
        <v>4.0068310474746038</v>
      </c>
      <c r="L81" s="305">
        <f>IF(L$45=0,0,L$45/MAE!L$5*1000)</f>
        <v>3.8766847289060142</v>
      </c>
      <c r="M81" s="305">
        <f>IF(M$45=0,0,M$45/MAE!M$5*1000)</f>
        <v>3.8295007514871418</v>
      </c>
      <c r="N81" s="305">
        <f>IF(N$45=0,0,N$45/MAE!N$5*1000)</f>
        <v>3.7115902900090409</v>
      </c>
      <c r="O81" s="305">
        <f>IF(O$45=0,0,O$45/MAE!O$5*1000)</f>
        <v>3.7160159790952783</v>
      </c>
      <c r="P81" s="305">
        <f>IF(P$45=0,0,P$45/MAE!P$5*1000)</f>
        <v>3.658801045183337</v>
      </c>
      <c r="Q81" s="305">
        <f>IF(Q$45=0,0,Q$45/MAE!Q$5*1000)</f>
        <v>3.6619521682211245</v>
      </c>
    </row>
    <row r="82" spans="1:17" x14ac:dyDescent="0.25">
      <c r="A82" s="72" t="s">
        <v>290</v>
      </c>
      <c r="B82" s="304">
        <f>IF(B$46=0,0,B$46/MAE!B$5*1000)</f>
        <v>5.6810142257795473</v>
      </c>
      <c r="C82" s="304">
        <f>IF(C$46=0,0,C$46/MAE!C$5*1000)</f>
        <v>5.3185691822137073</v>
      </c>
      <c r="D82" s="304">
        <f>IF(D$46=0,0,D$46/MAE!D$5*1000)</f>
        <v>5.7396055734666254</v>
      </c>
      <c r="E82" s="304">
        <f>IF(E$46=0,0,E$46/MAE!E$5*1000)</f>
        <v>5.259720732766989</v>
      </c>
      <c r="F82" s="304">
        <f>IF(F$46=0,0,F$46/MAE!F$5*1000)</f>
        <v>6.0913975604596775</v>
      </c>
      <c r="G82" s="304">
        <f>IF(G$46=0,0,G$46/MAE!G$5*1000)</f>
        <v>5.6391400258941955</v>
      </c>
      <c r="H82" s="304">
        <f>IF(H$46=0,0,H$46/MAE!H$5*1000)</f>
        <v>5.6764878646227341</v>
      </c>
      <c r="I82" s="304">
        <f>IF(I$46=0,0,I$46/MAE!I$5*1000)</f>
        <v>6.417561520573285</v>
      </c>
      <c r="J82" s="304">
        <f>IF(J$46=0,0,J$46/MAE!J$5*1000)</f>
        <v>6.3540760820529645</v>
      </c>
      <c r="K82" s="304">
        <f>IF(K$46=0,0,K$46/MAE!K$5*1000)</f>
        <v>4.9815093337346417</v>
      </c>
      <c r="L82" s="304">
        <f>IF(L$46=0,0,L$46/MAE!L$5*1000)</f>
        <v>4.3921445042383764</v>
      </c>
      <c r="M82" s="304">
        <f>IF(M$46=0,0,M$46/MAE!M$5*1000)</f>
        <v>4.6641205910160544</v>
      </c>
      <c r="N82" s="304">
        <f>IF(N$46=0,0,N$46/MAE!N$5*1000)</f>
        <v>4.5190505191776342</v>
      </c>
      <c r="O82" s="304">
        <f>IF(O$46=0,0,O$46/MAE!O$5*1000)</f>
        <v>4.893806004078149</v>
      </c>
      <c r="P82" s="304">
        <f>IF(P$46=0,0,P$46/MAE!P$5*1000)</f>
        <v>5.7788745136513899</v>
      </c>
      <c r="Q82" s="304">
        <f>IF(Q$46=0,0,Q$46/MAE!Q$5*1000)</f>
        <v>5.7626688526416592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59999389629810485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385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6</v>
      </c>
      <c r="B5" s="96">
        <v>187.21972736963517</v>
      </c>
      <c r="C5" s="96">
        <v>201.36774494842641</v>
      </c>
      <c r="D5" s="96">
        <v>191.62899942754075</v>
      </c>
      <c r="E5" s="96">
        <v>203.89332581782776</v>
      </c>
      <c r="F5" s="96">
        <v>228.68344446472153</v>
      </c>
      <c r="G5" s="96">
        <v>247.5207780164011</v>
      </c>
      <c r="H5" s="96">
        <v>267.56704406848991</v>
      </c>
      <c r="I5" s="96">
        <v>271.24386161098613</v>
      </c>
      <c r="J5" s="96">
        <v>273.86469610348274</v>
      </c>
      <c r="K5" s="96">
        <v>289.06774875041845</v>
      </c>
      <c r="L5" s="96">
        <v>337.18773082771901</v>
      </c>
      <c r="M5" s="96">
        <v>353.18409594316034</v>
      </c>
      <c r="N5" s="96">
        <v>367.46559146113862</v>
      </c>
      <c r="O5" s="96">
        <v>358.28576875934999</v>
      </c>
      <c r="P5" s="96">
        <v>340.7218150403653</v>
      </c>
      <c r="Q5" s="96">
        <v>344.70461889785179</v>
      </c>
    </row>
    <row r="6" spans="1:17" x14ac:dyDescent="0.25">
      <c r="A6" s="76" t="s">
        <v>83</v>
      </c>
      <c r="B6" s="95">
        <v>3.7755090866470407</v>
      </c>
      <c r="C6" s="95">
        <v>4.0532860034223193</v>
      </c>
      <c r="D6" s="95">
        <v>3.8602350921443063</v>
      </c>
      <c r="E6" s="95">
        <v>4.1105347011588922</v>
      </c>
      <c r="F6" s="95">
        <v>4.6307855087904306</v>
      </c>
      <c r="G6" s="95">
        <v>4.9948700396522412</v>
      </c>
      <c r="H6" s="95">
        <v>5.3968044130119512</v>
      </c>
      <c r="I6" s="95">
        <v>5.4822207664517304</v>
      </c>
      <c r="J6" s="95">
        <v>5.5303536843681913</v>
      </c>
      <c r="K6" s="95">
        <v>5.8089771739219298</v>
      </c>
      <c r="L6" s="95">
        <v>6.7649973591165509</v>
      </c>
      <c r="M6" s="95">
        <v>7.1036171401874215</v>
      </c>
      <c r="N6" s="95">
        <v>7.3781393574724499</v>
      </c>
      <c r="O6" s="95">
        <v>7.2024006426145899</v>
      </c>
      <c r="P6" s="95">
        <v>6.8579351103896329</v>
      </c>
      <c r="Q6" s="95">
        <v>6.944075060343569</v>
      </c>
    </row>
    <row r="7" spans="1:17" x14ac:dyDescent="0.25">
      <c r="A7" s="76" t="s">
        <v>82</v>
      </c>
      <c r="B7" s="95">
        <v>1.2948333166914321</v>
      </c>
      <c r="C7" s="95">
        <v>1.390098563892274</v>
      </c>
      <c r="D7" s="95">
        <v>1.3238906046465961</v>
      </c>
      <c r="E7" s="95">
        <v>1.4097323455798034</v>
      </c>
      <c r="F7" s="95">
        <v>1.5881554570853267</v>
      </c>
      <c r="G7" s="95">
        <v>1.7130204143222616</v>
      </c>
      <c r="H7" s="95">
        <v>1.8508662003621619</v>
      </c>
      <c r="I7" s="95">
        <v>1.8801602472538188</v>
      </c>
      <c r="J7" s="95">
        <v>1.8966677179862377</v>
      </c>
      <c r="K7" s="95">
        <v>1.9922233023610596</v>
      </c>
      <c r="L7" s="95">
        <v>2.3200961160161984</v>
      </c>
      <c r="M7" s="95">
        <v>2.4362277857218873</v>
      </c>
      <c r="N7" s="95">
        <v>2.530376814357477</v>
      </c>
      <c r="O7" s="95">
        <v>2.4701061759327714</v>
      </c>
      <c r="P7" s="95">
        <v>2.3519696710693103</v>
      </c>
      <c r="Q7" s="95">
        <v>2.3815118796930332</v>
      </c>
    </row>
    <row r="8" spans="1:17" x14ac:dyDescent="0.25">
      <c r="A8" s="76" t="s">
        <v>81</v>
      </c>
      <c r="B8" s="95">
        <v>8.7057051136975137</v>
      </c>
      <c r="C8" s="95">
        <v>9.3462131536305524</v>
      </c>
      <c r="D8" s="95">
        <v>8.901069395015071</v>
      </c>
      <c r="E8" s="95">
        <v>9.4782192670313847</v>
      </c>
      <c r="F8" s="95">
        <v>10.677832355613672</v>
      </c>
      <c r="G8" s="95">
        <v>11.517351607031152</v>
      </c>
      <c r="H8" s="95">
        <v>12.444146391317039</v>
      </c>
      <c r="I8" s="95">
        <v>12.641102501835753</v>
      </c>
      <c r="J8" s="95">
        <v>12.752089121130227</v>
      </c>
      <c r="K8" s="95">
        <v>13.39454921912945</v>
      </c>
      <c r="L8" s="95">
        <v>15.598975065827174</v>
      </c>
      <c r="M8" s="95">
        <v>16.37977677812972</v>
      </c>
      <c r="N8" s="95">
        <v>17.012780014512945</v>
      </c>
      <c r="O8" s="95">
        <v>16.607555343216653</v>
      </c>
      <c r="P8" s="95">
        <v>15.813274286924313</v>
      </c>
      <c r="Q8" s="95">
        <v>16.011898892400659</v>
      </c>
    </row>
    <row r="9" spans="1:17" x14ac:dyDescent="0.25">
      <c r="A9" s="76" t="s">
        <v>80</v>
      </c>
      <c r="B9" s="95">
        <v>3.846307425558769</v>
      </c>
      <c r="C9" s="95">
        <v>4.12929321452701</v>
      </c>
      <c r="D9" s="95">
        <v>3.9326222129432371</v>
      </c>
      <c r="E9" s="95">
        <v>4.1876154397301013</v>
      </c>
      <c r="F9" s="95">
        <v>4.7176219894754832</v>
      </c>
      <c r="G9" s="95">
        <v>5.0885338327385892</v>
      </c>
      <c r="H9" s="95">
        <v>5.4980052786711191</v>
      </c>
      <c r="I9" s="95">
        <v>5.5850233594013501</v>
      </c>
      <c r="J9" s="95">
        <v>5.6340588656992052</v>
      </c>
      <c r="K9" s="95">
        <v>5.9179071023769705</v>
      </c>
      <c r="L9" s="95">
        <v>6.8918545761900294</v>
      </c>
      <c r="M9" s="95">
        <v>7.2368241547245749</v>
      </c>
      <c r="N9" s="95">
        <v>7.5164942120841749</v>
      </c>
      <c r="O9" s="95">
        <v>7.3374600451935201</v>
      </c>
      <c r="P9" s="95">
        <v>6.9865350959908321</v>
      </c>
      <c r="Q9" s="95">
        <v>7.0742903421156207</v>
      </c>
    </row>
    <row r="10" spans="1:17" x14ac:dyDescent="0.25">
      <c r="A10" s="76" t="s">
        <v>79</v>
      </c>
      <c r="B10" s="95">
        <v>6.1399645563290965</v>
      </c>
      <c r="C10" s="95">
        <v>6.5917024238391049</v>
      </c>
      <c r="D10" s="95">
        <v>6.2777511855792874</v>
      </c>
      <c r="E10" s="95">
        <v>6.6848037690965505</v>
      </c>
      <c r="F10" s="95">
        <v>7.5308675570388708</v>
      </c>
      <c r="G10" s="95">
        <v>8.1229641627404572</v>
      </c>
      <c r="H10" s="95">
        <v>8.7766145049226925</v>
      </c>
      <c r="I10" s="95">
        <v>8.9155238203593754</v>
      </c>
      <c r="J10" s="95">
        <v>8.9938005250943718</v>
      </c>
      <c r="K10" s="95">
        <v>9.4469151412056434</v>
      </c>
      <c r="L10" s="95">
        <v>11.001653831410497</v>
      </c>
      <c r="M10" s="95">
        <v>11.552338098387985</v>
      </c>
      <c r="N10" s="95">
        <v>11.998782973866184</v>
      </c>
      <c r="O10" s="95">
        <v>11.712985891767158</v>
      </c>
      <c r="P10" s="95">
        <v>11.152794905545331</v>
      </c>
      <c r="Q10" s="95">
        <v>11.292880978035978</v>
      </c>
    </row>
    <row r="11" spans="1:17" x14ac:dyDescent="0.25">
      <c r="A11" s="92" t="s">
        <v>125</v>
      </c>
      <c r="B11" s="91">
        <v>1.0032626981639126</v>
      </c>
      <c r="C11" s="91">
        <v>1.0770761131540252</v>
      </c>
      <c r="D11" s="91">
        <v>1.0257768648442334</v>
      </c>
      <c r="E11" s="91">
        <v>1.0922887590885024</v>
      </c>
      <c r="F11" s="91">
        <v>1.2305345471419238</v>
      </c>
      <c r="G11" s="91">
        <v>1.3272824082672039</v>
      </c>
      <c r="H11" s="91">
        <v>1.4340880746415365</v>
      </c>
      <c r="I11" s="91">
        <v>1.4567856868714726</v>
      </c>
      <c r="J11" s="91">
        <v>1.4695760046779265</v>
      </c>
      <c r="K11" s="91">
        <v>1.543614378705461</v>
      </c>
      <c r="L11" s="91">
        <v>1.7976567789448716</v>
      </c>
      <c r="M11" s="91">
        <v>1.887637914577772</v>
      </c>
      <c r="N11" s="91">
        <v>1.9605864611442196</v>
      </c>
      <c r="O11" s="91">
        <v>1.9138875675132323</v>
      </c>
      <c r="P11" s="91">
        <v>1.8223530455843262</v>
      </c>
      <c r="Q11" s="91">
        <v>1.8452429384774829</v>
      </c>
    </row>
    <row r="12" spans="1:17" x14ac:dyDescent="0.25">
      <c r="A12" s="92" t="s">
        <v>26</v>
      </c>
      <c r="B12" s="91">
        <v>1.6695563340368678</v>
      </c>
      <c r="C12" s="91">
        <v>1.7923912154285213</v>
      </c>
      <c r="D12" s="91">
        <v>1.7070227619779075</v>
      </c>
      <c r="E12" s="91">
        <v>1.8177069870841891</v>
      </c>
      <c r="F12" s="91">
        <v>2.0477655066732412</v>
      </c>
      <c r="G12" s="91">
        <v>2.2087662143062889</v>
      </c>
      <c r="H12" s="91">
        <v>2.3865043851090495</v>
      </c>
      <c r="I12" s="91">
        <v>2.424276089703822</v>
      </c>
      <c r="J12" s="91">
        <v>2.4455608002259921</v>
      </c>
      <c r="K12" s="91">
        <v>2.5687700419786097</v>
      </c>
      <c r="L12" s="91">
        <v>2.9915288061685459</v>
      </c>
      <c r="M12" s="91">
        <v>3.1412688246250031</v>
      </c>
      <c r="N12" s="91">
        <v>3.2626644553024806</v>
      </c>
      <c r="O12" s="91">
        <v>3.1849515753191864</v>
      </c>
      <c r="P12" s="91">
        <v>3.0326265251113753</v>
      </c>
      <c r="Q12" s="91">
        <v>3.0707182091091307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0" t="s">
        <v>21</v>
      </c>
      <c r="B14" s="89">
        <v>3.4671455241283162</v>
      </c>
      <c r="C14" s="89">
        <v>3.7222350952565586</v>
      </c>
      <c r="D14" s="89">
        <v>3.5449515587571461</v>
      </c>
      <c r="E14" s="89">
        <v>3.7748080229238594</v>
      </c>
      <c r="F14" s="89">
        <v>4.2525675032237054</v>
      </c>
      <c r="G14" s="89">
        <v>4.5869155401669648</v>
      </c>
      <c r="H14" s="89">
        <v>4.9560220451721069</v>
      </c>
      <c r="I14" s="89">
        <v>5.0344620437840808</v>
      </c>
      <c r="J14" s="89">
        <v>5.0786637201904536</v>
      </c>
      <c r="K14" s="89">
        <v>5.3345307205215713</v>
      </c>
      <c r="L14" s="89">
        <v>6.2124682462970791</v>
      </c>
      <c r="M14" s="89">
        <v>6.5234313591852091</v>
      </c>
      <c r="N14" s="89">
        <v>6.7755320574194844</v>
      </c>
      <c r="O14" s="89">
        <v>6.6141467489347399</v>
      </c>
      <c r="P14" s="89">
        <v>6.2978153348496306</v>
      </c>
      <c r="Q14" s="89">
        <v>6.3769198304493644</v>
      </c>
    </row>
    <row r="15" spans="1:17" x14ac:dyDescent="0.25">
      <c r="A15" s="74" t="s">
        <v>295</v>
      </c>
      <c r="B15" s="313">
        <v>31.495975327918003</v>
      </c>
      <c r="C15" s="313">
        <v>33.728372088272238</v>
      </c>
      <c r="D15" s="313">
        <v>32.175543457916753</v>
      </c>
      <c r="E15" s="313">
        <v>34.309590655349034</v>
      </c>
      <c r="F15" s="313">
        <v>38.65423760495662</v>
      </c>
      <c r="G15" s="313">
        <v>41.702395530400807</v>
      </c>
      <c r="H15" s="313">
        <v>45.048910687822506</v>
      </c>
      <c r="I15" s="313">
        <v>45.818175016156175</v>
      </c>
      <c r="J15" s="313">
        <v>46.270334829443954</v>
      </c>
      <c r="K15" s="313">
        <v>48.593676589071038</v>
      </c>
      <c r="L15" s="313">
        <v>56.583032512603644</v>
      </c>
      <c r="M15" s="313">
        <v>59.461933212777559</v>
      </c>
      <c r="N15" s="313">
        <v>61.76053426646051</v>
      </c>
      <c r="O15" s="313">
        <v>60.294351957662982</v>
      </c>
      <c r="P15" s="313">
        <v>57.359550167378117</v>
      </c>
      <c r="Q15" s="313">
        <v>58.035828450251344</v>
      </c>
    </row>
    <row r="16" spans="1:17" x14ac:dyDescent="0.25">
      <c r="A16" s="310" t="s">
        <v>301</v>
      </c>
      <c r="B16" s="309">
        <v>15.51941602638494</v>
      </c>
      <c r="C16" s="309">
        <v>16.576363521061861</v>
      </c>
      <c r="D16" s="309">
        <v>15.840455009679607</v>
      </c>
      <c r="E16" s="309">
        <v>16.915326754266285</v>
      </c>
      <c r="F16" s="309">
        <v>19.058464532781571</v>
      </c>
      <c r="G16" s="309">
        <v>20.565951262741937</v>
      </c>
      <c r="H16" s="309">
        <v>22.211628677773561</v>
      </c>
      <c r="I16" s="309">
        <v>22.619442562012754</v>
      </c>
      <c r="J16" s="309">
        <v>22.867921653098612</v>
      </c>
      <c r="K16" s="309">
        <v>24.01223176388158</v>
      </c>
      <c r="L16" s="309">
        <v>27.956063539096238</v>
      </c>
      <c r="M16" s="309">
        <v>29.40205045498486</v>
      </c>
      <c r="N16" s="309">
        <v>30.538974928533378</v>
      </c>
      <c r="O16" s="309">
        <v>29.816453920785797</v>
      </c>
      <c r="P16" s="309">
        <v>28.33930297350647</v>
      </c>
      <c r="Q16" s="309">
        <v>28.651068819225866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2.1228377720064735</v>
      </c>
      <c r="C18" s="83">
        <v>1.9660806209907811</v>
      </c>
      <c r="D18" s="83">
        <v>1.9707105928183166</v>
      </c>
      <c r="E18" s="83">
        <v>1.363694375810774</v>
      </c>
      <c r="F18" s="83">
        <v>1.3767355024996448</v>
      </c>
      <c r="G18" s="83">
        <v>1.5445719644181168</v>
      </c>
      <c r="H18" s="83">
        <v>1.8915596046331651</v>
      </c>
      <c r="I18" s="83">
        <v>1.5942207596404501</v>
      </c>
      <c r="J18" s="83">
        <v>1.4352394643975415</v>
      </c>
      <c r="K18" s="83">
        <v>1.5883523858408066</v>
      </c>
      <c r="L18" s="83">
        <v>1.9733002599346745</v>
      </c>
      <c r="M18" s="83">
        <v>1.6688158881839199</v>
      </c>
      <c r="N18" s="83">
        <v>1.7237803311648676</v>
      </c>
      <c r="O18" s="83">
        <v>1.7235661756194436</v>
      </c>
      <c r="P18" s="83">
        <v>1.6153793083403096</v>
      </c>
      <c r="Q18" s="83">
        <v>1.7522121169498674</v>
      </c>
    </row>
    <row r="19" spans="1:17" x14ac:dyDescent="0.25">
      <c r="A19" s="154" t="s">
        <v>125</v>
      </c>
      <c r="B19" s="83">
        <v>0.41891832193461764</v>
      </c>
      <c r="C19" s="83">
        <v>1.7870069589851714</v>
      </c>
      <c r="D19" s="83">
        <v>0.95675766531801254</v>
      </c>
      <c r="E19" s="83">
        <v>1.1770444223691228</v>
      </c>
      <c r="F19" s="83">
        <v>1.3852063762061699</v>
      </c>
      <c r="G19" s="83">
        <v>1.4041939519062527</v>
      </c>
      <c r="H19" s="83">
        <v>1.406172857072429</v>
      </c>
      <c r="I19" s="83">
        <v>1.0765996083857028</v>
      </c>
      <c r="J19" s="83">
        <v>0.65694469826294344</v>
      </c>
      <c r="K19" s="83">
        <v>0.7033014261225764</v>
      </c>
      <c r="L19" s="83">
        <v>0.79222380815100091</v>
      </c>
      <c r="M19" s="83">
        <v>0.67202696307272047</v>
      </c>
      <c r="N19" s="83">
        <v>0.69943758220933805</v>
      </c>
      <c r="O19" s="83">
        <v>0.58301057779880561</v>
      </c>
      <c r="P19" s="83">
        <v>0.49722355737428447</v>
      </c>
      <c r="Q19" s="83">
        <v>0.47984923885527336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3.7557701694278613E-2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0.35926700786914662</v>
      </c>
      <c r="Q20" s="83">
        <v>0.58957969768219187</v>
      </c>
    </row>
    <row r="21" spans="1:17" x14ac:dyDescent="0.25">
      <c r="A21" s="154" t="s">
        <v>26</v>
      </c>
      <c r="B21" s="83">
        <v>12.977659932443849</v>
      </c>
      <c r="C21" s="83">
        <v>12.823275941085909</v>
      </c>
      <c r="D21" s="83">
        <v>12.912986751543277</v>
      </c>
      <c r="E21" s="83">
        <v>14.374587956086389</v>
      </c>
      <c r="F21" s="83">
        <v>16.258964952381476</v>
      </c>
      <c r="G21" s="83">
        <v>17.617185346417568</v>
      </c>
      <c r="H21" s="83">
        <v>18.913896216067968</v>
      </c>
      <c r="I21" s="83">
        <v>19.948622193986601</v>
      </c>
      <c r="J21" s="83">
        <v>20.775737490438129</v>
      </c>
      <c r="K21" s="83">
        <v>21.720577951918198</v>
      </c>
      <c r="L21" s="83">
        <v>25.190539471010563</v>
      </c>
      <c r="M21" s="83">
        <v>27.061207603728221</v>
      </c>
      <c r="N21" s="83">
        <v>28.115757015159172</v>
      </c>
      <c r="O21" s="83">
        <v>27.509877167367549</v>
      </c>
      <c r="P21" s="83">
        <v>25.867433099922728</v>
      </c>
      <c r="Q21" s="83">
        <v>25.829427765738533</v>
      </c>
    </row>
    <row r="22" spans="1:17" x14ac:dyDescent="0.25">
      <c r="A22" s="152" t="s">
        <v>300</v>
      </c>
      <c r="B22" s="264">
        <v>15.976559301533062</v>
      </c>
      <c r="C22" s="264">
        <v>17.152008567210373</v>
      </c>
      <c r="D22" s="264">
        <v>16.335088448237148</v>
      </c>
      <c r="E22" s="264">
        <v>17.394263901082748</v>
      </c>
      <c r="F22" s="264">
        <v>19.595773072175049</v>
      </c>
      <c r="G22" s="264">
        <v>21.136444267658867</v>
      </c>
      <c r="H22" s="264">
        <v>22.837282010048945</v>
      </c>
      <c r="I22" s="264">
        <v>23.198732454143421</v>
      </c>
      <c r="J22" s="264">
        <v>23.402413176345341</v>
      </c>
      <c r="K22" s="264">
        <v>24.581444825189458</v>
      </c>
      <c r="L22" s="264">
        <v>28.626968973507406</v>
      </c>
      <c r="M22" s="264">
        <v>30.0598827577927</v>
      </c>
      <c r="N22" s="264">
        <v>31.221559337927129</v>
      </c>
      <c r="O22" s="264">
        <v>30.477898036877189</v>
      </c>
      <c r="P22" s="264">
        <v>29.020247193871644</v>
      </c>
      <c r="Q22" s="264">
        <v>29.384759631025474</v>
      </c>
    </row>
    <row r="23" spans="1:17" x14ac:dyDescent="0.25">
      <c r="A23" s="74" t="s">
        <v>294</v>
      </c>
      <c r="B23" s="313">
        <v>12.547531949974356</v>
      </c>
      <c r="C23" s="313">
        <v>13.47069612683468</v>
      </c>
      <c r="D23" s="313">
        <v>12.829110470002437</v>
      </c>
      <c r="E23" s="313">
        <v>13.66095652548783</v>
      </c>
      <c r="F23" s="313">
        <v>15.38995875563581</v>
      </c>
      <c r="G23" s="313">
        <v>16.599957772625878</v>
      </c>
      <c r="H23" s="313">
        <v>17.935747006814356</v>
      </c>
      <c r="I23" s="313">
        <v>18.219619830118226</v>
      </c>
      <c r="J23" s="313">
        <v>18.379584833920841</v>
      </c>
      <c r="K23" s="313">
        <v>19.305562511885761</v>
      </c>
      <c r="L23" s="313">
        <v>22.482801274460968</v>
      </c>
      <c r="M23" s="313">
        <v>23.608170707925471</v>
      </c>
      <c r="N23" s="313">
        <v>24.520518212145298</v>
      </c>
      <c r="O23" s="313">
        <v>23.936467932058509</v>
      </c>
      <c r="P23" s="313">
        <v>22.791670721387238</v>
      </c>
      <c r="Q23" s="313">
        <v>23.077948346314397</v>
      </c>
    </row>
    <row r="24" spans="1:17" x14ac:dyDescent="0.25">
      <c r="A24" s="310" t="s">
        <v>299</v>
      </c>
      <c r="B24" s="312">
        <v>8.8750835743721055</v>
      </c>
      <c r="C24" s="312">
        <v>9.5280533580050175</v>
      </c>
      <c r="D24" s="312">
        <v>9.0742488690261141</v>
      </c>
      <c r="E24" s="312">
        <v>9.6626277863206607</v>
      </c>
      <c r="F24" s="312">
        <v>10.885580583254598</v>
      </c>
      <c r="G24" s="312">
        <v>11.741433546491475</v>
      </c>
      <c r="H24" s="312">
        <v>12.686260077990642</v>
      </c>
      <c r="I24" s="312">
        <v>12.887048172522649</v>
      </c>
      <c r="J24" s="312">
        <v>13.000194150822058</v>
      </c>
      <c r="K24" s="312">
        <v>13.655153971821635</v>
      </c>
      <c r="L24" s="312">
        <v>15.902469194130928</v>
      </c>
      <c r="M24" s="312">
        <v>16.698462208044845</v>
      </c>
      <c r="N24" s="312">
        <v>17.343781174444235</v>
      </c>
      <c r="O24" s="312">
        <v>16.930672439748701</v>
      </c>
      <c r="P24" s="312">
        <v>16.120937827322681</v>
      </c>
      <c r="Q24" s="312">
        <v>16.323426879100428</v>
      </c>
    </row>
    <row r="25" spans="1:17" x14ac:dyDescent="0.25">
      <c r="A25" s="149" t="s">
        <v>298</v>
      </c>
      <c r="B25" s="148">
        <v>3.6724483756022508</v>
      </c>
      <c r="C25" s="148">
        <v>3.9426427688296628</v>
      </c>
      <c r="D25" s="148">
        <v>3.7548616009763229</v>
      </c>
      <c r="E25" s="148">
        <v>3.99832873916717</v>
      </c>
      <c r="F25" s="148">
        <v>4.5043781723812133</v>
      </c>
      <c r="G25" s="148">
        <v>4.8585242261344028</v>
      </c>
      <c r="H25" s="148">
        <v>5.2494869288237149</v>
      </c>
      <c r="I25" s="148">
        <v>5.3325716575955795</v>
      </c>
      <c r="J25" s="148">
        <v>5.3793906830987837</v>
      </c>
      <c r="K25" s="148">
        <v>5.6504085400641255</v>
      </c>
      <c r="L25" s="148">
        <v>6.5803320803300389</v>
      </c>
      <c r="M25" s="148">
        <v>6.9097084998806269</v>
      </c>
      <c r="N25" s="148">
        <v>7.1767370377010646</v>
      </c>
      <c r="O25" s="148">
        <v>7.005795492309808</v>
      </c>
      <c r="P25" s="148">
        <v>6.6707328940645576</v>
      </c>
      <c r="Q25" s="148">
        <v>6.7545214672139693</v>
      </c>
    </row>
    <row r="26" spans="1:17" x14ac:dyDescent="0.25">
      <c r="A26" s="127" t="s">
        <v>293</v>
      </c>
      <c r="B26" s="311">
        <v>36.1090020103276</v>
      </c>
      <c r="C26" s="311">
        <v>38.605436906718552</v>
      </c>
      <c r="D26" s="311">
        <v>36.867910987138949</v>
      </c>
      <c r="E26" s="311">
        <v>39.348629257474613</v>
      </c>
      <c r="F26" s="311">
        <v>44.333037112601751</v>
      </c>
      <c r="G26" s="311">
        <v>47.835722038649138</v>
      </c>
      <c r="H26" s="311">
        <v>51.667566352523266</v>
      </c>
      <c r="I26" s="311">
        <v>52.591546106077715</v>
      </c>
      <c r="J26" s="311">
        <v>53.147469228761985</v>
      </c>
      <c r="K26" s="311">
        <v>55.810366230416953</v>
      </c>
      <c r="L26" s="311">
        <v>64.980303116098824</v>
      </c>
      <c r="M26" s="311">
        <v>68.320953377584658</v>
      </c>
      <c r="N26" s="311">
        <v>70.962509925996073</v>
      </c>
      <c r="O26" s="311">
        <v>69.281482089517127</v>
      </c>
      <c r="P26" s="311">
        <v>66.344163723052176</v>
      </c>
      <c r="Q26" s="311">
        <v>66.615404948538654</v>
      </c>
    </row>
    <row r="27" spans="1:17" x14ac:dyDescent="0.25">
      <c r="A27" s="310" t="s">
        <v>297</v>
      </c>
      <c r="B27" s="309">
        <v>29.299708027602591</v>
      </c>
      <c r="C27" s="309">
        <v>31.295160236750789</v>
      </c>
      <c r="D27" s="309">
        <v>29.905809987883845</v>
      </c>
      <c r="E27" s="309">
        <v>31.935102084311112</v>
      </c>
      <c r="F27" s="309">
        <v>35.981215099560259</v>
      </c>
      <c r="G27" s="309">
        <v>38.827257822316838</v>
      </c>
      <c r="H27" s="309">
        <v>41.934196104406212</v>
      </c>
      <c r="I27" s="309">
        <v>42.704123769048721</v>
      </c>
      <c r="J27" s="309">
        <v>43.173237091831069</v>
      </c>
      <c r="K27" s="309">
        <v>45.333624575610969</v>
      </c>
      <c r="L27" s="309">
        <v>52.779337695699745</v>
      </c>
      <c r="M27" s="309">
        <v>55.509272531858699</v>
      </c>
      <c r="N27" s="309">
        <v>57.655716384370479</v>
      </c>
      <c r="O27" s="309">
        <v>56.291640923359388</v>
      </c>
      <c r="P27" s="309">
        <v>51.623977823260908</v>
      </c>
      <c r="Q27" s="309">
        <v>54.091465146295867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4.0077878448525892</v>
      </c>
      <c r="C29" s="83">
        <v>3.7118399336560599</v>
      </c>
      <c r="D29" s="83">
        <v>3.7205810372189911</v>
      </c>
      <c r="E29" s="83">
        <v>2.5745715548967523</v>
      </c>
      <c r="F29" s="83">
        <v>2.5991924042692562</v>
      </c>
      <c r="G29" s="83">
        <v>2.9160573766520228</v>
      </c>
      <c r="H29" s="83">
        <v>3.5711488137398115</v>
      </c>
      <c r="I29" s="83">
        <v>3.0097912646709664</v>
      </c>
      <c r="J29" s="83">
        <v>2.7096443052397619</v>
      </c>
      <c r="K29" s="83">
        <v>2.9987121339463259</v>
      </c>
      <c r="L29" s="83">
        <v>3.7254701703067878</v>
      </c>
      <c r="M29" s="83">
        <v>3.1506223038601582</v>
      </c>
      <c r="N29" s="83">
        <v>3.2543918096523612</v>
      </c>
      <c r="O29" s="83">
        <v>3.2539874970839775</v>
      </c>
      <c r="P29" s="83">
        <v>2.9426378506160003</v>
      </c>
      <c r="Q29" s="83">
        <v>3.3080692818450999</v>
      </c>
    </row>
    <row r="30" spans="1:17" x14ac:dyDescent="0.25">
      <c r="A30" s="154" t="s">
        <v>125</v>
      </c>
      <c r="B30" s="83">
        <v>0.79089216367612514</v>
      </c>
      <c r="C30" s="83">
        <v>3.3737598149661738</v>
      </c>
      <c r="D30" s="83">
        <v>1.8062999406246583</v>
      </c>
      <c r="E30" s="83">
        <v>2.2221878614698611</v>
      </c>
      <c r="F30" s="83">
        <v>2.6151848956051373</v>
      </c>
      <c r="G30" s="83">
        <v>2.6510322769253252</v>
      </c>
      <c r="H30" s="83">
        <v>2.6547683288157273</v>
      </c>
      <c r="I30" s="83">
        <v>2.0325541975744166</v>
      </c>
      <c r="J30" s="83">
        <v>1.2402714004612814</v>
      </c>
      <c r="K30" s="83">
        <v>1.3277900666980211</v>
      </c>
      <c r="L30" s="83">
        <v>1.4956700839694346</v>
      </c>
      <c r="M30" s="83">
        <v>1.2687457937354996</v>
      </c>
      <c r="N30" s="83">
        <v>1.3204953657679324</v>
      </c>
      <c r="O30" s="83">
        <v>1.1006883040874278</v>
      </c>
      <c r="P30" s="83">
        <v>0.90576179389767619</v>
      </c>
      <c r="Q30" s="83">
        <v>0.90592600725594608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</v>
      </c>
      <c r="E31" s="83">
        <v>0</v>
      </c>
      <c r="F31" s="83">
        <v>7.090664313394851E-2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0.65445477131900354</v>
      </c>
      <c r="Q31" s="83">
        <v>1.1130904005486806</v>
      </c>
    </row>
    <row r="32" spans="1:17" x14ac:dyDescent="0.25">
      <c r="A32" s="154" t="s">
        <v>26</v>
      </c>
      <c r="B32" s="83">
        <v>24.501028019073875</v>
      </c>
      <c r="C32" s="83">
        <v>24.209560488128556</v>
      </c>
      <c r="D32" s="83">
        <v>24.378929010040196</v>
      </c>
      <c r="E32" s="83">
        <v>27.138342667944496</v>
      </c>
      <c r="F32" s="83">
        <v>30.695931156551914</v>
      </c>
      <c r="G32" s="83">
        <v>33.26016816873949</v>
      </c>
      <c r="H32" s="83">
        <v>35.708278961850674</v>
      </c>
      <c r="I32" s="83">
        <v>37.661778306803342</v>
      </c>
      <c r="J32" s="83">
        <v>39.223321386130024</v>
      </c>
      <c r="K32" s="83">
        <v>41.00712237496662</v>
      </c>
      <c r="L32" s="83">
        <v>47.558197441423523</v>
      </c>
      <c r="M32" s="83">
        <v>51.08990443426304</v>
      </c>
      <c r="N32" s="83">
        <v>53.080829208950185</v>
      </c>
      <c r="O32" s="83">
        <v>51.936965122187985</v>
      </c>
      <c r="P32" s="83">
        <v>47.121123407428229</v>
      </c>
      <c r="Q32" s="83">
        <v>48.764379456646139</v>
      </c>
    </row>
    <row r="33" spans="1:17" x14ac:dyDescent="0.25">
      <c r="A33" s="152" t="s">
        <v>296</v>
      </c>
      <c r="B33" s="264">
        <v>6.8092939827250065</v>
      </c>
      <c r="C33" s="264">
        <v>7.3102766699677595</v>
      </c>
      <c r="D33" s="264">
        <v>6.9621009992551013</v>
      </c>
      <c r="E33" s="264">
        <v>7.4135271731634997</v>
      </c>
      <c r="F33" s="264">
        <v>8.35182201304149</v>
      </c>
      <c r="G33" s="264">
        <v>9.0084642163323032</v>
      </c>
      <c r="H33" s="264">
        <v>9.7333702481170565</v>
      </c>
      <c r="I33" s="264">
        <v>9.8874223370289975</v>
      </c>
      <c r="J33" s="264">
        <v>9.974232136930917</v>
      </c>
      <c r="K33" s="264">
        <v>10.476741654805982</v>
      </c>
      <c r="L33" s="264">
        <v>12.200965420399081</v>
      </c>
      <c r="M33" s="264">
        <v>12.811680845725967</v>
      </c>
      <c r="N33" s="264">
        <v>13.306793541625591</v>
      </c>
      <c r="O33" s="264">
        <v>12.989841166157737</v>
      </c>
      <c r="P33" s="264">
        <v>14.720185899791266</v>
      </c>
      <c r="Q33" s="264">
        <v>12.523939802242792</v>
      </c>
    </row>
    <row r="34" spans="1:17" x14ac:dyDescent="0.25">
      <c r="A34" s="86" t="s">
        <v>292</v>
      </c>
      <c r="B34" s="85">
        <v>31.188632506887974</v>
      </c>
      <c r="C34" s="85">
        <v>36.014338167532934</v>
      </c>
      <c r="D34" s="85">
        <v>31.840190580817925</v>
      </c>
      <c r="E34" s="85">
        <v>36.271224395924492</v>
      </c>
      <c r="F34" s="85">
        <v>34.518932728369322</v>
      </c>
      <c r="G34" s="85">
        <v>40.598769322954894</v>
      </c>
      <c r="H34" s="85">
        <v>42.846867380734125</v>
      </c>
      <c r="I34" s="85">
        <v>36.740753825008419</v>
      </c>
      <c r="J34" s="85">
        <v>37.608193752907646</v>
      </c>
      <c r="K34" s="85">
        <v>51.931147123934878</v>
      </c>
      <c r="L34" s="85">
        <v>65.266679541917327</v>
      </c>
      <c r="M34" s="85">
        <v>64.103452546683812</v>
      </c>
      <c r="N34" s="85">
        <v>67.227803705161008</v>
      </c>
      <c r="O34" s="85">
        <v>61.13652427487218</v>
      </c>
      <c r="P34" s="85">
        <v>47.27862409136759</v>
      </c>
      <c r="Q34" s="85">
        <v>48.409037639421541</v>
      </c>
    </row>
    <row r="35" spans="1:17" x14ac:dyDescent="0.25">
      <c r="A35" s="150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0.37475409967359713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30</v>
      </c>
      <c r="B37" s="87">
        <v>0</v>
      </c>
      <c r="C37" s="87">
        <v>0</v>
      </c>
      <c r="D37" s="87">
        <v>2.1438984592422213E-15</v>
      </c>
      <c r="E37" s="87">
        <v>0</v>
      </c>
      <c r="F37" s="87">
        <v>0</v>
      </c>
      <c r="G37" s="87">
        <v>0</v>
      </c>
      <c r="H37" s="87">
        <v>0</v>
      </c>
      <c r="I37" s="87">
        <v>4.5065093338322658E-15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150" t="s">
        <v>125</v>
      </c>
      <c r="B38" s="87">
        <v>9.4187853901498558E-2</v>
      </c>
      <c r="C38" s="87">
        <v>0.79798650901788037</v>
      </c>
      <c r="D38" s="87">
        <v>0.18350493229801426</v>
      </c>
      <c r="E38" s="87">
        <v>0.34563252361203917</v>
      </c>
      <c r="F38" s="87">
        <v>0</v>
      </c>
      <c r="G38" s="87">
        <v>0.48129197323273953</v>
      </c>
      <c r="H38" s="87">
        <v>0.53308616543931475</v>
      </c>
      <c r="I38" s="87">
        <v>7.9511764099491997E-2</v>
      </c>
      <c r="J38" s="87">
        <v>2.4924279646329796E-3</v>
      </c>
      <c r="K38" s="87">
        <v>0.32819218513031906</v>
      </c>
      <c r="L38" s="87">
        <v>0.47034037080605773</v>
      </c>
      <c r="M38" s="87">
        <v>0.27387845273262157</v>
      </c>
      <c r="N38" s="87">
        <v>0.23114991366890217</v>
      </c>
      <c r="O38" s="87">
        <v>0.11066016666760213</v>
      </c>
      <c r="P38" s="87">
        <v>0</v>
      </c>
      <c r="Q38" s="87">
        <v>0</v>
      </c>
    </row>
    <row r="39" spans="1:17" x14ac:dyDescent="0.25">
      <c r="A39" s="150" t="s">
        <v>29</v>
      </c>
      <c r="B39" s="87">
        <v>15.22657803451397</v>
      </c>
      <c r="C39" s="87">
        <v>13.686419812658309</v>
      </c>
      <c r="D39" s="87">
        <v>12.697555430319891</v>
      </c>
      <c r="E39" s="87">
        <v>15.728428162099069</v>
      </c>
      <c r="F39" s="87">
        <v>16.216175612483948</v>
      </c>
      <c r="G39" s="87">
        <v>16.544739766219593</v>
      </c>
      <c r="H39" s="87">
        <v>16.361965313711291</v>
      </c>
      <c r="I39" s="87">
        <v>12.785454051929193</v>
      </c>
      <c r="J39" s="87">
        <v>11.718277553742334</v>
      </c>
      <c r="K39" s="87">
        <v>12.250509052202396</v>
      </c>
      <c r="L39" s="87">
        <v>12.660914757376572</v>
      </c>
      <c r="M39" s="87">
        <v>16.199737013104119</v>
      </c>
      <c r="N39" s="87">
        <v>16.110570282436363</v>
      </c>
      <c r="O39" s="87">
        <v>13.80888271698003</v>
      </c>
      <c r="P39" s="87">
        <v>9.6673710877841543</v>
      </c>
      <c r="Q39" s="87">
        <v>7.5157156043862798</v>
      </c>
    </row>
    <row r="40" spans="1:17" x14ac:dyDescent="0.25">
      <c r="A40" s="150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26</v>
      </c>
      <c r="B41" s="87">
        <v>1.8573318619055061</v>
      </c>
      <c r="C41" s="87">
        <v>5.1520218475898547</v>
      </c>
      <c r="D41" s="87">
        <v>2.006818808041086</v>
      </c>
      <c r="E41" s="87">
        <v>3.5213787881542551</v>
      </c>
      <c r="F41" s="87">
        <v>0</v>
      </c>
      <c r="G41" s="87">
        <v>5.0189884598924319</v>
      </c>
      <c r="H41" s="87">
        <v>5.8695634844888023</v>
      </c>
      <c r="I41" s="87">
        <v>1.1249951945676735</v>
      </c>
      <c r="J41" s="87">
        <v>5.1305131335743076E-2</v>
      </c>
      <c r="K41" s="87">
        <v>6.65644999626962</v>
      </c>
      <c r="L41" s="87">
        <v>9.7069780292549606</v>
      </c>
      <c r="M41" s="87">
        <v>6.5633403261384027</v>
      </c>
      <c r="N41" s="87">
        <v>5.5330183295571471</v>
      </c>
      <c r="O41" s="87">
        <v>2.8969184880105976</v>
      </c>
      <c r="P41" s="87">
        <v>0</v>
      </c>
      <c r="Q41" s="87">
        <v>0</v>
      </c>
    </row>
    <row r="42" spans="1:17" x14ac:dyDescent="0.25">
      <c r="A42" s="150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86</v>
      </c>
      <c r="B43" s="87">
        <v>1.0025251317437596</v>
      </c>
      <c r="C43" s="87">
        <v>2.1507134475999603</v>
      </c>
      <c r="D43" s="87">
        <v>2.3082672429931606</v>
      </c>
      <c r="E43" s="87">
        <v>3.7253752574198504</v>
      </c>
      <c r="F43" s="87">
        <v>4.9751647916689796</v>
      </c>
      <c r="G43" s="87">
        <v>4.3018107158499239</v>
      </c>
      <c r="H43" s="87">
        <v>3.7653683053250333</v>
      </c>
      <c r="I43" s="87">
        <v>5.6783456565818797</v>
      </c>
      <c r="J43" s="87">
        <v>7.3329530380466075</v>
      </c>
      <c r="K43" s="87">
        <v>12.186556247347564</v>
      </c>
      <c r="L43" s="87">
        <v>17.518026825691621</v>
      </c>
      <c r="M43" s="87">
        <v>16.798247464910304</v>
      </c>
      <c r="N43" s="87">
        <v>16.336598815153852</v>
      </c>
      <c r="O43" s="87">
        <v>15.852752495583863</v>
      </c>
      <c r="P43" s="87">
        <v>11.224865123493938</v>
      </c>
      <c r="Q43" s="87">
        <v>12.668743593300858</v>
      </c>
    </row>
    <row r="44" spans="1:17" x14ac:dyDescent="0.25">
      <c r="A44" s="150" t="s">
        <v>22</v>
      </c>
      <c r="B44" s="87">
        <v>13.008009624823238</v>
      </c>
      <c r="C44" s="87">
        <v>14.227196550666932</v>
      </c>
      <c r="D44" s="87">
        <v>14.644044167165772</v>
      </c>
      <c r="E44" s="87">
        <v>12.950409664639283</v>
      </c>
      <c r="F44" s="87">
        <v>13.327592324216395</v>
      </c>
      <c r="G44" s="87">
        <v>14.25193840776021</v>
      </c>
      <c r="H44" s="87">
        <v>15.942130012096085</v>
      </c>
      <c r="I44" s="87">
        <v>17.072447157830176</v>
      </c>
      <c r="J44" s="87">
        <v>18.503165601818328</v>
      </c>
      <c r="K44" s="87">
        <v>20.509439642984976</v>
      </c>
      <c r="L44" s="87">
        <v>24.910419558788114</v>
      </c>
      <c r="M44" s="87">
        <v>24.268249289798366</v>
      </c>
      <c r="N44" s="87">
        <v>29.016466364344748</v>
      </c>
      <c r="O44" s="87">
        <v>28.467310407630087</v>
      </c>
      <c r="P44" s="87">
        <v>26.386387880089494</v>
      </c>
      <c r="Q44" s="87">
        <v>28.224578441734398</v>
      </c>
    </row>
    <row r="45" spans="1:17" x14ac:dyDescent="0.25">
      <c r="A45" s="86" t="s">
        <v>291</v>
      </c>
      <c r="B45" s="85">
        <v>23.413390394674128</v>
      </c>
      <c r="C45" s="85">
        <v>25.135992365913015</v>
      </c>
      <c r="D45" s="85">
        <v>23.938809085971858</v>
      </c>
      <c r="E45" s="85">
        <v>25.491013656798966</v>
      </c>
      <c r="F45" s="85">
        <v>28.717289897346781</v>
      </c>
      <c r="G45" s="85">
        <v>30.97511872574982</v>
      </c>
      <c r="H45" s="85">
        <v>33.467669049570411</v>
      </c>
      <c r="I45" s="85">
        <v>33.997368855153731</v>
      </c>
      <c r="J45" s="85">
        <v>34.295859673782303</v>
      </c>
      <c r="K45" s="85">
        <v>36.023711569866997</v>
      </c>
      <c r="L45" s="85">
        <v>41.952362066382911</v>
      </c>
      <c r="M45" s="85">
        <v>44.052274143832662</v>
      </c>
      <c r="N45" s="85">
        <v>45.754692466182419</v>
      </c>
      <c r="O45" s="85">
        <v>44.664868804261502</v>
      </c>
      <c r="P45" s="85">
        <v>42.528704965584417</v>
      </c>
      <c r="Q45" s="85">
        <v>43.062892072690637</v>
      </c>
    </row>
    <row r="46" spans="1:17" x14ac:dyDescent="0.25">
      <c r="A46" s="86" t="s">
        <v>290</v>
      </c>
      <c r="B46" s="85">
        <v>28.702875680929257</v>
      </c>
      <c r="C46" s="85">
        <v>28.902315933843699</v>
      </c>
      <c r="D46" s="85">
        <v>29.681866355364335</v>
      </c>
      <c r="E46" s="85">
        <v>28.941005804196077</v>
      </c>
      <c r="F46" s="85">
        <v>37.924725497807465</v>
      </c>
      <c r="G46" s="85">
        <v>38.372074569535897</v>
      </c>
      <c r="H46" s="85">
        <v>42.633846802740244</v>
      </c>
      <c r="I46" s="85">
        <v>49.372367283169829</v>
      </c>
      <c r="J46" s="85">
        <v>49.356283870387834</v>
      </c>
      <c r="K46" s="85">
        <v>40.842712786247795</v>
      </c>
      <c r="L46" s="85">
        <v>43.344975367694872</v>
      </c>
      <c r="M46" s="85">
        <v>48.928527997204583</v>
      </c>
      <c r="N46" s="85">
        <v>50.802959512900138</v>
      </c>
      <c r="O46" s="85">
        <v>53.641565602252989</v>
      </c>
      <c r="P46" s="85">
        <v>61.256592301676349</v>
      </c>
      <c r="Q46" s="85">
        <v>61.798850288046388</v>
      </c>
    </row>
    <row r="48" spans="1:17" ht="12.75" x14ac:dyDescent="0.25">
      <c r="A48" s="98" t="s">
        <v>90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6</v>
      </c>
      <c r="B50" s="77">
        <f t="shared" ref="B50:Q50" si="0">SUM(B$51:B$55,B$57:B$58,B$60:B$61,B$63:B$67)</f>
        <v>1</v>
      </c>
      <c r="C50" s="77">
        <f t="shared" si="0"/>
        <v>0.99999999999999989</v>
      </c>
      <c r="D50" s="77">
        <f t="shared" si="0"/>
        <v>1</v>
      </c>
      <c r="E50" s="77">
        <f t="shared" si="0"/>
        <v>1</v>
      </c>
      <c r="F50" s="77">
        <f t="shared" si="0"/>
        <v>1</v>
      </c>
      <c r="G50" s="77">
        <f t="shared" si="0"/>
        <v>1</v>
      </c>
      <c r="H50" s="77">
        <f t="shared" si="0"/>
        <v>0.99999999999999989</v>
      </c>
      <c r="I50" s="77">
        <f t="shared" si="0"/>
        <v>1</v>
      </c>
      <c r="J50" s="77">
        <f t="shared" si="0"/>
        <v>1.0000000000000002</v>
      </c>
      <c r="K50" s="77">
        <f t="shared" si="0"/>
        <v>1</v>
      </c>
      <c r="L50" s="77">
        <f t="shared" si="0"/>
        <v>1</v>
      </c>
      <c r="M50" s="77">
        <f t="shared" si="0"/>
        <v>1</v>
      </c>
      <c r="N50" s="77">
        <f t="shared" si="0"/>
        <v>1.0000000000000002</v>
      </c>
      <c r="O50" s="77">
        <f t="shared" si="0"/>
        <v>1</v>
      </c>
      <c r="P50" s="77">
        <f t="shared" si="0"/>
        <v>1</v>
      </c>
      <c r="Q50" s="77">
        <f t="shared" si="0"/>
        <v>1</v>
      </c>
    </row>
    <row r="51" spans="1:17" x14ac:dyDescent="0.25">
      <c r="A51" s="76" t="s">
        <v>83</v>
      </c>
      <c r="B51" s="75">
        <f t="shared" ref="B51:Q51" si="1">IF(B$6=0,0,B$6/B$5)</f>
        <v>2.0166192632002432E-2</v>
      </c>
      <c r="C51" s="75">
        <f t="shared" si="1"/>
        <v>2.0128774866403916E-2</v>
      </c>
      <c r="D51" s="75">
        <f t="shared" si="1"/>
        <v>2.0144315858644079E-2</v>
      </c>
      <c r="E51" s="75">
        <f t="shared" si="1"/>
        <v>2.0160221942877744E-2</v>
      </c>
      <c r="F51" s="75">
        <f t="shared" si="1"/>
        <v>2.0249762809151719E-2</v>
      </c>
      <c r="G51" s="75">
        <f t="shared" si="1"/>
        <v>2.0179598980257219E-2</v>
      </c>
      <c r="H51" s="75">
        <f t="shared" si="1"/>
        <v>2.0169914541607433E-2</v>
      </c>
      <c r="I51" s="75">
        <f t="shared" si="1"/>
        <v>2.0211409518694469E-2</v>
      </c>
      <c r="J51" s="75">
        <f t="shared" si="1"/>
        <v>2.0193744440424287E-2</v>
      </c>
      <c r="K51" s="75">
        <f t="shared" si="1"/>
        <v>2.0095556142229517E-2</v>
      </c>
      <c r="L51" s="75">
        <f t="shared" si="1"/>
        <v>2.0062999749457147E-2</v>
      </c>
      <c r="M51" s="75">
        <f t="shared" si="1"/>
        <v>2.011307196949956E-2</v>
      </c>
      <c r="N51" s="75">
        <f t="shared" si="1"/>
        <v>2.0078449598872786E-2</v>
      </c>
      <c r="O51" s="75">
        <f t="shared" si="1"/>
        <v>2.0102391081718431E-2</v>
      </c>
      <c r="P51" s="75">
        <f t="shared" si="1"/>
        <v>2.0127666640825957E-2</v>
      </c>
      <c r="Q51" s="75">
        <f t="shared" si="1"/>
        <v>2.0145001487204744E-2</v>
      </c>
    </row>
    <row r="52" spans="1:17" x14ac:dyDescent="0.25">
      <c r="A52" s="76" t="s">
        <v>82</v>
      </c>
      <c r="B52" s="75">
        <f t="shared" ref="B52:Q52" si="2">IF(B$7=0,0,B$7/B$5)</f>
        <v>6.9161158115297995E-3</v>
      </c>
      <c r="C52" s="75">
        <f t="shared" si="2"/>
        <v>6.9032831660716127E-3</v>
      </c>
      <c r="D52" s="75">
        <f t="shared" si="2"/>
        <v>6.9086130418751631E-3</v>
      </c>
      <c r="E52" s="75">
        <f t="shared" si="2"/>
        <v>6.9140681281512602E-3</v>
      </c>
      <c r="F52" s="75">
        <f t="shared" si="2"/>
        <v>6.9447767012724339E-3</v>
      </c>
      <c r="G52" s="75">
        <f t="shared" si="2"/>
        <v>6.9207135984711322E-3</v>
      </c>
      <c r="H52" s="75">
        <f t="shared" si="2"/>
        <v>6.9173922625851867E-3</v>
      </c>
      <c r="I52" s="75">
        <f t="shared" si="2"/>
        <v>6.9316232119948076E-3</v>
      </c>
      <c r="J52" s="75">
        <f t="shared" si="2"/>
        <v>6.9255648682426786E-3</v>
      </c>
      <c r="K52" s="75">
        <f t="shared" si="2"/>
        <v>6.8918906068665183E-3</v>
      </c>
      <c r="L52" s="75">
        <f t="shared" si="2"/>
        <v>6.8807251981585788E-3</v>
      </c>
      <c r="M52" s="75">
        <f t="shared" si="2"/>
        <v>6.8978977640996647E-3</v>
      </c>
      <c r="N52" s="75">
        <f t="shared" si="2"/>
        <v>6.8860238159878908E-3</v>
      </c>
      <c r="O52" s="75">
        <f t="shared" si="2"/>
        <v>6.8942346900523113E-3</v>
      </c>
      <c r="P52" s="75">
        <f t="shared" si="2"/>
        <v>6.9029030935124375E-3</v>
      </c>
      <c r="Q52" s="75">
        <f t="shared" si="2"/>
        <v>6.9088481822715576E-3</v>
      </c>
    </row>
    <row r="53" spans="1:17" x14ac:dyDescent="0.25">
      <c r="A53" s="76" t="s">
        <v>81</v>
      </c>
      <c r="B53" s="75">
        <f t="shared" ref="B53:Q53" si="3">IF(B$8=0,0,B$8/B$5)</f>
        <v>4.6499934787905671E-2</v>
      </c>
      <c r="C53" s="75">
        <f t="shared" si="3"/>
        <v>4.6413655553545936E-2</v>
      </c>
      <c r="D53" s="75">
        <f t="shared" si="3"/>
        <v>4.6449490534342462E-2</v>
      </c>
      <c r="E53" s="75">
        <f t="shared" si="3"/>
        <v>4.6486167357434126E-2</v>
      </c>
      <c r="F53" s="75">
        <f t="shared" si="3"/>
        <v>4.6692633918503521E-2</v>
      </c>
      <c r="G53" s="75">
        <f t="shared" si="3"/>
        <v>4.6530847629559384E-2</v>
      </c>
      <c r="H53" s="75">
        <f t="shared" si="3"/>
        <v>4.6508516901400142E-2</v>
      </c>
      <c r="I53" s="75">
        <f t="shared" si="3"/>
        <v>4.660419751716053E-2</v>
      </c>
      <c r="J53" s="75">
        <f t="shared" si="3"/>
        <v>4.6563464742135699E-2</v>
      </c>
      <c r="K53" s="75">
        <f t="shared" si="3"/>
        <v>4.6337058620449303E-2</v>
      </c>
      <c r="L53" s="75">
        <f t="shared" si="3"/>
        <v>4.626198891500366E-2</v>
      </c>
      <c r="M53" s="75">
        <f t="shared" si="3"/>
        <v>4.6377447247131415E-2</v>
      </c>
      <c r="N53" s="75">
        <f t="shared" si="3"/>
        <v>4.6297613735385983E-2</v>
      </c>
      <c r="O53" s="75">
        <f t="shared" si="3"/>
        <v>4.6352818870602309E-2</v>
      </c>
      <c r="P53" s="75">
        <f t="shared" si="3"/>
        <v>4.6411100167011367E-2</v>
      </c>
      <c r="Q53" s="75">
        <f t="shared" si="3"/>
        <v>4.6451071481422627E-2</v>
      </c>
    </row>
    <row r="54" spans="1:17" x14ac:dyDescent="0.25">
      <c r="A54" s="76" t="s">
        <v>80</v>
      </c>
      <c r="B54" s="75">
        <f t="shared" ref="B54:Q54" si="4">IF(B$9=0,0,B$9/B$5)</f>
        <v>2.0544349036278935E-2</v>
      </c>
      <c r="C54" s="75">
        <f t="shared" si="4"/>
        <v>2.0506229612814057E-2</v>
      </c>
      <c r="D54" s="75">
        <f t="shared" si="4"/>
        <v>2.0522062029709916E-2</v>
      </c>
      <c r="E54" s="75">
        <f t="shared" si="4"/>
        <v>2.0538266384803609E-2</v>
      </c>
      <c r="F54" s="75">
        <f t="shared" si="4"/>
        <v>2.0629486321224532E-2</v>
      </c>
      <c r="G54" s="75">
        <f t="shared" si="4"/>
        <v>2.0558006780349629E-2</v>
      </c>
      <c r="H54" s="75">
        <f t="shared" si="4"/>
        <v>2.0548140739125476E-2</v>
      </c>
      <c r="I54" s="75">
        <f t="shared" si="4"/>
        <v>2.0590413829940625E-2</v>
      </c>
      <c r="J54" s="75">
        <f t="shared" si="4"/>
        <v>2.0572417496157718E-2</v>
      </c>
      <c r="K54" s="75">
        <f t="shared" si="4"/>
        <v>2.0472387971189759E-2</v>
      </c>
      <c r="L54" s="75">
        <f t="shared" si="4"/>
        <v>2.0439221081004631E-2</v>
      </c>
      <c r="M54" s="75">
        <f t="shared" si="4"/>
        <v>2.0490232255218063E-2</v>
      </c>
      <c r="N54" s="75">
        <f t="shared" si="4"/>
        <v>2.0454960645965903E-2</v>
      </c>
      <c r="O54" s="75">
        <f t="shared" si="4"/>
        <v>2.0479351079450425E-2</v>
      </c>
      <c r="P54" s="75">
        <f t="shared" si="4"/>
        <v>2.0505100605792258E-2</v>
      </c>
      <c r="Q54" s="75">
        <f t="shared" si="4"/>
        <v>2.0522760515175993E-2</v>
      </c>
    </row>
    <row r="55" spans="1:17" x14ac:dyDescent="0.25">
      <c r="A55" s="76" t="s">
        <v>79</v>
      </c>
      <c r="B55" s="75">
        <f t="shared" ref="B55:Q55" si="5">IF(B$10=0,0,B$10/B$5)</f>
        <v>3.27954999325831E-2</v>
      </c>
      <c r="C55" s="75">
        <f t="shared" si="5"/>
        <v>3.2734648866070123E-2</v>
      </c>
      <c r="D55" s="75">
        <f t="shared" si="5"/>
        <v>3.2759922581305584E-2</v>
      </c>
      <c r="E55" s="75">
        <f t="shared" si="5"/>
        <v>3.2785790031544297E-2</v>
      </c>
      <c r="F55" s="75">
        <f t="shared" si="5"/>
        <v>3.2931406882847791E-2</v>
      </c>
      <c r="G55" s="75">
        <f t="shared" si="5"/>
        <v>3.2817302158779649E-2</v>
      </c>
      <c r="H55" s="75">
        <f t="shared" si="5"/>
        <v>3.2801552730373315E-2</v>
      </c>
      <c r="I55" s="75">
        <f t="shared" si="5"/>
        <v>3.2869034408402158E-2</v>
      </c>
      <c r="J55" s="75">
        <f t="shared" si="5"/>
        <v>3.284030637412267E-2</v>
      </c>
      <c r="K55" s="75">
        <f t="shared" si="5"/>
        <v>3.2680626538390226E-2</v>
      </c>
      <c r="L55" s="75">
        <f t="shared" si="5"/>
        <v>3.2627681334679484E-2</v>
      </c>
      <c r="M55" s="75">
        <f t="shared" si="5"/>
        <v>3.2709111851534675E-2</v>
      </c>
      <c r="N55" s="75">
        <f t="shared" si="5"/>
        <v>3.2652806827860828E-2</v>
      </c>
      <c r="O55" s="75">
        <f t="shared" si="5"/>
        <v>3.2691741936405033E-2</v>
      </c>
      <c r="P55" s="75">
        <f t="shared" si="5"/>
        <v>3.2732846601630304E-2</v>
      </c>
      <c r="Q55" s="75">
        <f t="shared" si="5"/>
        <v>3.2761037592543715E-2</v>
      </c>
    </row>
    <row r="56" spans="1:17" x14ac:dyDescent="0.25">
      <c r="A56" s="74" t="s">
        <v>295</v>
      </c>
      <c r="B56" s="73">
        <f t="shared" ref="B56:Q56" si="6">IF(B$15=0,0,B$15/B$5)</f>
        <v>0.16823000316486028</v>
      </c>
      <c r="C56" s="73">
        <f t="shared" si="6"/>
        <v>0.16749639867552088</v>
      </c>
      <c r="D56" s="73">
        <f t="shared" si="6"/>
        <v>0.16790539821235695</v>
      </c>
      <c r="E56" s="73">
        <f t="shared" si="6"/>
        <v>0.16827225961287015</v>
      </c>
      <c r="F56" s="73">
        <f t="shared" si="6"/>
        <v>0.1690294533363989</v>
      </c>
      <c r="G56" s="73">
        <f t="shared" si="6"/>
        <v>0.1684803832009511</v>
      </c>
      <c r="H56" s="73">
        <f t="shared" si="6"/>
        <v>0.16836494510994862</v>
      </c>
      <c r="I56" s="73">
        <f t="shared" si="6"/>
        <v>0.16891875356747396</v>
      </c>
      <c r="J56" s="73">
        <f t="shared" si="6"/>
        <v>0.16895326592939239</v>
      </c>
      <c r="K56" s="73">
        <f t="shared" si="6"/>
        <v>0.16810480172600262</v>
      </c>
      <c r="L56" s="73">
        <f t="shared" si="6"/>
        <v>0.16780869331664353</v>
      </c>
      <c r="M56" s="73">
        <f t="shared" si="6"/>
        <v>0.1683596002645234</v>
      </c>
      <c r="N56" s="73">
        <f t="shared" si="6"/>
        <v>0.16807161187768516</v>
      </c>
      <c r="O56" s="73">
        <f t="shared" si="6"/>
        <v>0.16828564574709895</v>
      </c>
      <c r="P56" s="73">
        <f t="shared" si="6"/>
        <v>0.16834716074925443</v>
      </c>
      <c r="Q56" s="73">
        <f t="shared" si="6"/>
        <v>0.16836394196229038</v>
      </c>
    </row>
    <row r="57" spans="1:17" x14ac:dyDescent="0.25">
      <c r="A57" s="142" t="s">
        <v>301</v>
      </c>
      <c r="B57" s="199">
        <f t="shared" ref="B57:Q57" si="7">IF(B$16=0,0,B$16/B$5)</f>
        <v>8.2894127902154002E-2</v>
      </c>
      <c r="C57" s="199">
        <f t="shared" si="7"/>
        <v>8.2318861569946764E-2</v>
      </c>
      <c r="D57" s="199">
        <f t="shared" si="7"/>
        <v>8.2662097370441265E-2</v>
      </c>
      <c r="E57" s="199">
        <f t="shared" si="7"/>
        <v>8.2961650100207771E-2</v>
      </c>
      <c r="F57" s="199">
        <f t="shared" si="7"/>
        <v>8.3339939965447196E-2</v>
      </c>
      <c r="G57" s="199">
        <f t="shared" si="7"/>
        <v>8.3087777226440382E-2</v>
      </c>
      <c r="H57" s="199">
        <f t="shared" si="7"/>
        <v>8.3013320101140653E-2</v>
      </c>
      <c r="I57" s="199">
        <f t="shared" si="7"/>
        <v>8.3391537149154801E-2</v>
      </c>
      <c r="J57" s="199">
        <f t="shared" si="7"/>
        <v>8.3500801594586407E-2</v>
      </c>
      <c r="K57" s="199">
        <f t="shared" si="7"/>
        <v>8.3067833985913733E-2</v>
      </c>
      <c r="L57" s="199">
        <f t="shared" si="7"/>
        <v>8.2909492200295892E-2</v>
      </c>
      <c r="M57" s="199">
        <f t="shared" si="7"/>
        <v>8.3248512016001641E-2</v>
      </c>
      <c r="N57" s="199">
        <f t="shared" si="7"/>
        <v>8.3107032707749537E-2</v>
      </c>
      <c r="O57" s="199">
        <f t="shared" si="7"/>
        <v>8.3219755068788773E-2</v>
      </c>
      <c r="P57" s="199">
        <f t="shared" si="7"/>
        <v>8.31743132448068E-2</v>
      </c>
      <c r="Q57" s="199">
        <f t="shared" si="7"/>
        <v>8.3117739793664311E-2</v>
      </c>
    </row>
    <row r="58" spans="1:17" x14ac:dyDescent="0.25">
      <c r="A58" s="142" t="s">
        <v>300</v>
      </c>
      <c r="B58" s="199">
        <f t="shared" ref="B58:Q58" si="8">IF(B$22=0,0,B$22/B$5)</f>
        <v>8.5335875262706265E-2</v>
      </c>
      <c r="C58" s="199">
        <f t="shared" si="8"/>
        <v>8.5177537105574103E-2</v>
      </c>
      <c r="D58" s="199">
        <f t="shared" si="8"/>
        <v>8.5243300841915698E-2</v>
      </c>
      <c r="E58" s="199">
        <f t="shared" si="8"/>
        <v>8.5310609512662394E-2</v>
      </c>
      <c r="F58" s="199">
        <f t="shared" si="8"/>
        <v>8.5689513370951709E-2</v>
      </c>
      <c r="G58" s="199">
        <f t="shared" si="8"/>
        <v>8.5392605974510691E-2</v>
      </c>
      <c r="H58" s="199">
        <f t="shared" si="8"/>
        <v>8.5351625008807955E-2</v>
      </c>
      <c r="I58" s="199">
        <f t="shared" si="8"/>
        <v>8.5527216418319146E-2</v>
      </c>
      <c r="J58" s="199">
        <f t="shared" si="8"/>
        <v>8.5452464334805994E-2</v>
      </c>
      <c r="K58" s="199">
        <f t="shared" si="8"/>
        <v>8.5036967740088898E-2</v>
      </c>
      <c r="L58" s="199">
        <f t="shared" si="8"/>
        <v>8.4899201116347633E-2</v>
      </c>
      <c r="M58" s="199">
        <f t="shared" si="8"/>
        <v>8.5111088248521774E-2</v>
      </c>
      <c r="N58" s="199">
        <f t="shared" si="8"/>
        <v>8.496457916993562E-2</v>
      </c>
      <c r="O58" s="199">
        <f t="shared" si="8"/>
        <v>8.5065890678310191E-2</v>
      </c>
      <c r="P58" s="199">
        <f t="shared" si="8"/>
        <v>8.5172847504447632E-2</v>
      </c>
      <c r="Q58" s="199">
        <f t="shared" si="8"/>
        <v>8.5246202168626065E-2</v>
      </c>
    </row>
    <row r="59" spans="1:17" x14ac:dyDescent="0.25">
      <c r="A59" s="127" t="s">
        <v>294</v>
      </c>
      <c r="B59" s="200">
        <f t="shared" ref="B59:Q59" si="9">IF(B$23=0,0,B$23/B$5)</f>
        <v>6.7020351574389792E-2</v>
      </c>
      <c r="C59" s="200">
        <f t="shared" si="9"/>
        <v>6.6895997322136899E-2</v>
      </c>
      <c r="D59" s="200">
        <f t="shared" si="9"/>
        <v>6.6947646276540804E-2</v>
      </c>
      <c r="E59" s="200">
        <f t="shared" si="9"/>
        <v>6.7000508578164364E-2</v>
      </c>
      <c r="F59" s="200">
        <f t="shared" si="9"/>
        <v>6.7298088812939777E-2</v>
      </c>
      <c r="G59" s="200">
        <f t="shared" si="9"/>
        <v>6.7064906250116671E-2</v>
      </c>
      <c r="H59" s="200">
        <f t="shared" si="9"/>
        <v>6.7032720973750751E-2</v>
      </c>
      <c r="I59" s="200">
        <f t="shared" si="9"/>
        <v>6.7170625436119666E-2</v>
      </c>
      <c r="J59" s="200">
        <f t="shared" si="9"/>
        <v>6.7111917291361706E-2</v>
      </c>
      <c r="K59" s="200">
        <f t="shared" si="9"/>
        <v>6.6785598169770963E-2</v>
      </c>
      <c r="L59" s="200">
        <f t="shared" si="9"/>
        <v>6.6677400210472706E-2</v>
      </c>
      <c r="M59" s="200">
        <f t="shared" si="9"/>
        <v>6.6843810293555378E-2</v>
      </c>
      <c r="N59" s="200">
        <f t="shared" si="9"/>
        <v>6.672874626069164E-2</v>
      </c>
      <c r="O59" s="200">
        <f t="shared" si="9"/>
        <v>6.6808313416813189E-2</v>
      </c>
      <c r="P59" s="200">
        <f t="shared" si="9"/>
        <v>6.6892314243768361E-2</v>
      </c>
      <c r="Q59" s="200">
        <f t="shared" si="9"/>
        <v>6.6949924895416651E-2</v>
      </c>
    </row>
    <row r="60" spans="1:17" x14ac:dyDescent="0.25">
      <c r="A60" s="142" t="s">
        <v>299</v>
      </c>
      <c r="B60" s="199">
        <f t="shared" ref="B60:Q60" si="10">IF(B$24=0,0,B$24/B$5)</f>
        <v>4.7404638918470826E-2</v>
      </c>
      <c r="C60" s="199">
        <f t="shared" si="10"/>
        <v>4.7316681032730984E-2</v>
      </c>
      <c r="D60" s="199">
        <f t="shared" si="10"/>
        <v>4.7353213219992273E-2</v>
      </c>
      <c r="E60" s="199">
        <f t="shared" si="10"/>
        <v>4.739060362845772E-2</v>
      </c>
      <c r="F60" s="199">
        <f t="shared" si="10"/>
        <v>4.7601087209152522E-2</v>
      </c>
      <c r="G60" s="199">
        <f t="shared" si="10"/>
        <v>4.7436153201302032E-2</v>
      </c>
      <c r="H60" s="199">
        <f t="shared" si="10"/>
        <v>4.7413388005823703E-2</v>
      </c>
      <c r="I60" s="199">
        <f t="shared" si="10"/>
        <v>4.7510930186523664E-2</v>
      </c>
      <c r="J60" s="199">
        <f t="shared" si="10"/>
        <v>4.7469404913402173E-2</v>
      </c>
      <c r="K60" s="199">
        <f t="shared" si="10"/>
        <v>4.7238593827398978E-2</v>
      </c>
      <c r="L60" s="199">
        <f t="shared" si="10"/>
        <v>4.7162063563505087E-2</v>
      </c>
      <c r="M60" s="199">
        <f t="shared" si="10"/>
        <v>4.7279768256417214E-2</v>
      </c>
      <c r="N60" s="199">
        <f t="shared" si="10"/>
        <v>4.7198381501464826E-2</v>
      </c>
      <c r="O60" s="199">
        <f t="shared" si="10"/>
        <v>4.7254660709453229E-2</v>
      </c>
      <c r="P60" s="199">
        <f t="shared" si="10"/>
        <v>4.7314075928519092E-2</v>
      </c>
      <c r="Q60" s="199">
        <f t="shared" si="10"/>
        <v>4.7354824926026412E-2</v>
      </c>
    </row>
    <row r="61" spans="1:17" x14ac:dyDescent="0.25">
      <c r="A61" s="142" t="s">
        <v>298</v>
      </c>
      <c r="B61" s="199">
        <f t="shared" ref="B61:Q61" si="11">IF(B$25=0,0,B$25/B$5)</f>
        <v>1.9615712655918965E-2</v>
      </c>
      <c r="C61" s="199">
        <f t="shared" si="11"/>
        <v>1.9579316289405926E-2</v>
      </c>
      <c r="D61" s="199">
        <f t="shared" si="11"/>
        <v>1.9594433056548524E-2</v>
      </c>
      <c r="E61" s="199">
        <f t="shared" si="11"/>
        <v>1.9609904949706644E-2</v>
      </c>
      <c r="F61" s="199">
        <f t="shared" si="11"/>
        <v>1.9697001603787255E-2</v>
      </c>
      <c r="G61" s="199">
        <f t="shared" si="11"/>
        <v>1.9628753048814632E-2</v>
      </c>
      <c r="H61" s="199">
        <f t="shared" si="11"/>
        <v>1.9619332967927054E-2</v>
      </c>
      <c r="I61" s="199">
        <f t="shared" si="11"/>
        <v>1.9659695249596001E-2</v>
      </c>
      <c r="J61" s="199">
        <f t="shared" si="11"/>
        <v>1.9642512377959526E-2</v>
      </c>
      <c r="K61" s="199">
        <f t="shared" si="11"/>
        <v>1.9547004342371992E-2</v>
      </c>
      <c r="L61" s="199">
        <f t="shared" si="11"/>
        <v>1.9515336646967623E-2</v>
      </c>
      <c r="M61" s="199">
        <f t="shared" si="11"/>
        <v>1.9564042037138161E-2</v>
      </c>
      <c r="N61" s="199">
        <f t="shared" si="11"/>
        <v>1.9530364759226829E-2</v>
      </c>
      <c r="O61" s="199">
        <f t="shared" si="11"/>
        <v>1.955365270735996E-2</v>
      </c>
      <c r="P61" s="199">
        <f t="shared" si="11"/>
        <v>1.9578238315249279E-2</v>
      </c>
      <c r="Q61" s="199">
        <f t="shared" si="11"/>
        <v>1.9595099969390239E-2</v>
      </c>
    </row>
    <row r="62" spans="1:17" x14ac:dyDescent="0.25">
      <c r="A62" s="127" t="s">
        <v>293</v>
      </c>
      <c r="B62" s="200">
        <f t="shared" ref="B62:Q62" si="12">IF(B$26=0,0,B$26/B$5)</f>
        <v>0.19286964316017938</v>
      </c>
      <c r="C62" s="200">
        <f t="shared" si="12"/>
        <v>0.19171609095888739</v>
      </c>
      <c r="D62" s="200">
        <f t="shared" si="12"/>
        <v>0.19239212800398481</v>
      </c>
      <c r="E62" s="200">
        <f t="shared" si="12"/>
        <v>0.1929863525431498</v>
      </c>
      <c r="F62" s="200">
        <f t="shared" si="12"/>
        <v>0.19386203149236239</v>
      </c>
      <c r="G62" s="200">
        <f t="shared" si="12"/>
        <v>0.19325942016665554</v>
      </c>
      <c r="H62" s="200">
        <f t="shared" si="12"/>
        <v>0.19310138336505211</v>
      </c>
      <c r="I62" s="200">
        <f t="shared" si="12"/>
        <v>0.19389027199997513</v>
      </c>
      <c r="J62" s="200">
        <f t="shared" si="12"/>
        <v>0.19406469685555833</v>
      </c>
      <c r="K62" s="200">
        <f t="shared" si="12"/>
        <v>0.19307019365416553</v>
      </c>
      <c r="L62" s="200">
        <f t="shared" si="12"/>
        <v>0.19271253718688694</v>
      </c>
      <c r="M62" s="200">
        <f t="shared" si="12"/>
        <v>0.19344289327393691</v>
      </c>
      <c r="N62" s="200">
        <f t="shared" si="12"/>
        <v>0.19311334605188668</v>
      </c>
      <c r="O62" s="200">
        <f t="shared" si="12"/>
        <v>0.19336933847364576</v>
      </c>
      <c r="P62" s="200">
        <f t="shared" si="12"/>
        <v>0.19471651298638565</v>
      </c>
      <c r="Q62" s="200">
        <f t="shared" si="12"/>
        <v>0.19325358958499816</v>
      </c>
    </row>
    <row r="63" spans="1:17" x14ac:dyDescent="0.25">
      <c r="A63" s="142" t="s">
        <v>297</v>
      </c>
      <c r="B63" s="199">
        <f t="shared" ref="B63:Q63" si="13">IF(B$27=0,0,B$27/B$5)</f>
        <v>0.1564990422710906</v>
      </c>
      <c r="C63" s="199">
        <f t="shared" si="13"/>
        <v>0.15541297462891088</v>
      </c>
      <c r="D63" s="199">
        <f t="shared" si="13"/>
        <v>0.15606098282213235</v>
      </c>
      <c r="E63" s="199">
        <f t="shared" si="13"/>
        <v>0.15662652005021546</v>
      </c>
      <c r="F63" s="199">
        <f t="shared" si="13"/>
        <v>0.15734070817317516</v>
      </c>
      <c r="G63" s="199">
        <f t="shared" si="13"/>
        <v>0.15686464034847242</v>
      </c>
      <c r="H63" s="199">
        <f t="shared" si="13"/>
        <v>0.15672406985096488</v>
      </c>
      <c r="I63" s="199">
        <f t="shared" si="13"/>
        <v>0.15743812049945791</v>
      </c>
      <c r="J63" s="199">
        <f t="shared" si="13"/>
        <v>0.1576444050879694</v>
      </c>
      <c r="K63" s="199">
        <f t="shared" si="13"/>
        <v>0.15682698873042419</v>
      </c>
      <c r="L63" s="199">
        <f t="shared" si="13"/>
        <v>0.15652804912604176</v>
      </c>
      <c r="M63" s="199">
        <f t="shared" si="13"/>
        <v>0.15716809779790333</v>
      </c>
      <c r="N63" s="199">
        <f t="shared" si="13"/>
        <v>0.15690099351919284</v>
      </c>
      <c r="O63" s="199">
        <f t="shared" si="13"/>
        <v>0.15711380644082693</v>
      </c>
      <c r="P63" s="199">
        <f t="shared" si="13"/>
        <v>0.1515135677976622</v>
      </c>
      <c r="Q63" s="199">
        <f t="shared" si="13"/>
        <v>0.15692120784237326</v>
      </c>
    </row>
    <row r="64" spans="1:17" x14ac:dyDescent="0.25">
      <c r="A64" s="142" t="s">
        <v>296</v>
      </c>
      <c r="B64" s="199">
        <f t="shared" ref="B64:Q64" si="14">IF(B$33=0,0,B$33/B$5)</f>
        <v>3.637060088908875E-2</v>
      </c>
      <c r="C64" s="199">
        <f t="shared" si="14"/>
        <v>3.6303116329976487E-2</v>
      </c>
      <c r="D64" s="199">
        <f t="shared" si="14"/>
        <v>3.6331145181852438E-2</v>
      </c>
      <c r="E64" s="199">
        <f t="shared" si="14"/>
        <v>3.6359832492934327E-2</v>
      </c>
      <c r="F64" s="199">
        <f t="shared" si="14"/>
        <v>3.652132331918722E-2</v>
      </c>
      <c r="G64" s="199">
        <f t="shared" si="14"/>
        <v>3.6394779818183141E-2</v>
      </c>
      <c r="H64" s="199">
        <f t="shared" si="14"/>
        <v>3.6377313514087246E-2</v>
      </c>
      <c r="I64" s="199">
        <f t="shared" si="14"/>
        <v>3.6452151500517234E-2</v>
      </c>
      <c r="J64" s="199">
        <f t="shared" si="14"/>
        <v>3.642029176758893E-2</v>
      </c>
      <c r="K64" s="199">
        <f t="shared" si="14"/>
        <v>3.6243204923741314E-2</v>
      </c>
      <c r="L64" s="199">
        <f t="shared" si="14"/>
        <v>3.6184488060845191E-2</v>
      </c>
      <c r="M64" s="199">
        <f t="shared" si="14"/>
        <v>3.6274795476033593E-2</v>
      </c>
      <c r="N64" s="199">
        <f t="shared" si="14"/>
        <v>3.6212352532693809E-2</v>
      </c>
      <c r="O64" s="199">
        <f t="shared" si="14"/>
        <v>3.6255532032818838E-2</v>
      </c>
      <c r="P64" s="199">
        <f t="shared" si="14"/>
        <v>4.3202945188723432E-2</v>
      </c>
      <c r="Q64" s="199">
        <f t="shared" si="14"/>
        <v>3.6332381742624924E-2</v>
      </c>
    </row>
    <row r="65" spans="1:17" x14ac:dyDescent="0.25">
      <c r="A65" s="127" t="s">
        <v>292</v>
      </c>
      <c r="B65" s="200">
        <f t="shared" ref="B65:Q65" si="15">IF(B$34=0,0,B$34/B$5)</f>
        <v>0.1665883875864804</v>
      </c>
      <c r="C65" s="200">
        <f t="shared" si="15"/>
        <v>0.17884859452916255</v>
      </c>
      <c r="D65" s="200">
        <f t="shared" si="15"/>
        <v>0.16615538710704075</v>
      </c>
      <c r="E65" s="200">
        <f t="shared" si="15"/>
        <v>0.17789314216362179</v>
      </c>
      <c r="F65" s="200">
        <f t="shared" si="15"/>
        <v>0.1509463564761658</v>
      </c>
      <c r="G65" s="200">
        <f t="shared" si="15"/>
        <v>0.16402166173000943</v>
      </c>
      <c r="H65" s="200">
        <f t="shared" si="15"/>
        <v>0.16013507018363027</v>
      </c>
      <c r="I65" s="200">
        <f t="shared" si="15"/>
        <v>0.1354528489853955</v>
      </c>
      <c r="J65" s="200">
        <f t="shared" si="15"/>
        <v>0.13732399351940194</v>
      </c>
      <c r="K65" s="200">
        <f t="shared" si="15"/>
        <v>0.17965043609473125</v>
      </c>
      <c r="L65" s="200">
        <f t="shared" si="15"/>
        <v>0.19356184574599589</v>
      </c>
      <c r="M65" s="200">
        <f t="shared" si="15"/>
        <v>0.18150152649285856</v>
      </c>
      <c r="N65" s="200">
        <f t="shared" si="15"/>
        <v>0.18294992855751691</v>
      </c>
      <c r="O65" s="200">
        <f t="shared" si="15"/>
        <v>0.17063620608368563</v>
      </c>
      <c r="P65" s="200">
        <f t="shared" si="15"/>
        <v>0.13876019087819924</v>
      </c>
      <c r="Q65" s="200">
        <f t="shared" si="15"/>
        <v>0.14043628946488487</v>
      </c>
    </row>
    <row r="66" spans="1:17" x14ac:dyDescent="0.25">
      <c r="A66" s="127" t="s">
        <v>291</v>
      </c>
      <c r="B66" s="200">
        <f t="shared" ref="B66:Q66" si="16">IF(B$45=0,0,B$45/B$5)</f>
        <v>0.12505835108096361</v>
      </c>
      <c r="C66" s="200">
        <f t="shared" si="16"/>
        <v>0.12482630906131842</v>
      </c>
      <c r="D66" s="200">
        <f t="shared" si="16"/>
        <v>0.12492268475796985</v>
      </c>
      <c r="E66" s="200">
        <f t="shared" si="16"/>
        <v>0.12502132453111478</v>
      </c>
      <c r="F66" s="200">
        <f t="shared" si="16"/>
        <v>0.12557660203415788</v>
      </c>
      <c r="G66" s="200">
        <f t="shared" si="16"/>
        <v>0.12514148902560965</v>
      </c>
      <c r="H66" s="200">
        <f t="shared" si="16"/>
        <v>0.1250814320802662</v>
      </c>
      <c r="I66" s="200">
        <f t="shared" si="16"/>
        <v>0.12533875846345324</v>
      </c>
      <c r="J66" s="200">
        <f t="shared" si="16"/>
        <v>0.12522921048875624</v>
      </c>
      <c r="K66" s="200">
        <f t="shared" si="16"/>
        <v>0.12462030691971081</v>
      </c>
      <c r="L66" s="200">
        <f t="shared" si="16"/>
        <v>0.12441841215099798</v>
      </c>
      <c r="M66" s="200">
        <f t="shared" si="16"/>
        <v>0.12472892933129756</v>
      </c>
      <c r="N66" s="200">
        <f t="shared" si="16"/>
        <v>0.12451422263578443</v>
      </c>
      <c r="O66" s="200">
        <f t="shared" si="16"/>
        <v>0.12466269301994404</v>
      </c>
      <c r="P66" s="200">
        <f t="shared" si="16"/>
        <v>0.12481943652638162</v>
      </c>
      <c r="Q66" s="200">
        <f t="shared" si="16"/>
        <v>0.12492693660554546</v>
      </c>
    </row>
    <row r="67" spans="1:17" x14ac:dyDescent="0.25">
      <c r="A67" s="72" t="s">
        <v>290</v>
      </c>
      <c r="B67" s="71">
        <f t="shared" ref="B67:Q67" si="17">IF(B$46=0,0,B$46/B$5)</f>
        <v>0.15331117123282664</v>
      </c>
      <c r="C67" s="71">
        <f t="shared" si="17"/>
        <v>0.14353001738806806</v>
      </c>
      <c r="D67" s="71">
        <f t="shared" si="17"/>
        <v>0.15489235159622966</v>
      </c>
      <c r="E67" s="71">
        <f t="shared" si="17"/>
        <v>0.14194189872626803</v>
      </c>
      <c r="F67" s="71">
        <f t="shared" si="17"/>
        <v>0.16583940121497526</v>
      </c>
      <c r="G67" s="71">
        <f t="shared" si="17"/>
        <v>0.15502567047924076</v>
      </c>
      <c r="H67" s="71">
        <f t="shared" si="17"/>
        <v>0.15933893111226036</v>
      </c>
      <c r="I67" s="71">
        <f t="shared" si="17"/>
        <v>0.18202206306138988</v>
      </c>
      <c r="J67" s="71">
        <f t="shared" si="17"/>
        <v>0.18022141799444652</v>
      </c>
      <c r="K67" s="71">
        <f t="shared" si="17"/>
        <v>0.14129114355649358</v>
      </c>
      <c r="L67" s="71">
        <f t="shared" si="17"/>
        <v>0.12854849511069943</v>
      </c>
      <c r="M67" s="71">
        <f t="shared" si="17"/>
        <v>0.1385354792563448</v>
      </c>
      <c r="N67" s="71">
        <f t="shared" si="17"/>
        <v>0.13825228999236194</v>
      </c>
      <c r="O67" s="71">
        <f t="shared" si="17"/>
        <v>0.1497172656005839</v>
      </c>
      <c r="P67" s="71">
        <f t="shared" si="17"/>
        <v>0.17978476750723837</v>
      </c>
      <c r="Q67" s="71">
        <f t="shared" si="17"/>
        <v>0.17928059822824591</v>
      </c>
    </row>
    <row r="69" spans="1:17" ht="12.75" x14ac:dyDescent="0.25">
      <c r="A69" s="98" t="s">
        <v>128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6</v>
      </c>
      <c r="B71" s="253">
        <f>IF(B$5=0,0,B$5/MAE_fec!B$5)</f>
        <v>0.49438542043018069</v>
      </c>
      <c r="C71" s="253">
        <f>IF(C$5=0,0,C$5/MAE_fec!C$5)</f>
        <v>0.49530444296879816</v>
      </c>
      <c r="D71" s="253">
        <f>IF(D$5=0,0,D$5/MAE_fec!D$5)</f>
        <v>0.4949223241339511</v>
      </c>
      <c r="E71" s="253">
        <f>IF(E$5=0,0,E$5/MAE_fec!E$5)</f>
        <v>0.49453183854311289</v>
      </c>
      <c r="F71" s="253">
        <f>IF(F$5=0,0,F$5/MAE_fec!F$5)</f>
        <v>0.49669807500840613</v>
      </c>
      <c r="G71" s="253">
        <f>IF(G$5=0,0,G$5/MAE_fec!G$5)</f>
        <v>0.50329179420890269</v>
      </c>
      <c r="H71" s="253">
        <f>IF(H$5=0,0,H$5/MAE_fec!H$5)</f>
        <v>0.51413807723549099</v>
      </c>
      <c r="I71" s="253">
        <f>IF(I$5=0,0,I$5/MAE_fec!I$5)</f>
        <v>0.51844063216017089</v>
      </c>
      <c r="J71" s="253">
        <f>IF(J$5=0,0,J$5/MAE_fec!J$5)</f>
        <v>0.51889415351538926</v>
      </c>
      <c r="K71" s="253">
        <f>IF(K$5=0,0,K$5/MAE_fec!K$5)</f>
        <v>0.52142950678037425</v>
      </c>
      <c r="L71" s="253">
        <f>IF(L$5=0,0,L$5/MAE_fec!L$5)</f>
        <v>0.53893470399037569</v>
      </c>
      <c r="M71" s="253">
        <f>IF(M$5=0,0,M$5/MAE_fec!M$5)</f>
        <v>0.54557501680228837</v>
      </c>
      <c r="N71" s="253">
        <f>IF(N$5=0,0,N$5/MAE_fec!N$5)</f>
        <v>0.56290694111926998</v>
      </c>
      <c r="O71" s="253">
        <f>IF(O$5=0,0,O$5/MAE_fec!O$5)</f>
        <v>0.56223653197143697</v>
      </c>
      <c r="P71" s="253">
        <f>IF(P$5=0,0,P$5/MAE_fec!P$5)</f>
        <v>0.57102857221149683</v>
      </c>
      <c r="Q71" s="253">
        <f>IF(Q$5=0,0,Q$5/MAE_fec!Q$5)</f>
        <v>0.57053720006722208</v>
      </c>
    </row>
    <row r="72" spans="1:17" x14ac:dyDescent="0.25">
      <c r="A72" s="76" t="s">
        <v>83</v>
      </c>
      <c r="B72" s="308">
        <f>IF(B$6=0,0,B$6/MAE_fec!B$6)</f>
        <v>0.42579522815762033</v>
      </c>
      <c r="C72" s="308">
        <f>IF(C$6=0,0,C$6/MAE_fec!C$6)</f>
        <v>0.42579522815762028</v>
      </c>
      <c r="D72" s="308">
        <f>IF(D$6=0,0,D$6/MAE_fec!D$6)</f>
        <v>0.42579522815762033</v>
      </c>
      <c r="E72" s="308">
        <f>IF(E$6=0,0,E$6/MAE_fec!E$6)</f>
        <v>0.42579522815762033</v>
      </c>
      <c r="F72" s="308">
        <f>IF(F$6=0,0,F$6/MAE_fec!F$6)</f>
        <v>0.42955980970838697</v>
      </c>
      <c r="G72" s="308">
        <f>IF(G$6=0,0,G$6/MAE_fec!G$6)</f>
        <v>0.43375411201327524</v>
      </c>
      <c r="H72" s="308">
        <f>IF(H$6=0,0,H$6/MAE_fec!H$6)</f>
        <v>0.44288916031204045</v>
      </c>
      <c r="I72" s="308">
        <f>IF(I$6=0,0,I$6/MAE_fec!I$6)</f>
        <v>0.44751423784123362</v>
      </c>
      <c r="J72" s="308">
        <f>IF(J$6=0,0,J$6/MAE_fec!J$6)</f>
        <v>0.44751423784123356</v>
      </c>
      <c r="K72" s="308">
        <f>IF(K$6=0,0,K$6/MAE_fec!K$6)</f>
        <v>0.44751423784123351</v>
      </c>
      <c r="L72" s="308">
        <f>IF(L$6=0,0,L$6/MAE_fec!L$6)</f>
        <v>0.46178863666596393</v>
      </c>
      <c r="M72" s="308">
        <f>IF(M$6=0,0,M$6/MAE_fec!M$6)</f>
        <v>0.46864512770134575</v>
      </c>
      <c r="N72" s="308">
        <f>IF(N$6=0,0,N$6/MAE_fec!N$6)</f>
        <v>0.48270078219470353</v>
      </c>
      <c r="O72" s="308">
        <f>IF(O$6=0,0,O$6/MAE_fec!O$6)</f>
        <v>0.48270078219470353</v>
      </c>
      <c r="P72" s="308">
        <f>IF(P$6=0,0,P$6/MAE_fec!P$6)</f>
        <v>0.49086548296967292</v>
      </c>
      <c r="Q72" s="308">
        <f>IF(Q$6=0,0,Q$6/MAE_fec!Q$6)</f>
        <v>0.49086548296967286</v>
      </c>
    </row>
    <row r="73" spans="1:17" x14ac:dyDescent="0.25">
      <c r="A73" s="76" t="s">
        <v>82</v>
      </c>
      <c r="B73" s="308">
        <f>IF(B$7=0,0,B$7/MAE_fec!B$7)</f>
        <v>0.10737427076130569</v>
      </c>
      <c r="C73" s="308">
        <f>IF(C$7=0,0,C$7/MAE_fec!C$7)</f>
        <v>0.10737427076130569</v>
      </c>
      <c r="D73" s="308">
        <f>IF(D$7=0,0,D$7/MAE_fec!D$7)</f>
        <v>0.10737427076130569</v>
      </c>
      <c r="E73" s="308">
        <f>IF(E$7=0,0,E$7/MAE_fec!E$7)</f>
        <v>0.10737427076130569</v>
      </c>
      <c r="F73" s="308">
        <f>IF(F$7=0,0,F$7/MAE_fec!F$7)</f>
        <v>0.10832359844748964</v>
      </c>
      <c r="G73" s="308">
        <f>IF(G$7=0,0,G$7/MAE_fec!G$7)</f>
        <v>0.10938129031803621</v>
      </c>
      <c r="H73" s="308">
        <f>IF(H$7=0,0,H$7/MAE_fec!H$7)</f>
        <v>0.11168490737286645</v>
      </c>
      <c r="I73" s="308">
        <f>IF(I$7=0,0,I$7/MAE_fec!I$7)</f>
        <v>0.11285122933720695</v>
      </c>
      <c r="J73" s="308">
        <f>IF(J$7=0,0,J$7/MAE_fec!J$7)</f>
        <v>0.11285122933720694</v>
      </c>
      <c r="K73" s="308">
        <f>IF(K$7=0,0,K$7/MAE_fec!K$7)</f>
        <v>0.11285122933720695</v>
      </c>
      <c r="L73" s="308">
        <f>IF(L$7=0,0,L$7/MAE_fec!L$7)</f>
        <v>0.11645085437526419</v>
      </c>
      <c r="M73" s="308">
        <f>IF(M$7=0,0,M$7/MAE_fec!M$7)</f>
        <v>0.11817987968184422</v>
      </c>
      <c r="N73" s="308">
        <f>IF(N$7=0,0,N$7/MAE_fec!N$7)</f>
        <v>0.12172434319738763</v>
      </c>
      <c r="O73" s="308">
        <f>IF(O$7=0,0,O$7/MAE_fec!O$7)</f>
        <v>0.12172434319738763</v>
      </c>
      <c r="P73" s="308">
        <f>IF(P$7=0,0,P$7/MAE_fec!P$7)</f>
        <v>0.12378326432595434</v>
      </c>
      <c r="Q73" s="308">
        <f>IF(Q$7=0,0,Q$7/MAE_fec!Q$7)</f>
        <v>0.12378326432595431</v>
      </c>
    </row>
    <row r="74" spans="1:17" x14ac:dyDescent="0.25">
      <c r="A74" s="76" t="s">
        <v>81</v>
      </c>
      <c r="B74" s="308">
        <f>IF(B$8=0,0,B$8/MAE_fec!B$8)</f>
        <v>0.58441309788083529</v>
      </c>
      <c r="C74" s="308">
        <f>IF(C$8=0,0,C$8/MAE_fec!C$8)</f>
        <v>0.58441309788083518</v>
      </c>
      <c r="D74" s="308">
        <f>IF(D$8=0,0,D$8/MAE_fec!D$8)</f>
        <v>0.58441309788083529</v>
      </c>
      <c r="E74" s="308">
        <f>IF(E$8=0,0,E$8/MAE_fec!E$8)</f>
        <v>0.58441309788083529</v>
      </c>
      <c r="F74" s="308">
        <f>IF(F$8=0,0,F$8/MAE_fec!F$8)</f>
        <v>0.58958006693266829</v>
      </c>
      <c r="G74" s="308">
        <f>IF(G$8=0,0,G$8/MAE_fec!G$8)</f>
        <v>0.5953368369510984</v>
      </c>
      <c r="H74" s="308">
        <f>IF(H$8=0,0,H$8/MAE_fec!H$8)</f>
        <v>0.60787488698672787</v>
      </c>
      <c r="I74" s="308">
        <f>IF(I$8=0,0,I$8/MAE_fec!I$8)</f>
        <v>0.61422290525473477</v>
      </c>
      <c r="J74" s="308">
        <f>IF(J$8=0,0,J$8/MAE_fec!J$8)</f>
        <v>0.61422290525473489</v>
      </c>
      <c r="K74" s="308">
        <f>IF(K$8=0,0,K$8/MAE_fec!K$8)</f>
        <v>0.61422290525473466</v>
      </c>
      <c r="L74" s="308">
        <f>IF(L$8=0,0,L$8/MAE_fec!L$8)</f>
        <v>0.63381482429441716</v>
      </c>
      <c r="M74" s="308">
        <f>IF(M$8=0,0,M$8/MAE_fec!M$8)</f>
        <v>0.64322550553647284</v>
      </c>
      <c r="N74" s="308">
        <f>IF(N$8=0,0,N$8/MAE_fec!N$8)</f>
        <v>0.66251719328212588</v>
      </c>
      <c r="O74" s="308">
        <f>IF(O$8=0,0,O$8/MAE_fec!O$8)</f>
        <v>0.66251719328212588</v>
      </c>
      <c r="P74" s="308">
        <f>IF(P$8=0,0,P$8/MAE_fec!P$8)</f>
        <v>0.67372342049565292</v>
      </c>
      <c r="Q74" s="308">
        <f>IF(Q$8=0,0,Q$8/MAE_fec!Q$8)</f>
        <v>0.67372342049565281</v>
      </c>
    </row>
    <row r="75" spans="1:17" x14ac:dyDescent="0.25">
      <c r="A75" s="76" t="s">
        <v>80</v>
      </c>
      <c r="B75" s="308">
        <f>IF(B$9=0,0,B$9/MAE_fec!B$9)</f>
        <v>0.41709590330031682</v>
      </c>
      <c r="C75" s="308">
        <f>IF(C$9=0,0,C$9/MAE_fec!C$9)</f>
        <v>0.41709590330031676</v>
      </c>
      <c r="D75" s="308">
        <f>IF(D$9=0,0,D$9/MAE_fec!D$9)</f>
        <v>0.41709590330031687</v>
      </c>
      <c r="E75" s="308">
        <f>IF(E$9=0,0,E$9/MAE_fec!E$9)</f>
        <v>0.41709590330031676</v>
      </c>
      <c r="F75" s="308">
        <f>IF(F$9=0,0,F$9/MAE_fec!F$9)</f>
        <v>0.42078357154699686</v>
      </c>
      <c r="G75" s="308">
        <f>IF(G$9=0,0,G$9/MAE_fec!G$9)</f>
        <v>0.42489218102141851</v>
      </c>
      <c r="H75" s="308">
        <f>IF(H$9=0,0,H$9/MAE_fec!H$9)</f>
        <v>0.4338405932390752</v>
      </c>
      <c r="I75" s="308">
        <f>IF(I$9=0,0,I$9/MAE_fec!I$9)</f>
        <v>0.43837117686778287</v>
      </c>
      <c r="J75" s="308">
        <f>IF(J$9=0,0,J$9/MAE_fec!J$9)</f>
        <v>0.43837117686778287</v>
      </c>
      <c r="K75" s="308">
        <f>IF(K$9=0,0,K$9/MAE_fec!K$9)</f>
        <v>0.43837117686778287</v>
      </c>
      <c r="L75" s="308">
        <f>IF(L$9=0,0,L$9/MAE_fec!L$9)</f>
        <v>0.45235393871702068</v>
      </c>
      <c r="M75" s="308">
        <f>IF(M$9=0,0,M$9/MAE_fec!M$9)</f>
        <v>0.45907034635326233</v>
      </c>
      <c r="N75" s="308">
        <f>IF(N$9=0,0,N$9/MAE_fec!N$9)</f>
        <v>0.47283883298649926</v>
      </c>
      <c r="O75" s="308">
        <f>IF(O$9=0,0,O$9/MAE_fec!O$9)</f>
        <v>0.47283883298649915</v>
      </c>
      <c r="P75" s="308">
        <f>IF(P$9=0,0,P$9/MAE_fec!P$9)</f>
        <v>0.48083672262854099</v>
      </c>
      <c r="Q75" s="308">
        <f>IF(Q$9=0,0,Q$9/MAE_fec!Q$9)</f>
        <v>0.48083672262854099</v>
      </c>
    </row>
    <row r="76" spans="1:17" x14ac:dyDescent="0.25">
      <c r="A76" s="76" t="s">
        <v>79</v>
      </c>
      <c r="B76" s="308">
        <f>IF(B$10=0,0,B$10/MAE_fec!B$10)</f>
        <v>0.64116141522922532</v>
      </c>
      <c r="C76" s="308">
        <f>IF(C$10=0,0,C$10/MAE_fec!C$10)</f>
        <v>0.64116141522922532</v>
      </c>
      <c r="D76" s="308">
        <f>IF(D$10=0,0,D$10/MAE_fec!D$10)</f>
        <v>0.64116141522922543</v>
      </c>
      <c r="E76" s="308">
        <f>IF(E$10=0,0,E$10/MAE_fec!E$10)</f>
        <v>0.64116141522922532</v>
      </c>
      <c r="F76" s="308">
        <f>IF(F$10=0,0,F$10/MAE_fec!F$10)</f>
        <v>0.64683011293934134</v>
      </c>
      <c r="G76" s="308">
        <f>IF(G$10=0,0,G$10/MAE_fec!G$10)</f>
        <v>0.65314588311210098</v>
      </c>
      <c r="H76" s="308">
        <f>IF(H$10=0,0,H$10/MAE_fec!H$10)</f>
        <v>0.66690141654249335</v>
      </c>
      <c r="I76" s="308">
        <f>IF(I$10=0,0,I$10/MAE_fec!I$10)</f>
        <v>0.67386584699652508</v>
      </c>
      <c r="J76" s="308">
        <f>IF(J$10=0,0,J$10/MAE_fec!J$10)</f>
        <v>0.67386584699652508</v>
      </c>
      <c r="K76" s="308">
        <f>IF(K$10=0,0,K$10/MAE_fec!K$10)</f>
        <v>0.67386584699652519</v>
      </c>
      <c r="L76" s="308">
        <f>IF(L$10=0,0,L$10/MAE_fec!L$10)</f>
        <v>0.69536020190419112</v>
      </c>
      <c r="M76" s="308">
        <f>IF(M$10=0,0,M$10/MAE_fec!M$10)</f>
        <v>0.70568468936914819</v>
      </c>
      <c r="N76" s="308">
        <f>IF(N$10=0,0,N$10/MAE_fec!N$10)</f>
        <v>0.72684965959657</v>
      </c>
      <c r="O76" s="308">
        <f>IF(O$10=0,0,O$10/MAE_fec!O$10)</f>
        <v>0.72684965959656989</v>
      </c>
      <c r="P76" s="308">
        <f>IF(P$10=0,0,P$10/MAE_fec!P$10)</f>
        <v>0.73914404609416751</v>
      </c>
      <c r="Q76" s="308">
        <f>IF(Q$10=0,0,Q$10/MAE_fec!Q$10)</f>
        <v>0.73914404609416751</v>
      </c>
    </row>
    <row r="77" spans="1:17" x14ac:dyDescent="0.25">
      <c r="A77" s="74" t="s">
        <v>295</v>
      </c>
      <c r="B77" s="307">
        <f>IF(B$15=0,0,B$15/MAE_fec!B$15)</f>
        <v>0.52537267133211241</v>
      </c>
      <c r="C77" s="307">
        <f>IF(C$15=0,0,C$15/MAE_fec!C$15)</f>
        <v>0.52405403304008391</v>
      </c>
      <c r="D77" s="307">
        <f>IF(D$15=0,0,D$15/MAE_fec!D$15)</f>
        <v>0.52492840366838622</v>
      </c>
      <c r="E77" s="307">
        <f>IF(E$15=0,0,E$15/MAE_fec!E$15)</f>
        <v>0.52566027023881767</v>
      </c>
      <c r="F77" s="307">
        <f>IF(F$15=0,0,F$15/MAE_fec!F$15)</f>
        <v>0.53033859522156157</v>
      </c>
      <c r="G77" s="307">
        <f>IF(G$15=0,0,G$15/MAE_fec!G$15)</f>
        <v>0.53563329060523013</v>
      </c>
      <c r="H77" s="307">
        <f>IF(H$15=0,0,H$15/MAE_fec!H$15)</f>
        <v>0.5468016448233497</v>
      </c>
      <c r="I77" s="307">
        <f>IF(I$15=0,0,I$15/MAE_fec!I$15)</f>
        <v>0.55319120884337414</v>
      </c>
      <c r="J77" s="307">
        <f>IF(J$15=0,0,J$15/MAE_fec!J$15)</f>
        <v>0.55378825253711728</v>
      </c>
      <c r="K77" s="307">
        <f>IF(K$15=0,0,K$15/MAE_fec!K$15)</f>
        <v>0.55369945035035251</v>
      </c>
      <c r="L77" s="307">
        <f>IF(L$15=0,0,L$15/MAE_fec!L$15)</f>
        <v>0.57127994221292666</v>
      </c>
      <c r="M77" s="307">
        <f>IF(M$15=0,0,M$15/MAE_fec!M$15)</f>
        <v>0.5802173761924474</v>
      </c>
      <c r="N77" s="307">
        <f>IF(N$15=0,0,N$15/MAE_fec!N$15)</f>
        <v>0.59762580159216361</v>
      </c>
      <c r="O77" s="307">
        <f>IF(O$15=0,0,O$15/MAE_fec!O$15)</f>
        <v>0.59767419419461476</v>
      </c>
      <c r="P77" s="307">
        <f>IF(P$15=0,0,P$15/MAE_fec!P$15)</f>
        <v>0.60724228482359166</v>
      </c>
      <c r="Q77" s="307">
        <f>IF(Q$15=0,0,Q$15/MAE_fec!Q$15)</f>
        <v>0.60678022980030477</v>
      </c>
    </row>
    <row r="78" spans="1:17" x14ac:dyDescent="0.25">
      <c r="A78" s="127" t="s">
        <v>294</v>
      </c>
      <c r="B78" s="305">
        <f>IF(B$23=0,0,B$23/MAE_fec!B$23)</f>
        <v>0.43091325136967384</v>
      </c>
      <c r="C78" s="305">
        <f>IF(C$23=0,0,C$23/MAE_fec!C$23)</f>
        <v>0.43091325136967384</v>
      </c>
      <c r="D78" s="305">
        <f>IF(D$23=0,0,D$23/MAE_fec!D$23)</f>
        <v>0.43091325136967384</v>
      </c>
      <c r="E78" s="305">
        <f>IF(E$23=0,0,E$23/MAE_fec!E$23)</f>
        <v>0.43091325136967379</v>
      </c>
      <c r="F78" s="305">
        <f>IF(F$23=0,0,F$23/MAE_fec!F$23)</f>
        <v>0.43472308287743</v>
      </c>
      <c r="G78" s="305">
        <f>IF(G$23=0,0,G$23/MAE_fec!G$23)</f>
        <v>0.43896780034701532</v>
      </c>
      <c r="H78" s="305">
        <f>IF(H$23=0,0,H$23/MAE_fec!H$23)</f>
        <v>0.44821265116620479</v>
      </c>
      <c r="I78" s="305">
        <f>IF(I$23=0,0,I$23/MAE_fec!I$23)</f>
        <v>0.45289332174244618</v>
      </c>
      <c r="J78" s="305">
        <f>IF(J$23=0,0,J$23/MAE_fec!J$23)</f>
        <v>0.45289332174244629</v>
      </c>
      <c r="K78" s="305">
        <f>IF(K$23=0,0,K$23/MAE_fec!K$23)</f>
        <v>0.45289332174244629</v>
      </c>
      <c r="L78" s="305">
        <f>IF(L$23=0,0,L$23/MAE_fec!L$23)</f>
        <v>0.46733929765327786</v>
      </c>
      <c r="M78" s="305">
        <f>IF(M$23=0,0,M$23/MAE_fec!M$23)</f>
        <v>0.47427820314037655</v>
      </c>
      <c r="N78" s="305">
        <f>IF(N$23=0,0,N$23/MAE_fec!N$23)</f>
        <v>0.48850280543117419</v>
      </c>
      <c r="O78" s="305">
        <f>IF(O$23=0,0,O$23/MAE_fec!O$23)</f>
        <v>0.4885028054311743</v>
      </c>
      <c r="P78" s="305">
        <f>IF(P$23=0,0,P$23/MAE_fec!P$23)</f>
        <v>0.49676564523007433</v>
      </c>
      <c r="Q78" s="305">
        <f>IF(Q$23=0,0,Q$23/MAE_fec!Q$23)</f>
        <v>0.49676564523007438</v>
      </c>
    </row>
    <row r="79" spans="1:17" x14ac:dyDescent="0.25">
      <c r="A79" s="127" t="s">
        <v>293</v>
      </c>
      <c r="B79" s="305">
        <f>IF(B$26=0,0,B$26/MAE_fec!B$26)</f>
        <v>0.42162459976087119</v>
      </c>
      <c r="C79" s="305">
        <f>IF(C$26=0,0,C$26/MAE_fec!C$26)</f>
        <v>0.41988194386329486</v>
      </c>
      <c r="D79" s="305">
        <f>IF(D$26=0,0,D$26/MAE_fec!D$26)</f>
        <v>0.42103747464174229</v>
      </c>
      <c r="E79" s="305">
        <f>IF(E$26=0,0,E$26/MAE_fec!E$26)</f>
        <v>0.42200467815988024</v>
      </c>
      <c r="F79" s="305">
        <f>IF(F$26=0,0,F$26/MAE_fec!F$26)</f>
        <v>0.42577645962499544</v>
      </c>
      <c r="G79" s="305">
        <f>IF(G$26=0,0,G$26/MAE_fec!G$26)</f>
        <v>0.43008761042880905</v>
      </c>
      <c r="H79" s="305">
        <f>IF(H$26=0,0,H$26/MAE_fec!H$26)</f>
        <v>0.43899701200214308</v>
      </c>
      <c r="I79" s="305">
        <f>IF(I$26=0,0,I$26/MAE_fec!I$26)</f>
        <v>0.44447921962350395</v>
      </c>
      <c r="J79" s="305">
        <f>IF(J$26=0,0,J$26/MAE_fec!J$26)</f>
        <v>0.44526824700144507</v>
      </c>
      <c r="K79" s="305">
        <f>IF(K$26=0,0,K$26/MAE_fec!K$26)</f>
        <v>0.44515088983426815</v>
      </c>
      <c r="L79" s="305">
        <f>IF(L$26=0,0,L$26/MAE_fec!L$26)</f>
        <v>0.45924298349707998</v>
      </c>
      <c r="M79" s="305">
        <f>IF(M$26=0,0,M$26/MAE_fec!M$26)</f>
        <v>0.46666331745556605</v>
      </c>
      <c r="N79" s="305">
        <f>IF(N$26=0,0,N$26/MAE_fec!N$26)</f>
        <v>0.4806681024840494</v>
      </c>
      <c r="O79" s="305">
        <f>IF(O$26=0,0,O$26/MAE_fec!O$26)</f>
        <v>0.48073205607509156</v>
      </c>
      <c r="P79" s="305">
        <f>IF(P$26=0,0,P$26/MAE_fec!P$26)</f>
        <v>0.49165112021339102</v>
      </c>
      <c r="Q79" s="305">
        <f>IF(Q$26=0,0,Q$26/MAE_fec!Q$26)</f>
        <v>0.48753741027914477</v>
      </c>
    </row>
    <row r="80" spans="1:17" x14ac:dyDescent="0.25">
      <c r="A80" s="127" t="s">
        <v>292</v>
      </c>
      <c r="B80" s="305">
        <f>IF(B$34=0,0,B$34/MAE_fec!B$34)</f>
        <v>0.58857260984305093</v>
      </c>
      <c r="C80" s="305">
        <f>IF(C$34=0,0,C$34/MAE_fec!C$34)</f>
        <v>0.594582689399207</v>
      </c>
      <c r="D80" s="305">
        <f>IF(D$34=0,0,D$34/MAE_fec!D$34)</f>
        <v>0.59475786472847891</v>
      </c>
      <c r="E80" s="305">
        <f>IF(E$34=0,0,E$34/MAE_fec!E$34)</f>
        <v>0.58372296073021279</v>
      </c>
      <c r="F80" s="305">
        <f>IF(F$34=0,0,F$34/MAE_fec!F$34)</f>
        <v>0.58275206264706592</v>
      </c>
      <c r="G80" s="305">
        <f>IF(G$34=0,0,G$34/MAE_fec!G$34)</f>
        <v>0.59648252817188618</v>
      </c>
      <c r="H80" s="305">
        <f>IF(H$34=0,0,H$34/MAE_fec!H$34)</f>
        <v>0.61340583490854872</v>
      </c>
      <c r="I80" s="305">
        <f>IF(I$34=0,0,I$34/MAE_fec!I$34)</f>
        <v>0.62151332179292174</v>
      </c>
      <c r="J80" s="305">
        <f>IF(J$34=0,0,J$34/MAE_fec!J$34)</f>
        <v>0.62205949709177899</v>
      </c>
      <c r="K80" s="305">
        <f>IF(K$34=0,0,K$34/MAE_fec!K$34)</f>
        <v>0.62078256743315685</v>
      </c>
      <c r="L80" s="305">
        <f>IF(L$34=0,0,L$34/MAE_fec!L$34)</f>
        <v>0.64049083396136075</v>
      </c>
      <c r="M80" s="305">
        <f>IF(M$34=0,0,M$34/MAE_fec!M$34)</f>
        <v>0.64448714859483403</v>
      </c>
      <c r="N80" s="305">
        <f>IF(N$34=0,0,N$34/MAE_fec!N$34)</f>
        <v>0.67008135879048569</v>
      </c>
      <c r="O80" s="305">
        <f>IF(O$34=0,0,O$34/MAE_fec!O$34)</f>
        <v>0.67137155222591116</v>
      </c>
      <c r="P80" s="305">
        <f>IF(P$34=0,0,P$34/MAE_fec!P$34)</f>
        <v>0.69260121196682622</v>
      </c>
      <c r="Q80" s="305">
        <f>IF(Q$34=0,0,Q$34/MAE_fec!Q$34)</f>
        <v>0.6965408871947526</v>
      </c>
    </row>
    <row r="81" spans="1:17" x14ac:dyDescent="0.25">
      <c r="A81" s="127" t="s">
        <v>291</v>
      </c>
      <c r="B81" s="305">
        <f>IF(B$45=0,0,B$45/MAE_fec!B$45)</f>
        <v>0.56955218947065311</v>
      </c>
      <c r="C81" s="305">
        <f>IF(C$45=0,0,C$45/MAE_fec!C$45)</f>
        <v>0.56955218947065311</v>
      </c>
      <c r="D81" s="305">
        <f>IF(D$45=0,0,D$45/MAE_fec!D$45)</f>
        <v>0.56955218947065311</v>
      </c>
      <c r="E81" s="305">
        <f>IF(E$45=0,0,E$45/MAE_fec!E$45)</f>
        <v>0.56955218947065323</v>
      </c>
      <c r="F81" s="305">
        <f>IF(F$45=0,0,F$45/MAE_fec!F$45)</f>
        <v>0.57458776883578</v>
      </c>
      <c r="G81" s="305">
        <f>IF(G$45=0,0,G$45/MAE_fec!G$45)</f>
        <v>0.58019815125219965</v>
      </c>
      <c r="H81" s="305">
        <f>IF(H$45=0,0,H$45/MAE_fec!H$45)</f>
        <v>0.59241737405090134</v>
      </c>
      <c r="I81" s="305">
        <f>IF(I$45=0,0,I$45/MAE_fec!I$45)</f>
        <v>0.59860396999896182</v>
      </c>
      <c r="J81" s="305">
        <f>IF(J$45=0,0,J$45/MAE_fec!J$45)</f>
        <v>0.59860396999896182</v>
      </c>
      <c r="K81" s="305">
        <f>IF(K$45=0,0,K$45/MAE_fec!K$45)</f>
        <v>0.5986039699989617</v>
      </c>
      <c r="L81" s="305">
        <f>IF(L$45=0,0,L$45/MAE_fec!L$45)</f>
        <v>0.61769769056314083</v>
      </c>
      <c r="M81" s="305">
        <f>IF(M$45=0,0,M$45/MAE_fec!M$45)</f>
        <v>0.62686906972157996</v>
      </c>
      <c r="N81" s="305">
        <f>IF(N$45=0,0,N$45/MAE_fec!N$45)</f>
        <v>0.64567019350536159</v>
      </c>
      <c r="O81" s="305">
        <f>IF(O$45=0,0,O$45/MAE_fec!O$45)</f>
        <v>0.6456701935053617</v>
      </c>
      <c r="P81" s="305">
        <f>IF(P$45=0,0,P$45/MAE_fec!P$45)</f>
        <v>0.65659146010310543</v>
      </c>
      <c r="Q81" s="305">
        <f>IF(Q$45=0,0,Q$45/MAE_fec!Q$45)</f>
        <v>0.65659146010310543</v>
      </c>
    </row>
    <row r="82" spans="1:17" x14ac:dyDescent="0.25">
      <c r="A82" s="72" t="s">
        <v>290</v>
      </c>
      <c r="B82" s="304">
        <f>IF(B$46=0,0,B$46/MAE_fec!B$46)</f>
        <v>0.51939735212241678</v>
      </c>
      <c r="C82" s="304">
        <f>IF(C$46=0,0,C$46/MAE_fec!C$46)</f>
        <v>0.51939735212241678</v>
      </c>
      <c r="D82" s="304">
        <f>IF(D$46=0,0,D$46/MAE_fec!D$46)</f>
        <v>0.51939735212241678</v>
      </c>
      <c r="E82" s="304">
        <f>IF(E$46=0,0,E$46/MAE_fec!E$46)</f>
        <v>0.51939735212241689</v>
      </c>
      <c r="F82" s="304">
        <f>IF(F$46=0,0,F$46/MAE_fec!F$46)</f>
        <v>0.52398949773611381</v>
      </c>
      <c r="G82" s="304">
        <f>IF(G$46=0,0,G$46/MAE_fec!G$46)</f>
        <v>0.52910582917220361</v>
      </c>
      <c r="H82" s="304">
        <f>IF(H$46=0,0,H$46/MAE_fec!H$46)</f>
        <v>0.54024902567635202</v>
      </c>
      <c r="I82" s="304">
        <f>IF(I$46=0,0,I$46/MAE_fec!I$46)</f>
        <v>0.54589082920810628</v>
      </c>
      <c r="J82" s="304">
        <f>IF(J$46=0,0,J$46/MAE_fec!J$46)</f>
        <v>0.54589082920810628</v>
      </c>
      <c r="K82" s="304">
        <f>IF(K$46=0,0,K$46/MAE_fec!K$46)</f>
        <v>0.54589082920810628</v>
      </c>
      <c r="L82" s="304">
        <f>IF(L$46=0,0,L$46/MAE_fec!L$46)</f>
        <v>0.56330315434097444</v>
      </c>
      <c r="M82" s="304">
        <f>IF(M$46=0,0,M$46/MAE_fec!M$46)</f>
        <v>0.57166690069867232</v>
      </c>
      <c r="N82" s="304">
        <f>IF(N$46=0,0,N$46/MAE_fec!N$46)</f>
        <v>0.58881239516037898</v>
      </c>
      <c r="O82" s="304">
        <f>IF(O$46=0,0,O$46/MAE_fec!O$46)</f>
        <v>0.58881239516037898</v>
      </c>
      <c r="P82" s="304">
        <f>IF(P$46=0,0,P$46/MAE_fec!P$46)</f>
        <v>0.59877193364966674</v>
      </c>
      <c r="Q82" s="304">
        <f>IF(Q$46=0,0,Q$46/MAE_fec!Q$46)</f>
        <v>0.59877193364966685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59999389629810485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386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6</v>
      </c>
      <c r="B5" s="96">
        <v>418.40196470254591</v>
      </c>
      <c r="C5" s="96">
        <v>455.17594338057603</v>
      </c>
      <c r="D5" s="96">
        <v>413.6078039225041</v>
      </c>
      <c r="E5" s="96">
        <v>460.40527646787609</v>
      </c>
      <c r="F5" s="96">
        <v>488.28685016887204</v>
      </c>
      <c r="G5" s="96">
        <v>539.35913822809653</v>
      </c>
      <c r="H5" s="96">
        <v>562.84750652284811</v>
      </c>
      <c r="I5" s="96">
        <v>525.81981308169611</v>
      </c>
      <c r="J5" s="96">
        <v>514.26601701919208</v>
      </c>
      <c r="K5" s="96">
        <v>559.09528535156403</v>
      </c>
      <c r="L5" s="96">
        <v>629.65429925139119</v>
      </c>
      <c r="M5" s="96">
        <v>635.91925100426829</v>
      </c>
      <c r="N5" s="96">
        <v>633.7507499830723</v>
      </c>
      <c r="O5" s="96">
        <v>602.25981945675494</v>
      </c>
      <c r="P5" s="96">
        <v>527.86496997683776</v>
      </c>
      <c r="Q5" s="96">
        <v>543.81193768172102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12.689789415815074</v>
      </c>
      <c r="C10" s="158">
        <v>13.623419953460822</v>
      </c>
      <c r="D10" s="158">
        <v>12.974560328327513</v>
      </c>
      <c r="E10" s="158">
        <v>13.815837426690084</v>
      </c>
      <c r="F10" s="158">
        <v>15.428038344943005</v>
      </c>
      <c r="G10" s="158">
        <v>16.480116341794893</v>
      </c>
      <c r="H10" s="158">
        <v>17.438989381084976</v>
      </c>
      <c r="I10" s="158">
        <v>17.531914685458073</v>
      </c>
      <c r="J10" s="158">
        <v>17.685841761076325</v>
      </c>
      <c r="K10" s="158">
        <v>18.57686812727324</v>
      </c>
      <c r="L10" s="158">
        <v>20.964180231215934</v>
      </c>
      <c r="M10" s="158">
        <v>21.320917404604742</v>
      </c>
      <c r="N10" s="158">
        <v>21.516819145314948</v>
      </c>
      <c r="O10" s="158">
        <v>21.076364054322127</v>
      </c>
      <c r="P10" s="158">
        <v>19.70832782876051</v>
      </c>
      <c r="Q10" s="158">
        <v>20.204906888315008</v>
      </c>
    </row>
    <row r="11" spans="1:17" x14ac:dyDescent="0.25">
      <c r="A11" s="92" t="s">
        <v>125</v>
      </c>
      <c r="B11" s="91">
        <v>5.9419487880688591</v>
      </c>
      <c r="C11" s="91">
        <v>6.3791179687295223</v>
      </c>
      <c r="D11" s="91">
        <v>6.0752917556339261</v>
      </c>
      <c r="E11" s="91">
        <v>6.4692167666207601</v>
      </c>
      <c r="F11" s="91">
        <v>7.2241241160207066</v>
      </c>
      <c r="G11" s="91">
        <v>7.7167558984328704</v>
      </c>
      <c r="H11" s="91">
        <v>8.1657447907639611</v>
      </c>
      <c r="I11" s="91">
        <v>8.209256734233449</v>
      </c>
      <c r="J11" s="91">
        <v>8.2813325402575391</v>
      </c>
      <c r="K11" s="91">
        <v>8.6985524690739151</v>
      </c>
      <c r="L11" s="91">
        <v>9.8169948709151864</v>
      </c>
      <c r="M11" s="91">
        <v>10.157565110966125</v>
      </c>
      <c r="N11" s="91">
        <v>10.24290219683224</v>
      </c>
      <c r="O11" s="91">
        <v>9.9989281565936299</v>
      </c>
      <c r="P11" s="91">
        <v>9.3623538660284122</v>
      </c>
      <c r="Q11" s="91">
        <v>9.4799508803613346</v>
      </c>
    </row>
    <row r="12" spans="1:17" x14ac:dyDescent="0.25">
      <c r="A12" s="92" t="s">
        <v>26</v>
      </c>
      <c r="B12" s="91">
        <v>6.7478406277462142</v>
      </c>
      <c r="C12" s="91">
        <v>7.2443019847313002</v>
      </c>
      <c r="D12" s="91">
        <v>6.8992685726935878</v>
      </c>
      <c r="E12" s="91">
        <v>7.3466206600693251</v>
      </c>
      <c r="F12" s="91">
        <v>8.203914228922299</v>
      </c>
      <c r="G12" s="91">
        <v>8.7633604433620231</v>
      </c>
      <c r="H12" s="91">
        <v>9.2732445903210152</v>
      </c>
      <c r="I12" s="91">
        <v>9.3226579512246239</v>
      </c>
      <c r="J12" s="91">
        <v>9.4045092208187846</v>
      </c>
      <c r="K12" s="91">
        <v>9.878315658199325</v>
      </c>
      <c r="L12" s="91">
        <v>11.147185360300748</v>
      </c>
      <c r="M12" s="91">
        <v>11.163352293638615</v>
      </c>
      <c r="N12" s="91">
        <v>11.273916948482707</v>
      </c>
      <c r="O12" s="91">
        <v>11.077435897728499</v>
      </c>
      <c r="P12" s="91">
        <v>10.345973962732097</v>
      </c>
      <c r="Q12" s="91">
        <v>10.724956007953674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295</v>
      </c>
      <c r="B15" s="204">
        <v>79.574119919921998</v>
      </c>
      <c r="C15" s="204">
        <v>87.507992001652411</v>
      </c>
      <c r="D15" s="204">
        <v>82.130889295266996</v>
      </c>
      <c r="E15" s="204">
        <v>87.238189927929511</v>
      </c>
      <c r="F15" s="204">
        <v>97.494199072392291</v>
      </c>
      <c r="G15" s="204">
        <v>103.94415005438265</v>
      </c>
      <c r="H15" s="204">
        <v>109.95185204861376</v>
      </c>
      <c r="I15" s="204">
        <v>109.75796705763243</v>
      </c>
      <c r="J15" s="204">
        <v>109.91373525990124</v>
      </c>
      <c r="K15" s="204">
        <v>115.52399927519225</v>
      </c>
      <c r="L15" s="204">
        <v>130.39834390186064</v>
      </c>
      <c r="M15" s="204">
        <v>130.54104630246161</v>
      </c>
      <c r="N15" s="204">
        <v>131.8092413880905</v>
      </c>
      <c r="O15" s="204">
        <v>129.29269011396366</v>
      </c>
      <c r="P15" s="204">
        <v>121.39892280248682</v>
      </c>
      <c r="Q15" s="204">
        <v>125.97470341530092</v>
      </c>
    </row>
    <row r="16" spans="1:17" x14ac:dyDescent="0.25">
      <c r="A16" s="152" t="s">
        <v>301</v>
      </c>
      <c r="B16" s="264">
        <v>79.574119919921998</v>
      </c>
      <c r="C16" s="264">
        <v>87.507992001652411</v>
      </c>
      <c r="D16" s="264">
        <v>82.130889295266996</v>
      </c>
      <c r="E16" s="264">
        <v>87.238189927929511</v>
      </c>
      <c r="F16" s="264">
        <v>97.494199072392291</v>
      </c>
      <c r="G16" s="264">
        <v>103.94415005438265</v>
      </c>
      <c r="H16" s="264">
        <v>109.95185204861376</v>
      </c>
      <c r="I16" s="264">
        <v>109.75796705763243</v>
      </c>
      <c r="J16" s="264">
        <v>109.91373525990124</v>
      </c>
      <c r="K16" s="264">
        <v>115.52399927519225</v>
      </c>
      <c r="L16" s="264">
        <v>130.39834390186064</v>
      </c>
      <c r="M16" s="264">
        <v>130.54104630246161</v>
      </c>
      <c r="N16" s="264">
        <v>131.8092413880905</v>
      </c>
      <c r="O16" s="264">
        <v>129.29269011396366</v>
      </c>
      <c r="P16" s="264">
        <v>121.39892280248682</v>
      </c>
      <c r="Q16" s="264">
        <v>125.97470341530092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12.729727936196234</v>
      </c>
      <c r="C18" s="83">
        <v>11.78972398921686</v>
      </c>
      <c r="D18" s="83">
        <v>11.817487901511049</v>
      </c>
      <c r="E18" s="83">
        <v>8.1774776297598137</v>
      </c>
      <c r="F18" s="83">
        <v>8.1833283260316492</v>
      </c>
      <c r="G18" s="83">
        <v>9.0921721108121538</v>
      </c>
      <c r="H18" s="83">
        <v>10.905060646150822</v>
      </c>
      <c r="I18" s="83">
        <v>9.0958797121472799</v>
      </c>
      <c r="J18" s="83">
        <v>8.1888066300372433</v>
      </c>
      <c r="K18" s="83">
        <v>9.0623975097203644</v>
      </c>
      <c r="L18" s="83">
        <v>10.910710601034014</v>
      </c>
      <c r="M18" s="83">
        <v>9.0921674405289341</v>
      </c>
      <c r="N18" s="83">
        <v>9.1181561188314468</v>
      </c>
      <c r="O18" s="83">
        <v>9.1170233157349099</v>
      </c>
      <c r="P18" s="83">
        <v>8.4026278056448458</v>
      </c>
      <c r="Q18" s="83">
        <v>9.114383339723366</v>
      </c>
    </row>
    <row r="19" spans="1:17" x14ac:dyDescent="0.25">
      <c r="A19" s="154" t="s">
        <v>125</v>
      </c>
      <c r="B19" s="83">
        <v>2.9499898337453394</v>
      </c>
      <c r="C19" s="83">
        <v>12.583962280506796</v>
      </c>
      <c r="D19" s="83">
        <v>6.737412135644357</v>
      </c>
      <c r="E19" s="83">
        <v>8.2886541314788769</v>
      </c>
      <c r="F19" s="83">
        <v>9.669027486054711</v>
      </c>
      <c r="G19" s="83">
        <v>9.7067858263233919</v>
      </c>
      <c r="H19" s="83">
        <v>9.5199707427110898</v>
      </c>
      <c r="I19" s="83">
        <v>7.2133883570958615</v>
      </c>
      <c r="J19" s="83">
        <v>4.4016338114884848</v>
      </c>
      <c r="K19" s="83">
        <v>4.7122312503238319</v>
      </c>
      <c r="L19" s="83">
        <v>5.1439483832351254</v>
      </c>
      <c r="M19" s="83">
        <v>4.2996642714187612</v>
      </c>
      <c r="N19" s="83">
        <v>4.3447312303371559</v>
      </c>
      <c r="O19" s="83">
        <v>3.6215158141463153</v>
      </c>
      <c r="P19" s="83">
        <v>3.0372543056089008</v>
      </c>
      <c r="Q19" s="83">
        <v>2.9311245316948225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0.29375553449296204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2.4590396625135402</v>
      </c>
      <c r="Q20" s="83">
        <v>4.0354383482418257</v>
      </c>
    </row>
    <row r="21" spans="1:17" x14ac:dyDescent="0.25">
      <c r="A21" s="154" t="s">
        <v>26</v>
      </c>
      <c r="B21" s="83">
        <v>63.894402149980429</v>
      </c>
      <c r="C21" s="83">
        <v>63.134305731928748</v>
      </c>
      <c r="D21" s="83">
        <v>63.575989258111591</v>
      </c>
      <c r="E21" s="83">
        <v>70.772058166690812</v>
      </c>
      <c r="F21" s="83">
        <v>79.348087725812974</v>
      </c>
      <c r="G21" s="83">
        <v>85.145192117247092</v>
      </c>
      <c r="H21" s="83">
        <v>89.526820659751849</v>
      </c>
      <c r="I21" s="83">
        <v>93.448698988389282</v>
      </c>
      <c r="J21" s="83">
        <v>97.323294818375516</v>
      </c>
      <c r="K21" s="83">
        <v>101.74937051514806</v>
      </c>
      <c r="L21" s="83">
        <v>114.34368491759149</v>
      </c>
      <c r="M21" s="83">
        <v>117.14921459051392</v>
      </c>
      <c r="N21" s="83">
        <v>118.3463540389219</v>
      </c>
      <c r="O21" s="83">
        <v>116.55415098408243</v>
      </c>
      <c r="P21" s="83">
        <v>107.50000102871954</v>
      </c>
      <c r="Q21" s="83">
        <v>109.89375719564092</v>
      </c>
    </row>
    <row r="22" spans="1:17" x14ac:dyDescent="0.25">
      <c r="A22" s="152" t="s">
        <v>300</v>
      </c>
      <c r="B22" s="264">
        <v>0</v>
      </c>
      <c r="C22" s="264">
        <v>0</v>
      </c>
      <c r="D22" s="264">
        <v>0</v>
      </c>
      <c r="E22" s="264">
        <v>0</v>
      </c>
      <c r="F22" s="264">
        <v>0</v>
      </c>
      <c r="G22" s="264">
        <v>0</v>
      </c>
      <c r="H22" s="264">
        <v>0</v>
      </c>
      <c r="I22" s="264">
        <v>0</v>
      </c>
      <c r="J22" s="264">
        <v>0</v>
      </c>
      <c r="K22" s="264">
        <v>0</v>
      </c>
      <c r="L22" s="264">
        <v>0</v>
      </c>
      <c r="M22" s="264">
        <v>0</v>
      </c>
      <c r="N22" s="264">
        <v>0</v>
      </c>
      <c r="O22" s="264">
        <v>0</v>
      </c>
      <c r="P22" s="264">
        <v>0</v>
      </c>
      <c r="Q22" s="264">
        <v>0</v>
      </c>
    </row>
    <row r="23" spans="1:17" x14ac:dyDescent="0.25">
      <c r="A23" s="156" t="s">
        <v>294</v>
      </c>
      <c r="B23" s="204">
        <v>51.294972427612386</v>
      </c>
      <c r="C23" s="204">
        <v>55.068916274657667</v>
      </c>
      <c r="D23" s="204">
        <v>52.44608026926867</v>
      </c>
      <c r="E23" s="204">
        <v>55.846710819584075</v>
      </c>
      <c r="F23" s="204">
        <v>62.363588203419148</v>
      </c>
      <c r="G23" s="204">
        <v>66.616323223037213</v>
      </c>
      <c r="H23" s="204">
        <v>70.492302918229527</v>
      </c>
      <c r="I23" s="204">
        <v>70.867927821800023</v>
      </c>
      <c r="J23" s="204">
        <v>71.490135554409107</v>
      </c>
      <c r="K23" s="204">
        <v>75.091863793443949</v>
      </c>
      <c r="L23" s="204">
        <v>84.737414121929433</v>
      </c>
      <c r="M23" s="204">
        <v>84.860310089032623</v>
      </c>
      <c r="N23" s="204">
        <v>85.700787989233177</v>
      </c>
      <c r="O23" s="204">
        <v>84.207200538524276</v>
      </c>
      <c r="P23" s="204">
        <v>78.646855850890447</v>
      </c>
      <c r="Q23" s="204">
        <v>81.527758740070553</v>
      </c>
    </row>
    <row r="24" spans="1:17" x14ac:dyDescent="0.25">
      <c r="A24" s="152" t="s">
        <v>299</v>
      </c>
      <c r="B24" s="151">
        <v>51.294972427612386</v>
      </c>
      <c r="C24" s="151">
        <v>55.068916274657667</v>
      </c>
      <c r="D24" s="151">
        <v>52.44608026926867</v>
      </c>
      <c r="E24" s="151">
        <v>55.846710819584075</v>
      </c>
      <c r="F24" s="151">
        <v>62.363588203419148</v>
      </c>
      <c r="G24" s="151">
        <v>66.616323223037213</v>
      </c>
      <c r="H24" s="151">
        <v>70.492302918229527</v>
      </c>
      <c r="I24" s="151">
        <v>70.867927821800023</v>
      </c>
      <c r="J24" s="151">
        <v>71.490135554409107</v>
      </c>
      <c r="K24" s="151">
        <v>75.091863793443949</v>
      </c>
      <c r="L24" s="151">
        <v>84.737414121929433</v>
      </c>
      <c r="M24" s="151">
        <v>84.860310089032623</v>
      </c>
      <c r="N24" s="151">
        <v>85.700787989233177</v>
      </c>
      <c r="O24" s="151">
        <v>84.207200538524276</v>
      </c>
      <c r="P24" s="151">
        <v>78.646855850890447</v>
      </c>
      <c r="Q24" s="151">
        <v>81.527758740070553</v>
      </c>
    </row>
    <row r="25" spans="1:17" x14ac:dyDescent="0.25">
      <c r="A25" s="152" t="s">
        <v>298</v>
      </c>
      <c r="B25" s="151">
        <v>0</v>
      </c>
      <c r="C25" s="151">
        <v>0</v>
      </c>
      <c r="D25" s="151">
        <v>0</v>
      </c>
      <c r="E25" s="151">
        <v>0</v>
      </c>
      <c r="F25" s="151">
        <v>0</v>
      </c>
      <c r="G25" s="151">
        <v>0</v>
      </c>
      <c r="H25" s="151">
        <v>0</v>
      </c>
      <c r="I25" s="151">
        <v>0</v>
      </c>
      <c r="J25" s="151">
        <v>0</v>
      </c>
      <c r="K25" s="151">
        <v>0</v>
      </c>
      <c r="L25" s="151">
        <v>0</v>
      </c>
      <c r="M25" s="151">
        <v>0</v>
      </c>
      <c r="N25" s="151">
        <v>0</v>
      </c>
      <c r="O25" s="151">
        <v>0</v>
      </c>
      <c r="P25" s="151">
        <v>0</v>
      </c>
      <c r="Q25" s="151">
        <v>0</v>
      </c>
    </row>
    <row r="26" spans="1:17" x14ac:dyDescent="0.25">
      <c r="A26" s="156" t="s">
        <v>293</v>
      </c>
      <c r="B26" s="204">
        <v>174.46188810022733</v>
      </c>
      <c r="C26" s="204">
        <v>191.85646694969864</v>
      </c>
      <c r="D26" s="204">
        <v>180.06746455031461</v>
      </c>
      <c r="E26" s="204">
        <v>191.26494071928079</v>
      </c>
      <c r="F26" s="204">
        <v>213.75067755830307</v>
      </c>
      <c r="G26" s="204">
        <v>227.89184088633442</v>
      </c>
      <c r="H26" s="204">
        <v>241.06339759487014</v>
      </c>
      <c r="I26" s="204">
        <v>240.63831539936533</v>
      </c>
      <c r="J26" s="204">
        <v>240.9798286288063</v>
      </c>
      <c r="K26" s="204">
        <v>253.28002439387953</v>
      </c>
      <c r="L26" s="204">
        <v>285.89120816108243</v>
      </c>
      <c r="M26" s="204">
        <v>286.20407533787784</v>
      </c>
      <c r="N26" s="204">
        <v>288.98452342000411</v>
      </c>
      <c r="O26" s="204">
        <v>283.46712294825471</v>
      </c>
      <c r="P26" s="204">
        <v>256.81355422431233</v>
      </c>
      <c r="Q26" s="204">
        <v>276.19261931915202</v>
      </c>
    </row>
    <row r="27" spans="1:17" x14ac:dyDescent="0.25">
      <c r="A27" s="152" t="s">
        <v>297</v>
      </c>
      <c r="B27" s="264">
        <v>174.46188810022733</v>
      </c>
      <c r="C27" s="264">
        <v>191.85646694969864</v>
      </c>
      <c r="D27" s="264">
        <v>180.06746455031461</v>
      </c>
      <c r="E27" s="264">
        <v>191.26494071928079</v>
      </c>
      <c r="F27" s="264">
        <v>213.75067755830307</v>
      </c>
      <c r="G27" s="264">
        <v>227.89184088633442</v>
      </c>
      <c r="H27" s="264">
        <v>241.06339759487014</v>
      </c>
      <c r="I27" s="264">
        <v>240.63831539936533</v>
      </c>
      <c r="J27" s="264">
        <v>240.9798286288063</v>
      </c>
      <c r="K27" s="264">
        <v>253.28002439387953</v>
      </c>
      <c r="L27" s="264">
        <v>285.89120816108243</v>
      </c>
      <c r="M27" s="264">
        <v>286.20407533787784</v>
      </c>
      <c r="N27" s="264">
        <v>288.98452342000411</v>
      </c>
      <c r="O27" s="264">
        <v>283.46712294825471</v>
      </c>
      <c r="P27" s="264">
        <v>256.81355422431233</v>
      </c>
      <c r="Q27" s="264">
        <v>276.19261931915202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27.909229445275933</v>
      </c>
      <c r="C29" s="83">
        <v>25.84832241197515</v>
      </c>
      <c r="D29" s="83">
        <v>25.909193265020946</v>
      </c>
      <c r="E29" s="83">
        <v>17.928670635892193</v>
      </c>
      <c r="F29" s="83">
        <v>17.941497966176353</v>
      </c>
      <c r="G29" s="83">
        <v>19.934088055020915</v>
      </c>
      <c r="H29" s="83">
        <v>23.908746613717184</v>
      </c>
      <c r="I29" s="83">
        <v>19.942216767344707</v>
      </c>
      <c r="J29" s="83">
        <v>17.953508846866761</v>
      </c>
      <c r="K29" s="83">
        <v>19.868808877203637</v>
      </c>
      <c r="L29" s="83">
        <v>23.921133829530447</v>
      </c>
      <c r="M29" s="83">
        <v>19.934077815681434</v>
      </c>
      <c r="N29" s="83">
        <v>19.991056565687686</v>
      </c>
      <c r="O29" s="83">
        <v>19.988572957106566</v>
      </c>
      <c r="P29" s="83">
        <v>17.775353040838372</v>
      </c>
      <c r="Q29" s="83">
        <v>19.982784954675921</v>
      </c>
    </row>
    <row r="30" spans="1:17" x14ac:dyDescent="0.25">
      <c r="A30" s="154" t="s">
        <v>125</v>
      </c>
      <c r="B30" s="83">
        <v>6.4676907113720814</v>
      </c>
      <c r="C30" s="83">
        <v>27.589646249918722</v>
      </c>
      <c r="D30" s="83">
        <v>14.771406121447086</v>
      </c>
      <c r="E30" s="83">
        <v>18.172419010637707</v>
      </c>
      <c r="F30" s="83">
        <v>21.198811787144589</v>
      </c>
      <c r="G30" s="83">
        <v>21.281594874679016</v>
      </c>
      <c r="H30" s="83">
        <v>20.872013062836153</v>
      </c>
      <c r="I30" s="83">
        <v>15.814957848677075</v>
      </c>
      <c r="J30" s="83">
        <v>9.6503404153367995</v>
      </c>
      <c r="K30" s="83">
        <v>10.331308243480434</v>
      </c>
      <c r="L30" s="83">
        <v>11.2778243495802</v>
      </c>
      <c r="M30" s="83">
        <v>9.4267777984058618</v>
      </c>
      <c r="N30" s="83">
        <v>9.5255846309759278</v>
      </c>
      <c r="O30" s="83">
        <v>7.9399745464557512</v>
      </c>
      <c r="P30" s="83">
        <v>6.425164699159418</v>
      </c>
      <c r="Q30" s="83">
        <v>6.4263295726170933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</v>
      </c>
      <c r="E31" s="83">
        <v>0</v>
      </c>
      <c r="F31" s="83">
        <v>0.6440428777485353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5.2019795656351526</v>
      </c>
      <c r="Q31" s="83">
        <v>8.8474769718448698</v>
      </c>
    </row>
    <row r="32" spans="1:17" x14ac:dyDescent="0.25">
      <c r="A32" s="154" t="s">
        <v>26</v>
      </c>
      <c r="B32" s="83">
        <v>140.08496794357933</v>
      </c>
      <c r="C32" s="83">
        <v>138.41849828780477</v>
      </c>
      <c r="D32" s="83">
        <v>139.38686516384658</v>
      </c>
      <c r="E32" s="83">
        <v>155.1638510727509</v>
      </c>
      <c r="F32" s="83">
        <v>173.96632492723359</v>
      </c>
      <c r="G32" s="83">
        <v>186.67615795663448</v>
      </c>
      <c r="H32" s="83">
        <v>196.28263791831679</v>
      </c>
      <c r="I32" s="83">
        <v>204.88114078334354</v>
      </c>
      <c r="J32" s="83">
        <v>213.37597936660273</v>
      </c>
      <c r="K32" s="83">
        <v>223.07990727319546</v>
      </c>
      <c r="L32" s="83">
        <v>250.69224998197177</v>
      </c>
      <c r="M32" s="83">
        <v>256.84321972379053</v>
      </c>
      <c r="N32" s="83">
        <v>259.4678822233405</v>
      </c>
      <c r="O32" s="83">
        <v>255.53857544469241</v>
      </c>
      <c r="P32" s="83">
        <v>227.41105691867938</v>
      </c>
      <c r="Q32" s="83">
        <v>240.93602782001412</v>
      </c>
    </row>
    <row r="33" spans="1:17" x14ac:dyDescent="0.25">
      <c r="A33" s="152" t="s">
        <v>296</v>
      </c>
      <c r="B33" s="264">
        <v>0</v>
      </c>
      <c r="C33" s="264">
        <v>0</v>
      </c>
      <c r="D33" s="264">
        <v>0</v>
      </c>
      <c r="E33" s="264">
        <v>0</v>
      </c>
      <c r="F33" s="264">
        <v>0</v>
      </c>
      <c r="G33" s="264">
        <v>0</v>
      </c>
      <c r="H33" s="264">
        <v>0</v>
      </c>
      <c r="I33" s="264">
        <v>0</v>
      </c>
      <c r="J33" s="264">
        <v>0</v>
      </c>
      <c r="K33" s="264">
        <v>0</v>
      </c>
      <c r="L33" s="264">
        <v>0</v>
      </c>
      <c r="M33" s="264">
        <v>0</v>
      </c>
      <c r="N33" s="264">
        <v>0</v>
      </c>
      <c r="O33" s="264">
        <v>0</v>
      </c>
      <c r="P33" s="264">
        <v>0</v>
      </c>
      <c r="Q33" s="264">
        <v>0</v>
      </c>
    </row>
    <row r="34" spans="1:17" x14ac:dyDescent="0.25">
      <c r="A34" s="156" t="s">
        <v>292</v>
      </c>
      <c r="B34" s="204">
        <v>100.38119483896912</v>
      </c>
      <c r="C34" s="204">
        <v>107.11914820110648</v>
      </c>
      <c r="D34" s="204">
        <v>85.988809479326264</v>
      </c>
      <c r="E34" s="204">
        <v>112.23959757439162</v>
      </c>
      <c r="F34" s="204">
        <v>99.250346989814517</v>
      </c>
      <c r="G34" s="204">
        <v>124.42670772254743</v>
      </c>
      <c r="H34" s="204">
        <v>123.90096458004973</v>
      </c>
      <c r="I34" s="204">
        <v>87.023688117440187</v>
      </c>
      <c r="J34" s="204">
        <v>74.196475814999104</v>
      </c>
      <c r="K34" s="204">
        <v>96.622529761775084</v>
      </c>
      <c r="L34" s="204">
        <v>107.66315283530265</v>
      </c>
      <c r="M34" s="204">
        <v>112.9929018702914</v>
      </c>
      <c r="N34" s="204">
        <v>105.7393780404297</v>
      </c>
      <c r="O34" s="204">
        <v>84.216441801690166</v>
      </c>
      <c r="P34" s="204">
        <v>51.297309270387721</v>
      </c>
      <c r="Q34" s="204">
        <v>39.91194931888252</v>
      </c>
    </row>
    <row r="35" spans="1:17" x14ac:dyDescent="0.25">
      <c r="A35" s="88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2.7719840673360001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9.3858105287836239E-15</v>
      </c>
      <c r="E37" s="87">
        <v>0</v>
      </c>
      <c r="F37" s="87">
        <v>0</v>
      </c>
      <c r="G37" s="87">
        <v>0</v>
      </c>
      <c r="H37" s="87">
        <v>0</v>
      </c>
      <c r="I37" s="87">
        <v>1.8771621057567245E-14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0.49710603827196592</v>
      </c>
      <c r="C38" s="87">
        <v>4.2116249140489606</v>
      </c>
      <c r="D38" s="87">
        <v>0.96850502606663447</v>
      </c>
      <c r="E38" s="87">
        <v>1.8241844080066556</v>
      </c>
      <c r="F38" s="87">
        <v>0</v>
      </c>
      <c r="G38" s="87">
        <v>2.4935606785992301</v>
      </c>
      <c r="H38" s="87">
        <v>2.7049378306968008</v>
      </c>
      <c r="I38" s="87">
        <v>0.39928174880561718</v>
      </c>
      <c r="J38" s="87">
        <v>1.2516147865181617E-2</v>
      </c>
      <c r="K38" s="87">
        <v>1.6480724721338171</v>
      </c>
      <c r="L38" s="87">
        <v>2.2888848380571942</v>
      </c>
      <c r="M38" s="87">
        <v>1.3133143405042329</v>
      </c>
      <c r="N38" s="87">
        <v>1.0761446725032224</v>
      </c>
      <c r="O38" s="87">
        <v>0.51519097250556334</v>
      </c>
      <c r="P38" s="87">
        <v>0</v>
      </c>
      <c r="Q38" s="87">
        <v>0</v>
      </c>
    </row>
    <row r="39" spans="1:17" x14ac:dyDescent="0.25">
      <c r="A39" s="88" t="s">
        <v>29</v>
      </c>
      <c r="B39" s="87">
        <v>92.883334134101204</v>
      </c>
      <c r="C39" s="87">
        <v>83.488246779888016</v>
      </c>
      <c r="D39" s="87">
        <v>77.456095588080018</v>
      </c>
      <c r="E39" s="87">
        <v>95.944659730704046</v>
      </c>
      <c r="F39" s="87">
        <v>98.053041932294519</v>
      </c>
      <c r="G39" s="87">
        <v>99.072383042528159</v>
      </c>
      <c r="H39" s="87">
        <v>95.957006352696013</v>
      </c>
      <c r="I39" s="87">
        <v>74.207119277592</v>
      </c>
      <c r="J39" s="87">
        <v>68.013198172440013</v>
      </c>
      <c r="K39" s="87">
        <v>71.102284107840006</v>
      </c>
      <c r="L39" s="87">
        <v>71.212808977158915</v>
      </c>
      <c r="M39" s="87">
        <v>89.784244368503934</v>
      </c>
      <c r="N39" s="87">
        <v>86.690036377342963</v>
      </c>
      <c r="O39" s="87">
        <v>74.304790214069783</v>
      </c>
      <c r="P39" s="87">
        <v>51.154302733754783</v>
      </c>
      <c r="Q39" s="87">
        <v>39.768949365499353</v>
      </c>
    </row>
    <row r="40" spans="1:17" x14ac:dyDescent="0.25">
      <c r="A40" s="88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88" t="s">
        <v>26</v>
      </c>
      <c r="B41" s="87">
        <v>7.0007546665959595</v>
      </c>
      <c r="C41" s="87">
        <v>19.419276507169517</v>
      </c>
      <c r="D41" s="87">
        <v>7.5642088651796042</v>
      </c>
      <c r="E41" s="87">
        <v>13.272969408240918</v>
      </c>
      <c r="F41" s="87">
        <v>0</v>
      </c>
      <c r="G41" s="87">
        <v>18.57071956469898</v>
      </c>
      <c r="H41" s="87">
        <v>21.269970756760905</v>
      </c>
      <c r="I41" s="87">
        <v>4.0345950361625622</v>
      </c>
      <c r="J41" s="87">
        <v>0.18399672213391446</v>
      </c>
      <c r="K41" s="87">
        <v>23.872173181801262</v>
      </c>
      <c r="L41" s="87">
        <v>33.732434888946017</v>
      </c>
      <c r="M41" s="87">
        <v>21.752343902194106</v>
      </c>
      <c r="N41" s="87">
        <v>17.830196890389793</v>
      </c>
      <c r="O41" s="87">
        <v>9.3964606151148242</v>
      </c>
      <c r="P41" s="87">
        <v>0</v>
      </c>
      <c r="Q41" s="87">
        <v>0</v>
      </c>
    </row>
    <row r="42" spans="1:17" x14ac:dyDescent="0.25">
      <c r="A42" s="88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0</v>
      </c>
      <c r="C43" s="87">
        <v>0</v>
      </c>
      <c r="D43" s="87">
        <v>0</v>
      </c>
      <c r="E43" s="87">
        <v>1.1977840274400002</v>
      </c>
      <c r="F43" s="87">
        <v>1.1973050575200002</v>
      </c>
      <c r="G43" s="87">
        <v>4.2900444367210788</v>
      </c>
      <c r="H43" s="87">
        <v>1.1970655725600001</v>
      </c>
      <c r="I43" s="87">
        <v>8.3826920548799997</v>
      </c>
      <c r="J43" s="87">
        <v>5.9867647725600008</v>
      </c>
      <c r="K43" s="87">
        <v>0</v>
      </c>
      <c r="L43" s="87">
        <v>0.42902413114052096</v>
      </c>
      <c r="M43" s="87">
        <v>0.142999259089123</v>
      </c>
      <c r="N43" s="87">
        <v>0.14300010019371839</v>
      </c>
      <c r="O43" s="87">
        <v>0</v>
      </c>
      <c r="P43" s="87">
        <v>0.14300653663293639</v>
      </c>
      <c r="Q43" s="87">
        <v>0.14299995338316548</v>
      </c>
    </row>
    <row r="44" spans="1:17" x14ac:dyDescent="0.25">
      <c r="A44" s="88" t="s">
        <v>22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6" t="s">
        <v>291</v>
      </c>
      <c r="B45" s="204">
        <v>0</v>
      </c>
      <c r="C45" s="204">
        <v>0</v>
      </c>
      <c r="D45" s="204">
        <v>0</v>
      </c>
      <c r="E45" s="204">
        <v>0</v>
      </c>
      <c r="F45" s="204">
        <v>0</v>
      </c>
      <c r="G45" s="204">
        <v>0</v>
      </c>
      <c r="H45" s="204">
        <v>0</v>
      </c>
      <c r="I45" s="204">
        <v>0</v>
      </c>
      <c r="J45" s="204">
        <v>0</v>
      </c>
      <c r="K45" s="204">
        <v>0</v>
      </c>
      <c r="L45" s="204">
        <v>0</v>
      </c>
      <c r="M45" s="204">
        <v>0</v>
      </c>
      <c r="N45" s="204">
        <v>0</v>
      </c>
      <c r="O45" s="204">
        <v>0</v>
      </c>
      <c r="P45" s="204">
        <v>0</v>
      </c>
      <c r="Q45" s="204">
        <v>0</v>
      </c>
    </row>
    <row r="46" spans="1:17" x14ac:dyDescent="0.25">
      <c r="A46" s="72" t="s">
        <v>290</v>
      </c>
      <c r="B46" s="306">
        <v>0</v>
      </c>
      <c r="C46" s="306">
        <v>0</v>
      </c>
      <c r="D46" s="306">
        <v>0</v>
      </c>
      <c r="E46" s="306">
        <v>0</v>
      </c>
      <c r="F46" s="306">
        <v>0</v>
      </c>
      <c r="G46" s="306">
        <v>0</v>
      </c>
      <c r="H46" s="306">
        <v>0</v>
      </c>
      <c r="I46" s="306">
        <v>0</v>
      </c>
      <c r="J46" s="306">
        <v>0</v>
      </c>
      <c r="K46" s="306">
        <v>0</v>
      </c>
      <c r="L46" s="306">
        <v>0</v>
      </c>
      <c r="M46" s="306">
        <v>0</v>
      </c>
      <c r="N46" s="306">
        <v>0</v>
      </c>
      <c r="O46" s="306">
        <v>0</v>
      </c>
      <c r="P46" s="306">
        <v>0</v>
      </c>
      <c r="Q46" s="306">
        <v>0</v>
      </c>
    </row>
    <row r="48" spans="1:17" ht="12.75" x14ac:dyDescent="0.25">
      <c r="A48" s="80" t="s">
        <v>134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6</v>
      </c>
      <c r="B50" s="77">
        <f t="shared" ref="B50:Q50" si="0">SUM(B$51:B$55,B$57:B$58,B$60:B$61,B$63:B$67)</f>
        <v>1</v>
      </c>
      <c r="C50" s="77">
        <f t="shared" si="0"/>
        <v>1</v>
      </c>
      <c r="D50" s="77">
        <f t="shared" si="0"/>
        <v>0.99999999999999978</v>
      </c>
      <c r="E50" s="77">
        <f t="shared" si="0"/>
        <v>1</v>
      </c>
      <c r="F50" s="77">
        <f t="shared" si="0"/>
        <v>1</v>
      </c>
      <c r="G50" s="77">
        <f t="shared" si="0"/>
        <v>1.0000000000000002</v>
      </c>
      <c r="H50" s="77">
        <f t="shared" si="0"/>
        <v>1</v>
      </c>
      <c r="I50" s="77">
        <f t="shared" si="0"/>
        <v>0.99999999999999978</v>
      </c>
      <c r="J50" s="77">
        <f t="shared" si="0"/>
        <v>1</v>
      </c>
      <c r="K50" s="77">
        <f t="shared" si="0"/>
        <v>1</v>
      </c>
      <c r="L50" s="77">
        <f t="shared" si="0"/>
        <v>0.99999999999999978</v>
      </c>
      <c r="M50" s="77">
        <f t="shared" si="0"/>
        <v>0.99999999999999989</v>
      </c>
      <c r="N50" s="77">
        <f t="shared" si="0"/>
        <v>1.0000000000000002</v>
      </c>
      <c r="O50" s="77">
        <f t="shared" si="0"/>
        <v>1</v>
      </c>
      <c r="P50" s="77">
        <f t="shared" si="0"/>
        <v>1.0000000000000002</v>
      </c>
      <c r="Q50" s="77">
        <f t="shared" si="0"/>
        <v>0.99999999999999989</v>
      </c>
    </row>
    <row r="51" spans="1:17" x14ac:dyDescent="0.25">
      <c r="A51" s="132" t="s">
        <v>83</v>
      </c>
      <c r="B51" s="203">
        <f t="shared" ref="B51:Q51" si="1">IF(B$6=0,0,B$6/B$5)</f>
        <v>0</v>
      </c>
      <c r="C51" s="203">
        <f t="shared" si="1"/>
        <v>0</v>
      </c>
      <c r="D51" s="203">
        <f t="shared" si="1"/>
        <v>0</v>
      </c>
      <c r="E51" s="203">
        <f t="shared" si="1"/>
        <v>0</v>
      </c>
      <c r="F51" s="203">
        <f t="shared" si="1"/>
        <v>0</v>
      </c>
      <c r="G51" s="203">
        <f t="shared" si="1"/>
        <v>0</v>
      </c>
      <c r="H51" s="203">
        <f t="shared" si="1"/>
        <v>0</v>
      </c>
      <c r="I51" s="203">
        <f t="shared" si="1"/>
        <v>0</v>
      </c>
      <c r="J51" s="203">
        <f t="shared" si="1"/>
        <v>0</v>
      </c>
      <c r="K51" s="203">
        <f t="shared" si="1"/>
        <v>0</v>
      </c>
      <c r="L51" s="203">
        <f t="shared" si="1"/>
        <v>0</v>
      </c>
      <c r="M51" s="203">
        <f t="shared" si="1"/>
        <v>0</v>
      </c>
      <c r="N51" s="203">
        <f t="shared" si="1"/>
        <v>0</v>
      </c>
      <c r="O51" s="203">
        <f t="shared" si="1"/>
        <v>0</v>
      </c>
      <c r="P51" s="203">
        <f t="shared" si="1"/>
        <v>0</v>
      </c>
      <c r="Q51" s="203">
        <f t="shared" si="1"/>
        <v>0</v>
      </c>
    </row>
    <row r="52" spans="1:17" x14ac:dyDescent="0.25">
      <c r="A52" s="76" t="s">
        <v>82</v>
      </c>
      <c r="B52" s="202">
        <f t="shared" ref="B52:Q52" si="2">IF(B$7=0,0,B$7/B$5)</f>
        <v>0</v>
      </c>
      <c r="C52" s="202">
        <f t="shared" si="2"/>
        <v>0</v>
      </c>
      <c r="D52" s="202">
        <f t="shared" si="2"/>
        <v>0</v>
      </c>
      <c r="E52" s="202">
        <f t="shared" si="2"/>
        <v>0</v>
      </c>
      <c r="F52" s="202">
        <f t="shared" si="2"/>
        <v>0</v>
      </c>
      <c r="G52" s="202">
        <f t="shared" si="2"/>
        <v>0</v>
      </c>
      <c r="H52" s="202">
        <f t="shared" si="2"/>
        <v>0</v>
      </c>
      <c r="I52" s="202">
        <f t="shared" si="2"/>
        <v>0</v>
      </c>
      <c r="J52" s="202">
        <f t="shared" si="2"/>
        <v>0</v>
      </c>
      <c r="K52" s="202">
        <f t="shared" si="2"/>
        <v>0</v>
      </c>
      <c r="L52" s="202">
        <f t="shared" si="2"/>
        <v>0</v>
      </c>
      <c r="M52" s="202">
        <f t="shared" si="2"/>
        <v>0</v>
      </c>
      <c r="N52" s="202">
        <f t="shared" si="2"/>
        <v>0</v>
      </c>
      <c r="O52" s="202">
        <f t="shared" si="2"/>
        <v>0</v>
      </c>
      <c r="P52" s="202">
        <f t="shared" si="2"/>
        <v>0</v>
      </c>
      <c r="Q52" s="202">
        <f t="shared" si="2"/>
        <v>0</v>
      </c>
    </row>
    <row r="53" spans="1:17" x14ac:dyDescent="0.25">
      <c r="A53" s="76" t="s">
        <v>81</v>
      </c>
      <c r="B53" s="202">
        <f t="shared" ref="B53:Q53" si="3">IF(B$8=0,0,B$8/B$5)</f>
        <v>0</v>
      </c>
      <c r="C53" s="202">
        <f t="shared" si="3"/>
        <v>0</v>
      </c>
      <c r="D53" s="202">
        <f t="shared" si="3"/>
        <v>0</v>
      </c>
      <c r="E53" s="202">
        <f t="shared" si="3"/>
        <v>0</v>
      </c>
      <c r="F53" s="202">
        <f t="shared" si="3"/>
        <v>0</v>
      </c>
      <c r="G53" s="202">
        <f t="shared" si="3"/>
        <v>0</v>
      </c>
      <c r="H53" s="202">
        <f t="shared" si="3"/>
        <v>0</v>
      </c>
      <c r="I53" s="202">
        <f t="shared" si="3"/>
        <v>0</v>
      </c>
      <c r="J53" s="202">
        <f t="shared" si="3"/>
        <v>0</v>
      </c>
      <c r="K53" s="202">
        <f t="shared" si="3"/>
        <v>0</v>
      </c>
      <c r="L53" s="202">
        <f t="shared" si="3"/>
        <v>0</v>
      </c>
      <c r="M53" s="202">
        <f t="shared" si="3"/>
        <v>0</v>
      </c>
      <c r="N53" s="202">
        <f t="shared" si="3"/>
        <v>0</v>
      </c>
      <c r="O53" s="202">
        <f t="shared" si="3"/>
        <v>0</v>
      </c>
      <c r="P53" s="202">
        <f t="shared" si="3"/>
        <v>0</v>
      </c>
      <c r="Q53" s="202">
        <f t="shared" si="3"/>
        <v>0</v>
      </c>
    </row>
    <row r="54" spans="1:17" x14ac:dyDescent="0.25">
      <c r="A54" s="76" t="s">
        <v>80</v>
      </c>
      <c r="B54" s="202">
        <f t="shared" ref="B54:Q54" si="4">IF(B$9=0,0,B$9/B$5)</f>
        <v>0</v>
      </c>
      <c r="C54" s="202">
        <f t="shared" si="4"/>
        <v>0</v>
      </c>
      <c r="D54" s="202">
        <f t="shared" si="4"/>
        <v>0</v>
      </c>
      <c r="E54" s="202">
        <f t="shared" si="4"/>
        <v>0</v>
      </c>
      <c r="F54" s="202">
        <f t="shared" si="4"/>
        <v>0</v>
      </c>
      <c r="G54" s="202">
        <f t="shared" si="4"/>
        <v>0</v>
      </c>
      <c r="H54" s="202">
        <f t="shared" si="4"/>
        <v>0</v>
      </c>
      <c r="I54" s="202">
        <f t="shared" si="4"/>
        <v>0</v>
      </c>
      <c r="J54" s="202">
        <f t="shared" si="4"/>
        <v>0</v>
      </c>
      <c r="K54" s="202">
        <f t="shared" si="4"/>
        <v>0</v>
      </c>
      <c r="L54" s="202">
        <f t="shared" si="4"/>
        <v>0</v>
      </c>
      <c r="M54" s="202">
        <f t="shared" si="4"/>
        <v>0</v>
      </c>
      <c r="N54" s="202">
        <f t="shared" si="4"/>
        <v>0</v>
      </c>
      <c r="O54" s="202">
        <f t="shared" si="4"/>
        <v>0</v>
      </c>
      <c r="P54" s="202">
        <f t="shared" si="4"/>
        <v>0</v>
      </c>
      <c r="Q54" s="202">
        <f t="shared" si="4"/>
        <v>0</v>
      </c>
    </row>
    <row r="55" spans="1:17" x14ac:dyDescent="0.25">
      <c r="A55" s="129" t="s">
        <v>79</v>
      </c>
      <c r="B55" s="201">
        <f t="shared" ref="B55:Q55" si="5">IF(B$10=0,0,B$10/B$5)</f>
        <v>3.0329182189277274E-2</v>
      </c>
      <c r="C55" s="201">
        <f t="shared" si="5"/>
        <v>2.9930008717684312E-2</v>
      </c>
      <c r="D55" s="201">
        <f t="shared" si="5"/>
        <v>3.1369234828940752E-2</v>
      </c>
      <c r="E55" s="201">
        <f t="shared" si="5"/>
        <v>3.0007991074042475E-2</v>
      </c>
      <c r="F55" s="201">
        <f t="shared" si="5"/>
        <v>3.1596260148327324E-2</v>
      </c>
      <c r="G55" s="201">
        <f t="shared" si="5"/>
        <v>3.0554996056867411E-2</v>
      </c>
      <c r="H55" s="201">
        <f t="shared" si="5"/>
        <v>3.0983506507507398E-2</v>
      </c>
      <c r="I55" s="201">
        <f t="shared" si="5"/>
        <v>3.3342057962228513E-2</v>
      </c>
      <c r="J55" s="201">
        <f t="shared" si="5"/>
        <v>3.4390453920303078E-2</v>
      </c>
      <c r="K55" s="201">
        <f t="shared" si="5"/>
        <v>3.322665852135015E-2</v>
      </c>
      <c r="L55" s="201">
        <f t="shared" si="5"/>
        <v>3.3294746428541307E-2</v>
      </c>
      <c r="M55" s="201">
        <f t="shared" si="5"/>
        <v>3.3527711845385909E-2</v>
      </c>
      <c r="N55" s="201">
        <f t="shared" si="5"/>
        <v>3.3951548216534136E-2</v>
      </c>
      <c r="O55" s="201">
        <f t="shared" si="5"/>
        <v>3.499546769255376E-2</v>
      </c>
      <c r="P55" s="201">
        <f t="shared" si="5"/>
        <v>3.7335926704182121E-2</v>
      </c>
      <c r="Q55" s="201">
        <f t="shared" si="5"/>
        <v>3.7154217273068425E-2</v>
      </c>
    </row>
    <row r="56" spans="1:17" x14ac:dyDescent="0.25">
      <c r="A56" s="127" t="s">
        <v>295</v>
      </c>
      <c r="B56" s="200">
        <f t="shared" ref="B56:Q56" si="6">IF(B$15=0,0,B$15/B$5)</f>
        <v>0.19018581802428569</v>
      </c>
      <c r="C56" s="200">
        <f t="shared" si="6"/>
        <v>0.19225091588042542</v>
      </c>
      <c r="D56" s="200">
        <f t="shared" si="6"/>
        <v>0.19857190438953976</v>
      </c>
      <c r="E56" s="200">
        <f t="shared" si="6"/>
        <v>0.18948129916581524</v>
      </c>
      <c r="F56" s="200">
        <f t="shared" si="6"/>
        <v>0.19966582970373728</v>
      </c>
      <c r="G56" s="200">
        <f t="shared" si="6"/>
        <v>0.19271788069793372</v>
      </c>
      <c r="H56" s="200">
        <f t="shared" si="6"/>
        <v>0.19534927449154543</v>
      </c>
      <c r="I56" s="200">
        <f t="shared" si="6"/>
        <v>0.20873684164613143</v>
      </c>
      <c r="J56" s="200">
        <f t="shared" si="6"/>
        <v>0.21372933777928269</v>
      </c>
      <c r="K56" s="200">
        <f t="shared" si="6"/>
        <v>0.20662667402489318</v>
      </c>
      <c r="L56" s="200">
        <f t="shared" si="6"/>
        <v>0.20709513785087133</v>
      </c>
      <c r="M56" s="200">
        <f t="shared" si="6"/>
        <v>0.20527928050032473</v>
      </c>
      <c r="N56" s="200">
        <f t="shared" si="6"/>
        <v>0.20798277775862384</v>
      </c>
      <c r="O56" s="200">
        <f t="shared" si="6"/>
        <v>0.21467925625619039</v>
      </c>
      <c r="P56" s="200">
        <f t="shared" si="6"/>
        <v>0.22998101731928469</v>
      </c>
      <c r="Q56" s="200">
        <f t="shared" si="6"/>
        <v>0.23165122846021566</v>
      </c>
    </row>
    <row r="57" spans="1:17" x14ac:dyDescent="0.25">
      <c r="A57" s="142" t="s">
        <v>301</v>
      </c>
      <c r="B57" s="199">
        <f t="shared" ref="B57:Q57" si="7">IF(B$16=0,0,B$16/B$5)</f>
        <v>0.19018581802428569</v>
      </c>
      <c r="C57" s="199">
        <f t="shared" si="7"/>
        <v>0.19225091588042542</v>
      </c>
      <c r="D57" s="199">
        <f t="shared" si="7"/>
        <v>0.19857190438953976</v>
      </c>
      <c r="E57" s="199">
        <f t="shared" si="7"/>
        <v>0.18948129916581524</v>
      </c>
      <c r="F57" s="199">
        <f t="shared" si="7"/>
        <v>0.19966582970373728</v>
      </c>
      <c r="G57" s="199">
        <f t="shared" si="7"/>
        <v>0.19271788069793372</v>
      </c>
      <c r="H57" s="199">
        <f t="shared" si="7"/>
        <v>0.19534927449154543</v>
      </c>
      <c r="I57" s="199">
        <f t="shared" si="7"/>
        <v>0.20873684164613143</v>
      </c>
      <c r="J57" s="199">
        <f t="shared" si="7"/>
        <v>0.21372933777928269</v>
      </c>
      <c r="K57" s="199">
        <f t="shared" si="7"/>
        <v>0.20662667402489318</v>
      </c>
      <c r="L57" s="199">
        <f t="shared" si="7"/>
        <v>0.20709513785087133</v>
      </c>
      <c r="M57" s="199">
        <f t="shared" si="7"/>
        <v>0.20527928050032473</v>
      </c>
      <c r="N57" s="199">
        <f t="shared" si="7"/>
        <v>0.20798277775862384</v>
      </c>
      <c r="O57" s="199">
        <f t="shared" si="7"/>
        <v>0.21467925625619039</v>
      </c>
      <c r="P57" s="199">
        <f t="shared" si="7"/>
        <v>0.22998101731928469</v>
      </c>
      <c r="Q57" s="199">
        <f t="shared" si="7"/>
        <v>0.23165122846021566</v>
      </c>
    </row>
    <row r="58" spans="1:17" x14ac:dyDescent="0.25">
      <c r="A58" s="142" t="s">
        <v>300</v>
      </c>
      <c r="B58" s="199">
        <f t="shared" ref="B58:Q58" si="8">IF(B$22=0,0,B$22/B$5)</f>
        <v>0</v>
      </c>
      <c r="C58" s="199">
        <f t="shared" si="8"/>
        <v>0</v>
      </c>
      <c r="D58" s="199">
        <f t="shared" si="8"/>
        <v>0</v>
      </c>
      <c r="E58" s="199">
        <f t="shared" si="8"/>
        <v>0</v>
      </c>
      <c r="F58" s="199">
        <f t="shared" si="8"/>
        <v>0</v>
      </c>
      <c r="G58" s="199">
        <f t="shared" si="8"/>
        <v>0</v>
      </c>
      <c r="H58" s="199">
        <f t="shared" si="8"/>
        <v>0</v>
      </c>
      <c r="I58" s="199">
        <f t="shared" si="8"/>
        <v>0</v>
      </c>
      <c r="J58" s="199">
        <f t="shared" si="8"/>
        <v>0</v>
      </c>
      <c r="K58" s="199">
        <f t="shared" si="8"/>
        <v>0</v>
      </c>
      <c r="L58" s="199">
        <f t="shared" si="8"/>
        <v>0</v>
      </c>
      <c r="M58" s="199">
        <f t="shared" si="8"/>
        <v>0</v>
      </c>
      <c r="N58" s="199">
        <f t="shared" si="8"/>
        <v>0</v>
      </c>
      <c r="O58" s="199">
        <f t="shared" si="8"/>
        <v>0</v>
      </c>
      <c r="P58" s="199">
        <f t="shared" si="8"/>
        <v>0</v>
      </c>
      <c r="Q58" s="199">
        <f t="shared" si="8"/>
        <v>0</v>
      </c>
    </row>
    <row r="59" spans="1:17" x14ac:dyDescent="0.25">
      <c r="A59" s="127" t="s">
        <v>294</v>
      </c>
      <c r="B59" s="200">
        <f t="shared" ref="B59:Q59" si="9">IF(B$23=0,0,B$23/B$5)</f>
        <v>0.12259735076550003</v>
      </c>
      <c r="C59" s="200">
        <f t="shared" si="9"/>
        <v>0.12098380214398574</v>
      </c>
      <c r="D59" s="200">
        <f t="shared" si="9"/>
        <v>0.12680147659664387</v>
      </c>
      <c r="E59" s="200">
        <f t="shared" si="9"/>
        <v>0.12129902430316884</v>
      </c>
      <c r="F59" s="200">
        <f t="shared" si="9"/>
        <v>0.12771916381088483</v>
      </c>
      <c r="G59" s="200">
        <f t="shared" si="9"/>
        <v>0.12351014102011001</v>
      </c>
      <c r="H59" s="200">
        <f t="shared" si="9"/>
        <v>0.12524227628494963</v>
      </c>
      <c r="I59" s="200">
        <f t="shared" si="9"/>
        <v>0.13477606978417403</v>
      </c>
      <c r="J59" s="200">
        <f t="shared" si="9"/>
        <v>0.13901392117795944</v>
      </c>
      <c r="K59" s="200">
        <f t="shared" si="9"/>
        <v>0.13430959938470152</v>
      </c>
      <c r="L59" s="200">
        <f t="shared" si="9"/>
        <v>0.13457767893060599</v>
      </c>
      <c r="M59" s="200">
        <f t="shared" si="9"/>
        <v>0.13344510321871517</v>
      </c>
      <c r="N59" s="200">
        <f t="shared" si="9"/>
        <v>0.13522790780369456</v>
      </c>
      <c r="O59" s="200">
        <f t="shared" si="9"/>
        <v>0.13981872576935334</v>
      </c>
      <c r="P59" s="200">
        <f t="shared" si="9"/>
        <v>0.14899048113448674</v>
      </c>
      <c r="Q59" s="200">
        <f t="shared" si="9"/>
        <v>0.14991903099373782</v>
      </c>
    </row>
    <row r="60" spans="1:17" x14ac:dyDescent="0.25">
      <c r="A60" s="142" t="s">
        <v>299</v>
      </c>
      <c r="B60" s="199">
        <f t="shared" ref="B60:Q60" si="10">IF(B$24=0,0,B$24/B$5)</f>
        <v>0.12259735076550003</v>
      </c>
      <c r="C60" s="199">
        <f t="shared" si="10"/>
        <v>0.12098380214398574</v>
      </c>
      <c r="D60" s="199">
        <f t="shared" si="10"/>
        <v>0.12680147659664387</v>
      </c>
      <c r="E60" s="199">
        <f t="shared" si="10"/>
        <v>0.12129902430316884</v>
      </c>
      <c r="F60" s="199">
        <f t="shared" si="10"/>
        <v>0.12771916381088483</v>
      </c>
      <c r="G60" s="199">
        <f t="shared" si="10"/>
        <v>0.12351014102011001</v>
      </c>
      <c r="H60" s="199">
        <f t="shared" si="10"/>
        <v>0.12524227628494963</v>
      </c>
      <c r="I60" s="199">
        <f t="shared" si="10"/>
        <v>0.13477606978417403</v>
      </c>
      <c r="J60" s="199">
        <f t="shared" si="10"/>
        <v>0.13901392117795944</v>
      </c>
      <c r="K60" s="199">
        <f t="shared" si="10"/>
        <v>0.13430959938470152</v>
      </c>
      <c r="L60" s="199">
        <f t="shared" si="10"/>
        <v>0.13457767893060599</v>
      </c>
      <c r="M60" s="199">
        <f t="shared" si="10"/>
        <v>0.13344510321871517</v>
      </c>
      <c r="N60" s="199">
        <f t="shared" si="10"/>
        <v>0.13522790780369456</v>
      </c>
      <c r="O60" s="199">
        <f t="shared" si="10"/>
        <v>0.13981872576935334</v>
      </c>
      <c r="P60" s="199">
        <f t="shared" si="10"/>
        <v>0.14899048113448674</v>
      </c>
      <c r="Q60" s="199">
        <f t="shared" si="10"/>
        <v>0.14991903099373782</v>
      </c>
    </row>
    <row r="61" spans="1:17" x14ac:dyDescent="0.25">
      <c r="A61" s="142" t="s">
        <v>298</v>
      </c>
      <c r="B61" s="199">
        <f t="shared" ref="B61:Q61" si="11">IF(B$25=0,0,B$25/B$5)</f>
        <v>0</v>
      </c>
      <c r="C61" s="199">
        <f t="shared" si="11"/>
        <v>0</v>
      </c>
      <c r="D61" s="199">
        <f t="shared" si="11"/>
        <v>0</v>
      </c>
      <c r="E61" s="199">
        <f t="shared" si="11"/>
        <v>0</v>
      </c>
      <c r="F61" s="199">
        <f t="shared" si="11"/>
        <v>0</v>
      </c>
      <c r="G61" s="199">
        <f t="shared" si="11"/>
        <v>0</v>
      </c>
      <c r="H61" s="199">
        <f t="shared" si="11"/>
        <v>0</v>
      </c>
      <c r="I61" s="199">
        <f t="shared" si="11"/>
        <v>0</v>
      </c>
      <c r="J61" s="199">
        <f t="shared" si="11"/>
        <v>0</v>
      </c>
      <c r="K61" s="199">
        <f t="shared" si="11"/>
        <v>0</v>
      </c>
      <c r="L61" s="199">
        <f t="shared" si="11"/>
        <v>0</v>
      </c>
      <c r="M61" s="199">
        <f t="shared" si="11"/>
        <v>0</v>
      </c>
      <c r="N61" s="199">
        <f t="shared" si="11"/>
        <v>0</v>
      </c>
      <c r="O61" s="199">
        <f t="shared" si="11"/>
        <v>0</v>
      </c>
      <c r="P61" s="199">
        <f t="shared" si="11"/>
        <v>0</v>
      </c>
      <c r="Q61" s="199">
        <f t="shared" si="11"/>
        <v>0</v>
      </c>
    </row>
    <row r="62" spans="1:17" x14ac:dyDescent="0.25">
      <c r="A62" s="127" t="s">
        <v>293</v>
      </c>
      <c r="B62" s="200">
        <f t="shared" ref="B62:Q62" si="12">IF(B$26=0,0,B$26/B$5)</f>
        <v>0.41697196193678809</v>
      </c>
      <c r="C62" s="200">
        <f t="shared" si="12"/>
        <v>0.42149957558122969</v>
      </c>
      <c r="D62" s="200">
        <f t="shared" si="12"/>
        <v>0.43535799576947315</v>
      </c>
      <c r="E62" s="200">
        <f t="shared" si="12"/>
        <v>0.41542734302834589</v>
      </c>
      <c r="F62" s="200">
        <f t="shared" si="12"/>
        <v>0.43775636694778541</v>
      </c>
      <c r="G62" s="200">
        <f t="shared" si="12"/>
        <v>0.42252337030017706</v>
      </c>
      <c r="H62" s="200">
        <f t="shared" si="12"/>
        <v>0.42829255668930366</v>
      </c>
      <c r="I62" s="200">
        <f t="shared" si="12"/>
        <v>0.45764406249556366</v>
      </c>
      <c r="J62" s="200">
        <f t="shared" si="12"/>
        <v>0.46858983610385652</v>
      </c>
      <c r="K62" s="200">
        <f t="shared" si="12"/>
        <v>0.45301763586615618</v>
      </c>
      <c r="L62" s="200">
        <f t="shared" si="12"/>
        <v>0.45404471707885469</v>
      </c>
      <c r="M62" s="200">
        <f t="shared" si="12"/>
        <v>0.45006354955584893</v>
      </c>
      <c r="N62" s="200">
        <f t="shared" si="12"/>
        <v>0.45599081883172998</v>
      </c>
      <c r="O62" s="200">
        <f t="shared" si="12"/>
        <v>0.4706724801995677</v>
      </c>
      <c r="P62" s="200">
        <f t="shared" si="12"/>
        <v>0.48651372762163225</v>
      </c>
      <c r="Q62" s="200">
        <f t="shared" si="12"/>
        <v>0.50788259723860707</v>
      </c>
    </row>
    <row r="63" spans="1:17" x14ac:dyDescent="0.25">
      <c r="A63" s="142" t="s">
        <v>297</v>
      </c>
      <c r="B63" s="199">
        <f t="shared" ref="B63:Q63" si="13">IF(B$27=0,0,B$27/B$5)</f>
        <v>0.41697196193678809</v>
      </c>
      <c r="C63" s="199">
        <f t="shared" si="13"/>
        <v>0.42149957558122969</v>
      </c>
      <c r="D63" s="199">
        <f t="shared" si="13"/>
        <v>0.43535799576947315</v>
      </c>
      <c r="E63" s="199">
        <f t="shared" si="13"/>
        <v>0.41542734302834589</v>
      </c>
      <c r="F63" s="199">
        <f t="shared" si="13"/>
        <v>0.43775636694778541</v>
      </c>
      <c r="G63" s="199">
        <f t="shared" si="13"/>
        <v>0.42252337030017706</v>
      </c>
      <c r="H63" s="199">
        <f t="shared" si="13"/>
        <v>0.42829255668930366</v>
      </c>
      <c r="I63" s="199">
        <f t="shared" si="13"/>
        <v>0.45764406249556366</v>
      </c>
      <c r="J63" s="199">
        <f t="shared" si="13"/>
        <v>0.46858983610385652</v>
      </c>
      <c r="K63" s="199">
        <f t="shared" si="13"/>
        <v>0.45301763586615618</v>
      </c>
      <c r="L63" s="199">
        <f t="shared" si="13"/>
        <v>0.45404471707885469</v>
      </c>
      <c r="M63" s="199">
        <f t="shared" si="13"/>
        <v>0.45006354955584893</v>
      </c>
      <c r="N63" s="199">
        <f t="shared" si="13"/>
        <v>0.45599081883172998</v>
      </c>
      <c r="O63" s="199">
        <f t="shared" si="13"/>
        <v>0.4706724801995677</v>
      </c>
      <c r="P63" s="199">
        <f t="shared" si="13"/>
        <v>0.48651372762163225</v>
      </c>
      <c r="Q63" s="199">
        <f t="shared" si="13"/>
        <v>0.50788259723860707</v>
      </c>
    </row>
    <row r="64" spans="1:17" x14ac:dyDescent="0.25">
      <c r="A64" s="142" t="s">
        <v>296</v>
      </c>
      <c r="B64" s="199">
        <f t="shared" ref="B64:Q64" si="14">IF(B$33=0,0,B$33/B$5)</f>
        <v>0</v>
      </c>
      <c r="C64" s="199">
        <f t="shared" si="14"/>
        <v>0</v>
      </c>
      <c r="D64" s="199">
        <f t="shared" si="14"/>
        <v>0</v>
      </c>
      <c r="E64" s="199">
        <f t="shared" si="14"/>
        <v>0</v>
      </c>
      <c r="F64" s="199">
        <f t="shared" si="14"/>
        <v>0</v>
      </c>
      <c r="G64" s="199">
        <f t="shared" si="14"/>
        <v>0</v>
      </c>
      <c r="H64" s="199">
        <f t="shared" si="14"/>
        <v>0</v>
      </c>
      <c r="I64" s="199">
        <f t="shared" si="14"/>
        <v>0</v>
      </c>
      <c r="J64" s="199">
        <f t="shared" si="14"/>
        <v>0</v>
      </c>
      <c r="K64" s="199">
        <f t="shared" si="14"/>
        <v>0</v>
      </c>
      <c r="L64" s="199">
        <f t="shared" si="14"/>
        <v>0</v>
      </c>
      <c r="M64" s="199">
        <f t="shared" si="14"/>
        <v>0</v>
      </c>
      <c r="N64" s="199">
        <f t="shared" si="14"/>
        <v>0</v>
      </c>
      <c r="O64" s="199">
        <f t="shared" si="14"/>
        <v>0</v>
      </c>
      <c r="P64" s="199">
        <f t="shared" si="14"/>
        <v>0</v>
      </c>
      <c r="Q64" s="199">
        <f t="shared" si="14"/>
        <v>0</v>
      </c>
    </row>
    <row r="65" spans="1:17" x14ac:dyDescent="0.25">
      <c r="A65" s="127" t="s">
        <v>292</v>
      </c>
      <c r="B65" s="200">
        <f t="shared" ref="B65:Q65" si="15">IF(B$34=0,0,B$34/B$5)</f>
        <v>0.2399156870841489</v>
      </c>
      <c r="C65" s="200">
        <f t="shared" si="15"/>
        <v>0.23533569767667478</v>
      </c>
      <c r="D65" s="200">
        <f t="shared" si="15"/>
        <v>0.20789938841540237</v>
      </c>
      <c r="E65" s="200">
        <f t="shared" si="15"/>
        <v>0.24378434242862751</v>
      </c>
      <c r="F65" s="200">
        <f t="shared" si="15"/>
        <v>0.20326237938926511</v>
      </c>
      <c r="G65" s="200">
        <f t="shared" si="15"/>
        <v>0.23069361192491195</v>
      </c>
      <c r="H65" s="200">
        <f t="shared" si="15"/>
        <v>0.22013238602669394</v>
      </c>
      <c r="I65" s="200">
        <f t="shared" si="15"/>
        <v>0.16550096811190224</v>
      </c>
      <c r="J65" s="200">
        <f t="shared" si="15"/>
        <v>0.14427645101859829</v>
      </c>
      <c r="K65" s="200">
        <f t="shared" si="15"/>
        <v>0.172819432202899</v>
      </c>
      <c r="L65" s="200">
        <f t="shared" si="15"/>
        <v>0.1709877197111265</v>
      </c>
      <c r="M65" s="200">
        <f t="shared" si="15"/>
        <v>0.17768435487972511</v>
      </c>
      <c r="N65" s="200">
        <f t="shared" si="15"/>
        <v>0.16684694738941774</v>
      </c>
      <c r="O65" s="200">
        <f t="shared" si="15"/>
        <v>0.13983407008233478</v>
      </c>
      <c r="P65" s="200">
        <f t="shared" si="15"/>
        <v>9.7178847220414338E-2</v>
      </c>
      <c r="Q65" s="200">
        <f t="shared" si="15"/>
        <v>7.3392926034370989E-2</v>
      </c>
    </row>
    <row r="66" spans="1:17" x14ac:dyDescent="0.25">
      <c r="A66" s="127" t="s">
        <v>291</v>
      </c>
      <c r="B66" s="200">
        <f t="shared" ref="B66:Q66" si="16">IF(B$45=0,0,B$45/B$5)</f>
        <v>0</v>
      </c>
      <c r="C66" s="200">
        <f t="shared" si="16"/>
        <v>0</v>
      </c>
      <c r="D66" s="200">
        <f t="shared" si="16"/>
        <v>0</v>
      </c>
      <c r="E66" s="200">
        <f t="shared" si="16"/>
        <v>0</v>
      </c>
      <c r="F66" s="200">
        <f t="shared" si="16"/>
        <v>0</v>
      </c>
      <c r="G66" s="200">
        <f t="shared" si="16"/>
        <v>0</v>
      </c>
      <c r="H66" s="200">
        <f t="shared" si="16"/>
        <v>0</v>
      </c>
      <c r="I66" s="200">
        <f t="shared" si="16"/>
        <v>0</v>
      </c>
      <c r="J66" s="200">
        <f t="shared" si="16"/>
        <v>0</v>
      </c>
      <c r="K66" s="200">
        <f t="shared" si="16"/>
        <v>0</v>
      </c>
      <c r="L66" s="200">
        <f t="shared" si="16"/>
        <v>0</v>
      </c>
      <c r="M66" s="200">
        <f t="shared" si="16"/>
        <v>0</v>
      </c>
      <c r="N66" s="200">
        <f t="shared" si="16"/>
        <v>0</v>
      </c>
      <c r="O66" s="200">
        <f t="shared" si="16"/>
        <v>0</v>
      </c>
      <c r="P66" s="200">
        <f t="shared" si="16"/>
        <v>0</v>
      </c>
      <c r="Q66" s="200">
        <f t="shared" si="16"/>
        <v>0</v>
      </c>
    </row>
    <row r="67" spans="1:17" x14ac:dyDescent="0.25">
      <c r="A67" s="72" t="s">
        <v>290</v>
      </c>
      <c r="B67" s="71">
        <f t="shared" ref="B67:Q67" si="17">IF(B$46=0,0,B$46/B$5)</f>
        <v>0</v>
      </c>
      <c r="C67" s="71">
        <f t="shared" si="17"/>
        <v>0</v>
      </c>
      <c r="D67" s="71">
        <f t="shared" si="17"/>
        <v>0</v>
      </c>
      <c r="E67" s="71">
        <f t="shared" si="17"/>
        <v>0</v>
      </c>
      <c r="F67" s="71">
        <f t="shared" si="17"/>
        <v>0</v>
      </c>
      <c r="G67" s="71">
        <f t="shared" si="17"/>
        <v>0</v>
      </c>
      <c r="H67" s="71">
        <f t="shared" si="17"/>
        <v>0</v>
      </c>
      <c r="I67" s="71">
        <f t="shared" si="17"/>
        <v>0</v>
      </c>
      <c r="J67" s="71">
        <f t="shared" si="17"/>
        <v>0</v>
      </c>
      <c r="K67" s="71">
        <f t="shared" si="17"/>
        <v>0</v>
      </c>
      <c r="L67" s="71">
        <f t="shared" si="17"/>
        <v>0</v>
      </c>
      <c r="M67" s="71">
        <f t="shared" si="17"/>
        <v>0</v>
      </c>
      <c r="N67" s="71">
        <f t="shared" si="17"/>
        <v>0</v>
      </c>
      <c r="O67" s="71">
        <f t="shared" si="17"/>
        <v>0</v>
      </c>
      <c r="P67" s="71">
        <f t="shared" si="17"/>
        <v>0</v>
      </c>
      <c r="Q67" s="71">
        <f t="shared" si="17"/>
        <v>0</v>
      </c>
    </row>
    <row r="69" spans="1:17" ht="12.75" x14ac:dyDescent="0.25">
      <c r="A69" s="266" t="s">
        <v>133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6</v>
      </c>
      <c r="B71" s="230">
        <f>IF(B$5=0,0,B$5/MAE_fec!B$5)</f>
        <v>1.1048612992576696</v>
      </c>
      <c r="C71" s="230">
        <f>IF(C$5=0,0,C$5/MAE_fec!C$5)</f>
        <v>1.1195967216430567</v>
      </c>
      <c r="D71" s="230">
        <f>IF(D$5=0,0,D$5/MAE_fec!D$5)</f>
        <v>1.0682294235673258</v>
      </c>
      <c r="E71" s="230">
        <f>IF(E$5=0,0,E$5/MAE_fec!E$5)</f>
        <v>1.1166872036313653</v>
      </c>
      <c r="F71" s="230">
        <f>IF(F$5=0,0,F$5/MAE_fec!F$5)</f>
        <v>1.0605539858754904</v>
      </c>
      <c r="G71" s="230">
        <f>IF(G$5=0,0,G$5/MAE_fec!G$5)</f>
        <v>1.0966959241854002</v>
      </c>
      <c r="H71" s="230">
        <f>IF(H$5=0,0,H$5/MAE_fec!H$5)</f>
        <v>1.0815283167174123</v>
      </c>
      <c r="I71" s="230">
        <f>IF(I$5=0,0,I$5/MAE_fec!I$5)</f>
        <v>1.00502313555536</v>
      </c>
      <c r="J71" s="230">
        <f>IF(J$5=0,0,J$5/MAE_fec!J$5)</f>
        <v>0.97438491846379649</v>
      </c>
      <c r="K71" s="230">
        <f>IF(K$5=0,0,K$5/MAE_fec!K$5)</f>
        <v>1.0085136793859528</v>
      </c>
      <c r="L71" s="230">
        <f>IF(L$5=0,0,L$5/MAE_fec!L$5)</f>
        <v>1.006390572249789</v>
      </c>
      <c r="M71" s="230">
        <f>IF(M$5=0,0,M$5/MAE_fec!M$5)</f>
        <v>0.98232525200508281</v>
      </c>
      <c r="N71" s="230">
        <f>IF(N$5=0,0,N$5/MAE_fec!N$5)</f>
        <v>0.9708193213043782</v>
      </c>
      <c r="O71" s="230">
        <f>IF(O$5=0,0,O$5/MAE_fec!O$5)</f>
        <v>0.94509048854950672</v>
      </c>
      <c r="P71" s="230">
        <f>IF(P$5=0,0,P$5/MAE_fec!P$5)</f>
        <v>0.88466886128388456</v>
      </c>
      <c r="Q71" s="230">
        <f>IF(Q$5=0,0,Q$5/MAE_fec!Q$5)</f>
        <v>0.90008930335802173</v>
      </c>
    </row>
    <row r="72" spans="1:17" x14ac:dyDescent="0.25">
      <c r="A72" s="132" t="s">
        <v>83</v>
      </c>
      <c r="B72" s="275">
        <f>IF(B$6=0,0,B$6/MAE_fec!B$6)</f>
        <v>0</v>
      </c>
      <c r="C72" s="275">
        <f>IF(C$6=0,0,C$6/MAE_fec!C$6)</f>
        <v>0</v>
      </c>
      <c r="D72" s="275">
        <f>IF(D$6=0,0,D$6/MAE_fec!D$6)</f>
        <v>0</v>
      </c>
      <c r="E72" s="275">
        <f>IF(E$6=0,0,E$6/MAE_fec!E$6)</f>
        <v>0</v>
      </c>
      <c r="F72" s="275">
        <f>IF(F$6=0,0,F$6/MAE_fec!F$6)</f>
        <v>0</v>
      </c>
      <c r="G72" s="275">
        <f>IF(G$6=0,0,G$6/MAE_fec!G$6)</f>
        <v>0</v>
      </c>
      <c r="H72" s="275">
        <f>IF(H$6=0,0,H$6/MAE_fec!H$6)</f>
        <v>0</v>
      </c>
      <c r="I72" s="275">
        <f>IF(I$6=0,0,I$6/MAE_fec!I$6)</f>
        <v>0</v>
      </c>
      <c r="J72" s="275">
        <f>IF(J$6=0,0,J$6/MAE_fec!J$6)</f>
        <v>0</v>
      </c>
      <c r="K72" s="275">
        <f>IF(K$6=0,0,K$6/MAE_fec!K$6)</f>
        <v>0</v>
      </c>
      <c r="L72" s="275">
        <f>IF(L$6=0,0,L$6/MAE_fec!L$6)</f>
        <v>0</v>
      </c>
      <c r="M72" s="275">
        <f>IF(M$6=0,0,M$6/MAE_fec!M$6)</f>
        <v>0</v>
      </c>
      <c r="N72" s="275">
        <f>IF(N$6=0,0,N$6/MAE_fec!N$6)</f>
        <v>0</v>
      </c>
      <c r="O72" s="275">
        <f>IF(O$6=0,0,O$6/MAE_fec!O$6)</f>
        <v>0</v>
      </c>
      <c r="P72" s="275">
        <f>IF(P$6=0,0,P$6/MAE_fec!P$6)</f>
        <v>0</v>
      </c>
      <c r="Q72" s="275">
        <f>IF(Q$6=0,0,Q$6/MAE_fec!Q$6)</f>
        <v>0</v>
      </c>
    </row>
    <row r="73" spans="1:17" x14ac:dyDescent="0.25">
      <c r="A73" s="76" t="s">
        <v>82</v>
      </c>
      <c r="B73" s="274">
        <f>IF(B$7=0,0,B$7/MAE_fec!B$7)</f>
        <v>0</v>
      </c>
      <c r="C73" s="274">
        <f>IF(C$7=0,0,C$7/MAE_fec!C$7)</f>
        <v>0</v>
      </c>
      <c r="D73" s="274">
        <f>IF(D$7=0,0,D$7/MAE_fec!D$7)</f>
        <v>0</v>
      </c>
      <c r="E73" s="274">
        <f>IF(E$7=0,0,E$7/MAE_fec!E$7)</f>
        <v>0</v>
      </c>
      <c r="F73" s="274">
        <f>IF(F$7=0,0,F$7/MAE_fec!F$7)</f>
        <v>0</v>
      </c>
      <c r="G73" s="274">
        <f>IF(G$7=0,0,G$7/MAE_fec!G$7)</f>
        <v>0</v>
      </c>
      <c r="H73" s="274">
        <f>IF(H$7=0,0,H$7/MAE_fec!H$7)</f>
        <v>0</v>
      </c>
      <c r="I73" s="274">
        <f>IF(I$7=0,0,I$7/MAE_fec!I$7)</f>
        <v>0</v>
      </c>
      <c r="J73" s="274">
        <f>IF(J$7=0,0,J$7/MAE_fec!J$7)</f>
        <v>0</v>
      </c>
      <c r="K73" s="274">
        <f>IF(K$7=0,0,K$7/MAE_fec!K$7)</f>
        <v>0</v>
      </c>
      <c r="L73" s="274">
        <f>IF(L$7=0,0,L$7/MAE_fec!L$7)</f>
        <v>0</v>
      </c>
      <c r="M73" s="274">
        <f>IF(M$7=0,0,M$7/MAE_fec!M$7)</f>
        <v>0</v>
      </c>
      <c r="N73" s="274">
        <f>IF(N$7=0,0,N$7/MAE_fec!N$7)</f>
        <v>0</v>
      </c>
      <c r="O73" s="274">
        <f>IF(O$7=0,0,O$7/MAE_fec!O$7)</f>
        <v>0</v>
      </c>
      <c r="P73" s="274">
        <f>IF(P$7=0,0,P$7/MAE_fec!P$7)</f>
        <v>0</v>
      </c>
      <c r="Q73" s="274">
        <f>IF(Q$7=0,0,Q$7/MAE_fec!Q$7)</f>
        <v>0</v>
      </c>
    </row>
    <row r="74" spans="1:17" x14ac:dyDescent="0.25">
      <c r="A74" s="76" t="s">
        <v>81</v>
      </c>
      <c r="B74" s="274">
        <f>IF(B$8=0,0,B$8/MAE_fec!B$8)</f>
        <v>0</v>
      </c>
      <c r="C74" s="274">
        <f>IF(C$8=0,0,C$8/MAE_fec!C$8)</f>
        <v>0</v>
      </c>
      <c r="D74" s="274">
        <f>IF(D$8=0,0,D$8/MAE_fec!D$8)</f>
        <v>0</v>
      </c>
      <c r="E74" s="274">
        <f>IF(E$8=0,0,E$8/MAE_fec!E$8)</f>
        <v>0</v>
      </c>
      <c r="F74" s="274">
        <f>IF(F$8=0,0,F$8/MAE_fec!F$8)</f>
        <v>0</v>
      </c>
      <c r="G74" s="274">
        <f>IF(G$8=0,0,G$8/MAE_fec!G$8)</f>
        <v>0</v>
      </c>
      <c r="H74" s="274">
        <f>IF(H$8=0,0,H$8/MAE_fec!H$8)</f>
        <v>0</v>
      </c>
      <c r="I74" s="274">
        <f>IF(I$8=0,0,I$8/MAE_fec!I$8)</f>
        <v>0</v>
      </c>
      <c r="J74" s="274">
        <f>IF(J$8=0,0,J$8/MAE_fec!J$8)</f>
        <v>0</v>
      </c>
      <c r="K74" s="274">
        <f>IF(K$8=0,0,K$8/MAE_fec!K$8)</f>
        <v>0</v>
      </c>
      <c r="L74" s="274">
        <f>IF(L$8=0,0,L$8/MAE_fec!L$8)</f>
        <v>0</v>
      </c>
      <c r="M74" s="274">
        <f>IF(M$8=0,0,M$8/MAE_fec!M$8)</f>
        <v>0</v>
      </c>
      <c r="N74" s="274">
        <f>IF(N$8=0,0,N$8/MAE_fec!N$8)</f>
        <v>0</v>
      </c>
      <c r="O74" s="274">
        <f>IF(O$8=0,0,O$8/MAE_fec!O$8)</f>
        <v>0</v>
      </c>
      <c r="P74" s="274">
        <f>IF(P$8=0,0,P$8/MAE_fec!P$8)</f>
        <v>0</v>
      </c>
      <c r="Q74" s="274">
        <f>IF(Q$8=0,0,Q$8/MAE_fec!Q$8)</f>
        <v>0</v>
      </c>
    </row>
    <row r="75" spans="1:17" x14ac:dyDescent="0.25">
      <c r="A75" s="76" t="s">
        <v>80</v>
      </c>
      <c r="B75" s="274">
        <f>IF(B$9=0,0,B$9/MAE_fec!B$9)</f>
        <v>0</v>
      </c>
      <c r="C75" s="274">
        <f>IF(C$9=0,0,C$9/MAE_fec!C$9)</f>
        <v>0</v>
      </c>
      <c r="D75" s="274">
        <f>IF(D$9=0,0,D$9/MAE_fec!D$9)</f>
        <v>0</v>
      </c>
      <c r="E75" s="274">
        <f>IF(E$9=0,0,E$9/MAE_fec!E$9)</f>
        <v>0</v>
      </c>
      <c r="F75" s="274">
        <f>IF(F$9=0,0,F$9/MAE_fec!F$9)</f>
        <v>0</v>
      </c>
      <c r="G75" s="274">
        <f>IF(G$9=0,0,G$9/MAE_fec!G$9)</f>
        <v>0</v>
      </c>
      <c r="H75" s="274">
        <f>IF(H$9=0,0,H$9/MAE_fec!H$9)</f>
        <v>0</v>
      </c>
      <c r="I75" s="274">
        <f>IF(I$9=0,0,I$9/MAE_fec!I$9)</f>
        <v>0</v>
      </c>
      <c r="J75" s="274">
        <f>IF(J$9=0,0,J$9/MAE_fec!J$9)</f>
        <v>0</v>
      </c>
      <c r="K75" s="274">
        <f>IF(K$9=0,0,K$9/MAE_fec!K$9)</f>
        <v>0</v>
      </c>
      <c r="L75" s="274">
        <f>IF(L$9=0,0,L$9/MAE_fec!L$9)</f>
        <v>0</v>
      </c>
      <c r="M75" s="274">
        <f>IF(M$9=0,0,M$9/MAE_fec!M$9)</f>
        <v>0</v>
      </c>
      <c r="N75" s="274">
        <f>IF(N$9=0,0,N$9/MAE_fec!N$9)</f>
        <v>0</v>
      </c>
      <c r="O75" s="274">
        <f>IF(O$9=0,0,O$9/MAE_fec!O$9)</f>
        <v>0</v>
      </c>
      <c r="P75" s="274">
        <f>IF(P$9=0,0,P$9/MAE_fec!P$9)</f>
        <v>0</v>
      </c>
      <c r="Q75" s="274">
        <f>IF(Q$9=0,0,Q$9/MAE_fec!Q$9)</f>
        <v>0</v>
      </c>
    </row>
    <row r="76" spans="1:17" x14ac:dyDescent="0.25">
      <c r="A76" s="129" t="s">
        <v>79</v>
      </c>
      <c r="B76" s="273">
        <f>IF(B$10=0,0,B$10/MAE_fec!B$10)</f>
        <v>1.3251222000000002</v>
      </c>
      <c r="C76" s="273">
        <f>IF(C$10=0,0,C$10/MAE_fec!C$10)</f>
        <v>1.3251222</v>
      </c>
      <c r="D76" s="273">
        <f>IF(D$10=0,0,D$10/MAE_fec!D$10)</f>
        <v>1.3251221999999996</v>
      </c>
      <c r="E76" s="273">
        <f>IF(E$10=0,0,E$10/MAE_fec!E$10)</f>
        <v>1.3251222</v>
      </c>
      <c r="F76" s="273">
        <f>IF(F$10=0,0,F$10/MAE_fec!F$10)</f>
        <v>1.3251221999999998</v>
      </c>
      <c r="G76" s="273">
        <f>IF(G$10=0,0,G$10/MAE_fec!G$10)</f>
        <v>1.3251222</v>
      </c>
      <c r="H76" s="273">
        <f>IF(H$10=0,0,H$10/MAE_fec!H$10)</f>
        <v>1.3251222000000002</v>
      </c>
      <c r="I76" s="273">
        <f>IF(I$10=0,0,I$10/MAE_fec!I$10)</f>
        <v>1.3251222</v>
      </c>
      <c r="J76" s="273">
        <f>IF(J$10=0,0,J$10/MAE_fec!J$10)</f>
        <v>1.3251222000000005</v>
      </c>
      <c r="K76" s="273">
        <f>IF(K$10=0,0,K$10/MAE_fec!K$10)</f>
        <v>1.3251222</v>
      </c>
      <c r="L76" s="273">
        <f>IF(L$10=0,0,L$10/MAE_fec!L$10)</f>
        <v>1.3250422910702686</v>
      </c>
      <c r="M76" s="273">
        <f>IF(M$10=0,0,M$10/MAE_fec!M$10)</f>
        <v>1.3024069108428591</v>
      </c>
      <c r="N76" s="273">
        <f>IF(N$10=0,0,N$10/MAE_fec!N$10)</f>
        <v>1.3034232476274095</v>
      </c>
      <c r="O76" s="273">
        <f>IF(O$10=0,0,O$10/MAE_fec!O$10)</f>
        <v>1.307894347348707</v>
      </c>
      <c r="P76" s="273">
        <f>IF(P$10=0,0,P$10/MAE_fec!P$10)</f>
        <v>1.3061562860675626</v>
      </c>
      <c r="Q76" s="273">
        <f>IF(Q$10=0,0,Q$10/MAE_fec!Q$10)</f>
        <v>1.322455860238988</v>
      </c>
    </row>
    <row r="77" spans="1:17" x14ac:dyDescent="0.25">
      <c r="A77" s="127" t="s">
        <v>295</v>
      </c>
      <c r="B77" s="296">
        <f>IF(B$15=0,0,B$15/MAE_fec!B$15)</f>
        <v>1.3273463519059345</v>
      </c>
      <c r="C77" s="296">
        <f>IF(C$15=0,0,C$15/MAE_fec!C$15)</f>
        <v>1.3596540032138418</v>
      </c>
      <c r="D77" s="296">
        <f>IF(D$15=0,0,D$15/MAE_fec!D$15)</f>
        <v>1.3399256695078943</v>
      </c>
      <c r="E77" s="296">
        <f>IF(E$15=0,0,E$15/MAE_fec!E$15)</f>
        <v>1.336584016793313</v>
      </c>
      <c r="F77" s="296">
        <f>IF(F$15=0,0,F$15/MAE_fec!F$15)</f>
        <v>1.3376266040149163</v>
      </c>
      <c r="G77" s="296">
        <f>IF(G$15=0,0,G$15/MAE_fec!G$15)</f>
        <v>1.3350779115843678</v>
      </c>
      <c r="H77" s="296">
        <f>IF(H$15=0,0,H$15/MAE_fec!H$15)</f>
        <v>1.3345906179215909</v>
      </c>
      <c r="I77" s="296">
        <f>IF(I$15=0,0,I$15/MAE_fec!I$15)</f>
        <v>1.3251759253919029</v>
      </c>
      <c r="J77" s="296">
        <f>IF(J$15=0,0,J$15/MAE_fec!J$15)</f>
        <v>1.3155066978394616</v>
      </c>
      <c r="K77" s="296">
        <f>IF(K$15=0,0,K$15/MAE_fec!K$15)</f>
        <v>1.3163353627647645</v>
      </c>
      <c r="L77" s="296">
        <f>IF(L$15=0,0,L$15/MAE_fec!L$15)</f>
        <v>1.3165423460172987</v>
      </c>
      <c r="M77" s="296">
        <f>IF(M$15=0,0,M$15/MAE_fec!M$15)</f>
        <v>1.2737928163216041</v>
      </c>
      <c r="N77" s="296">
        <f>IF(N$15=0,0,N$15/MAE_fec!N$15)</f>
        <v>1.2754521067119491</v>
      </c>
      <c r="O77" s="296">
        <f>IF(O$15=0,0,O$15/MAE_fec!O$15)</f>
        <v>1.2816275798664782</v>
      </c>
      <c r="P77" s="296">
        <f>IF(P$15=0,0,P$15/MAE_fec!P$15)</f>
        <v>1.2852011398727916</v>
      </c>
      <c r="Q77" s="296">
        <f>IF(Q$15=0,0,Q$15/MAE_fec!Q$15)</f>
        <v>1.3170994802440954</v>
      </c>
    </row>
    <row r="78" spans="1:17" x14ac:dyDescent="0.25">
      <c r="A78" s="127" t="s">
        <v>294</v>
      </c>
      <c r="B78" s="296">
        <f>IF(B$23=0,0,B$23/MAE_fec!B$23)</f>
        <v>1.7615961000000002</v>
      </c>
      <c r="C78" s="296">
        <f>IF(C$23=0,0,C$23/MAE_fec!C$23)</f>
        <v>1.7615961000000004</v>
      </c>
      <c r="D78" s="296">
        <f>IF(D$23=0,0,D$23/MAE_fec!D$23)</f>
        <v>1.7615961000000002</v>
      </c>
      <c r="E78" s="296">
        <f>IF(E$23=0,0,E$23/MAE_fec!E$23)</f>
        <v>1.7615961000000002</v>
      </c>
      <c r="F78" s="296">
        <f>IF(F$23=0,0,F$23/MAE_fec!F$23)</f>
        <v>1.7615961000000002</v>
      </c>
      <c r="G78" s="296">
        <f>IF(G$23=0,0,G$23/MAE_fec!G$23)</f>
        <v>1.7615961000000004</v>
      </c>
      <c r="H78" s="296">
        <f>IF(H$23=0,0,H$23/MAE_fec!H$23)</f>
        <v>1.7615961000000004</v>
      </c>
      <c r="I78" s="296">
        <f>IF(I$23=0,0,I$23/MAE_fec!I$23)</f>
        <v>1.7615961000000002</v>
      </c>
      <c r="J78" s="296">
        <f>IF(J$23=0,0,J$23/MAE_fec!J$23)</f>
        <v>1.7615961</v>
      </c>
      <c r="K78" s="296">
        <f>IF(K$23=0,0,K$23/MAE_fec!K$23)</f>
        <v>1.7615961000000002</v>
      </c>
      <c r="L78" s="296">
        <f>IF(L$23=0,0,L$23/MAE_fec!L$23)</f>
        <v>1.7613963276756712</v>
      </c>
      <c r="M78" s="296">
        <f>IF(M$23=0,0,M$23/MAE_fec!M$23)</f>
        <v>1.7048078771071473</v>
      </c>
      <c r="N78" s="296">
        <f>IF(N$23=0,0,N$23/MAE_fec!N$23)</f>
        <v>1.7073487190685239</v>
      </c>
      <c r="O78" s="296">
        <f>IF(O$23=0,0,O$23/MAE_fec!O$23)</f>
        <v>1.7185264683717685</v>
      </c>
      <c r="P78" s="296">
        <f>IF(P$23=0,0,P$23/MAE_fec!P$23)</f>
        <v>1.7141813151689067</v>
      </c>
      <c r="Q78" s="296">
        <f>IF(Q$23=0,0,Q$23/MAE_fec!Q$23)</f>
        <v>1.7549302505974695</v>
      </c>
    </row>
    <row r="79" spans="1:17" x14ac:dyDescent="0.25">
      <c r="A79" s="127" t="s">
        <v>293</v>
      </c>
      <c r="B79" s="296">
        <f>IF(B$26=0,0,B$26/MAE_fec!B$26)</f>
        <v>2.0370937895970083</v>
      </c>
      <c r="C79" s="296">
        <f>IF(C$26=0,0,C$26/MAE_fec!C$26)</f>
        <v>2.086676715516306</v>
      </c>
      <c r="D79" s="296">
        <f>IF(D$26=0,0,D$26/MAE_fec!D$26)</f>
        <v>2.0563994137300967</v>
      </c>
      <c r="E79" s="296">
        <f>IF(E$26=0,0,E$26/MAE_fec!E$26)</f>
        <v>2.0512709406815284</v>
      </c>
      <c r="F79" s="296">
        <f>IF(F$26=0,0,F$26/MAE_fec!F$26)</f>
        <v>2.0528710113422046</v>
      </c>
      <c r="G79" s="296">
        <f>IF(G$26=0,0,G$26/MAE_fec!G$26)</f>
        <v>2.0489595036076893</v>
      </c>
      <c r="H79" s="296">
        <f>IF(H$26=0,0,H$26/MAE_fec!H$26)</f>
        <v>2.0482116483906041</v>
      </c>
      <c r="I79" s="296">
        <f>IF(I$26=0,0,I$26/MAE_fec!I$26)</f>
        <v>2.0337628109370964</v>
      </c>
      <c r="J79" s="296">
        <f>IF(J$26=0,0,J$26/MAE_fec!J$26)</f>
        <v>2.018923335641897</v>
      </c>
      <c r="K79" s="296">
        <f>IF(K$26=0,0,K$26/MAE_fec!K$26)</f>
        <v>2.0201950972816305</v>
      </c>
      <c r="L79" s="296">
        <f>IF(L$26=0,0,L$26/MAE_fec!L$26)</f>
        <v>2.0205127568718955</v>
      </c>
      <c r="M79" s="296">
        <f>IF(M$26=0,0,M$26/MAE_fec!M$26)</f>
        <v>1.9549045594890175</v>
      </c>
      <c r="N79" s="296">
        <f>IF(N$26=0,0,N$26/MAE_fec!N$26)</f>
        <v>1.9574510916314793</v>
      </c>
      <c r="O79" s="296">
        <f>IF(O$26=0,0,O$26/MAE_fec!O$26)</f>
        <v>1.9669286616664963</v>
      </c>
      <c r="P79" s="296">
        <f>IF(P$26=0,0,P$26/MAE_fec!P$26)</f>
        <v>1.9031466301608368</v>
      </c>
      <c r="Q79" s="296">
        <f>IF(Q$26=0,0,Q$26/MAE_fec!Q$26)</f>
        <v>2.0213677972099</v>
      </c>
    </row>
    <row r="80" spans="1:17" x14ac:dyDescent="0.25">
      <c r="A80" s="127" t="s">
        <v>292</v>
      </c>
      <c r="B80" s="296">
        <f>IF(B$34=0,0,B$34/MAE_fec!B$34)</f>
        <v>1.8943319112336121</v>
      </c>
      <c r="C80" s="296">
        <f>IF(C$34=0,0,C$34/MAE_fec!C$34)</f>
        <v>1.7684953955639806</v>
      </c>
      <c r="D80" s="296">
        <f>IF(D$34=0,0,D$34/MAE_fec!D$34)</f>
        <v>1.6062253329375109</v>
      </c>
      <c r="E80" s="296">
        <f>IF(E$34=0,0,E$34/MAE_fec!E$34)</f>
        <v>1.8063032417139218</v>
      </c>
      <c r="F80" s="296">
        <f>IF(F$34=0,0,F$34/MAE_fec!F$34)</f>
        <v>1.6755542496601314</v>
      </c>
      <c r="G80" s="296">
        <f>IF(G$34=0,0,G$34/MAE_fec!G$34)</f>
        <v>1.8280937681646854</v>
      </c>
      <c r="H80" s="296">
        <f>IF(H$34=0,0,H$34/MAE_fec!H$34)</f>
        <v>1.7737953617205082</v>
      </c>
      <c r="I80" s="296">
        <f>IF(I$34=0,0,I$34/MAE_fec!I$34)</f>
        <v>1.4721086489990947</v>
      </c>
      <c r="J80" s="296">
        <f>IF(J$34=0,0,J$34/MAE_fec!J$34)</f>
        <v>1.227249113177425</v>
      </c>
      <c r="K80" s="296">
        <f>IF(K$34=0,0,K$34/MAE_fec!K$34)</f>
        <v>1.1550213199460801</v>
      </c>
      <c r="L80" s="296">
        <f>IF(L$34=0,0,L$34/MAE_fec!L$34)</f>
        <v>1.0565462044396612</v>
      </c>
      <c r="M80" s="296">
        <f>IF(M$34=0,0,M$34/MAE_fec!M$34)</f>
        <v>1.136014836093368</v>
      </c>
      <c r="N80" s="296">
        <f>IF(N$34=0,0,N$34/MAE_fec!N$34)</f>
        <v>1.0539387308521071</v>
      </c>
      <c r="O80" s="296">
        <f>IF(O$34=0,0,O$34/MAE_fec!O$34)</f>
        <v>0.92482397267360927</v>
      </c>
      <c r="P80" s="296">
        <f>IF(P$34=0,0,P$34/MAE_fec!P$34)</f>
        <v>0.75147234620549508</v>
      </c>
      <c r="Q80" s="296">
        <f>IF(Q$34=0,0,Q$34/MAE_fec!Q$34)</f>
        <v>0.57427922437374512</v>
      </c>
    </row>
    <row r="81" spans="1:17" x14ac:dyDescent="0.25">
      <c r="A81" s="127" t="s">
        <v>291</v>
      </c>
      <c r="B81" s="296">
        <f>IF(B$45=0,0,B$45/MAE_fec!B$45)</f>
        <v>0</v>
      </c>
      <c r="C81" s="296">
        <f>IF(C$45=0,0,C$45/MAE_fec!C$45)</f>
        <v>0</v>
      </c>
      <c r="D81" s="296">
        <f>IF(D$45=0,0,D$45/MAE_fec!D$45)</f>
        <v>0</v>
      </c>
      <c r="E81" s="296">
        <f>IF(E$45=0,0,E$45/MAE_fec!E$45)</f>
        <v>0</v>
      </c>
      <c r="F81" s="296">
        <f>IF(F$45=0,0,F$45/MAE_fec!F$45)</f>
        <v>0</v>
      </c>
      <c r="G81" s="296">
        <f>IF(G$45=0,0,G$45/MAE_fec!G$45)</f>
        <v>0</v>
      </c>
      <c r="H81" s="296">
        <f>IF(H$45=0,0,H$45/MAE_fec!H$45)</f>
        <v>0</v>
      </c>
      <c r="I81" s="296">
        <f>IF(I$45=0,0,I$45/MAE_fec!I$45)</f>
        <v>0</v>
      </c>
      <c r="J81" s="296">
        <f>IF(J$45=0,0,J$45/MAE_fec!J$45)</f>
        <v>0</v>
      </c>
      <c r="K81" s="296">
        <f>IF(K$45=0,0,K$45/MAE_fec!K$45)</f>
        <v>0</v>
      </c>
      <c r="L81" s="296">
        <f>IF(L$45=0,0,L$45/MAE_fec!L$45)</f>
        <v>0</v>
      </c>
      <c r="M81" s="296">
        <f>IF(M$45=0,0,M$45/MAE_fec!M$45)</f>
        <v>0</v>
      </c>
      <c r="N81" s="296">
        <f>IF(N$45=0,0,N$45/MAE_fec!N$45)</f>
        <v>0</v>
      </c>
      <c r="O81" s="296">
        <f>IF(O$45=0,0,O$45/MAE_fec!O$45)</f>
        <v>0</v>
      </c>
      <c r="P81" s="296">
        <f>IF(P$45=0,0,P$45/MAE_fec!P$45)</f>
        <v>0</v>
      </c>
      <c r="Q81" s="296">
        <f>IF(Q$45=0,0,Q$45/MAE_fec!Q$45)</f>
        <v>0</v>
      </c>
    </row>
    <row r="82" spans="1:17" x14ac:dyDescent="0.25">
      <c r="A82" s="72" t="s">
        <v>290</v>
      </c>
      <c r="B82" s="295">
        <f>IF(B$46=0,0,B$46/MAE_fec!B$46)</f>
        <v>0</v>
      </c>
      <c r="C82" s="295">
        <f>IF(C$46=0,0,C$46/MAE_fec!C$46)</f>
        <v>0</v>
      </c>
      <c r="D82" s="295">
        <f>IF(D$46=0,0,D$46/MAE_fec!D$46)</f>
        <v>0</v>
      </c>
      <c r="E82" s="295">
        <f>IF(E$46=0,0,E$46/MAE_fec!E$46)</f>
        <v>0</v>
      </c>
      <c r="F82" s="295">
        <f>IF(F$46=0,0,F$46/MAE_fec!F$46)</f>
        <v>0</v>
      </c>
      <c r="G82" s="295">
        <f>IF(G$46=0,0,G$46/MAE_fec!G$46)</f>
        <v>0</v>
      </c>
      <c r="H82" s="295">
        <f>IF(H$46=0,0,H$46/MAE_fec!H$46)</f>
        <v>0</v>
      </c>
      <c r="I82" s="295">
        <f>IF(I$46=0,0,I$46/MAE_fec!I$46)</f>
        <v>0</v>
      </c>
      <c r="J82" s="295">
        <f>IF(J$46=0,0,J$46/MAE_fec!J$46)</f>
        <v>0</v>
      </c>
      <c r="K82" s="295">
        <f>IF(K$46=0,0,K$46/MAE_fec!K$46)</f>
        <v>0</v>
      </c>
      <c r="L82" s="295">
        <f>IF(L$46=0,0,L$46/MAE_fec!L$46)</f>
        <v>0</v>
      </c>
      <c r="M82" s="295">
        <f>IF(M$46=0,0,M$46/MAE_fec!M$46)</f>
        <v>0</v>
      </c>
      <c r="N82" s="295">
        <f>IF(N$46=0,0,N$46/MAE_fec!N$46)</f>
        <v>0</v>
      </c>
      <c r="O82" s="295">
        <f>IF(O$46=0,0,O$46/MAE_fec!O$46)</f>
        <v>0</v>
      </c>
      <c r="P82" s="295">
        <f>IF(P$46=0,0,P$46/MAE_fec!P$46)</f>
        <v>0</v>
      </c>
      <c r="Q82" s="295">
        <f>IF(Q$46=0,0,Q$46/MAE_fec!Q$46)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6" tint="-0.249977111117893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387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1891.920561023042</v>
      </c>
      <c r="C3" s="46">
        <v>1725.022829994567</v>
      </c>
      <c r="D3" s="46">
        <v>1569.5805835458818</v>
      </c>
      <c r="E3" s="46">
        <v>1370.7091237579043</v>
      </c>
      <c r="F3" s="46">
        <v>1452.3913019248557</v>
      </c>
      <c r="G3" s="46">
        <v>1333.2169396462359</v>
      </c>
      <c r="H3" s="46">
        <v>1336.321718571138</v>
      </c>
      <c r="I3" s="46">
        <v>1258.6943769379031</v>
      </c>
      <c r="J3" s="46">
        <v>1147.6135112610991</v>
      </c>
      <c r="K3" s="46">
        <v>1029.6903974844795</v>
      </c>
      <c r="L3" s="46">
        <v>1096.0999999999999</v>
      </c>
      <c r="M3" s="46">
        <v>1083.0403136049797</v>
      </c>
      <c r="N3" s="46">
        <v>992.51008628843897</v>
      </c>
      <c r="O3" s="46">
        <v>951.09676194093629</v>
      </c>
      <c r="P3" s="46">
        <v>963.19178235140873</v>
      </c>
      <c r="Q3" s="46">
        <v>903.15491218192051</v>
      </c>
    </row>
    <row r="5" spans="1:17" x14ac:dyDescent="0.25">
      <c r="A5" s="31" t="s">
        <v>257</v>
      </c>
      <c r="B5" s="46">
        <v>1514.3660565106925</v>
      </c>
      <c r="C5" s="46">
        <v>1639.6556842661771</v>
      </c>
      <c r="D5" s="46">
        <v>1471.005428225048</v>
      </c>
      <c r="E5" s="46">
        <v>1378.3471472227739</v>
      </c>
      <c r="F5" s="46">
        <v>1341.0414363384973</v>
      </c>
      <c r="G5" s="46">
        <v>1352.0784138892363</v>
      </c>
      <c r="H5" s="46">
        <v>1294.710838893551</v>
      </c>
      <c r="I5" s="46">
        <v>1273.3573419787142</v>
      </c>
      <c r="J5" s="46">
        <v>1179.2905093315521</v>
      </c>
      <c r="K5" s="46">
        <v>1052.5088873389136</v>
      </c>
      <c r="L5" s="46">
        <v>1100.0710457579241</v>
      </c>
      <c r="M5" s="46">
        <v>1096.4849936533151</v>
      </c>
      <c r="N5" s="46">
        <v>1078.1591179072154</v>
      </c>
      <c r="O5" s="46">
        <v>1134.6544899606406</v>
      </c>
      <c r="P5" s="46">
        <v>1012.6910570091005</v>
      </c>
      <c r="Q5" s="46">
        <v>1053.9878343172043</v>
      </c>
    </row>
    <row r="6" spans="1:17" x14ac:dyDescent="0.25">
      <c r="A6" s="294" t="s">
        <v>256</v>
      </c>
      <c r="B6" s="293">
        <v>1892.9575706383655</v>
      </c>
      <c r="C6" s="293">
        <v>1940.6680549238122</v>
      </c>
      <c r="D6" s="293">
        <v>1879.0133291594118</v>
      </c>
      <c r="E6" s="293">
        <v>1873.4155404149112</v>
      </c>
      <c r="F6" s="293">
        <v>1663.9578293899478</v>
      </c>
      <c r="G6" s="293">
        <v>1609.9182766443614</v>
      </c>
      <c r="H6" s="293">
        <v>1429.3071642126163</v>
      </c>
      <c r="I6" s="293">
        <v>1406.155907082441</v>
      </c>
      <c r="J6" s="293">
        <v>1259.7906388261072</v>
      </c>
      <c r="K6" s="293">
        <v>1127.8171384088089</v>
      </c>
      <c r="L6" s="293">
        <v>1207.6380693593621</v>
      </c>
      <c r="M6" s="293">
        <v>1167.4907952283484</v>
      </c>
      <c r="N6" s="293">
        <v>1220.7050513577453</v>
      </c>
      <c r="O6" s="293">
        <v>1270.3472278145839</v>
      </c>
      <c r="P6" s="293">
        <v>1074.5127849409025</v>
      </c>
      <c r="Q6" s="293">
        <v>1117.7907814592031</v>
      </c>
    </row>
    <row r="7" spans="1:17" x14ac:dyDescent="0.25">
      <c r="A7" s="292" t="s">
        <v>255</v>
      </c>
      <c r="B7" s="291"/>
      <c r="C7" s="291">
        <v>47.710484285446682</v>
      </c>
      <c r="D7" s="291">
        <v>0</v>
      </c>
      <c r="E7" s="291">
        <v>0</v>
      </c>
      <c r="F7" s="291">
        <v>0</v>
      </c>
      <c r="G7" s="291">
        <v>0</v>
      </c>
      <c r="H7" s="291">
        <v>0</v>
      </c>
      <c r="I7" s="291">
        <v>117.21159218080091</v>
      </c>
      <c r="J7" s="291">
        <v>0</v>
      </c>
      <c r="K7" s="291">
        <v>0</v>
      </c>
      <c r="L7" s="291">
        <v>219.63583570103418</v>
      </c>
      <c r="M7" s="291">
        <v>106.16708059695094</v>
      </c>
      <c r="N7" s="291">
        <v>53.214256129396972</v>
      </c>
      <c r="O7" s="291">
        <v>115.52044527693704</v>
      </c>
      <c r="P7" s="291">
        <v>0</v>
      </c>
      <c r="Q7" s="291">
        <v>111.81563395756544</v>
      </c>
    </row>
    <row r="8" spans="1:17" x14ac:dyDescent="0.25">
      <c r="A8" s="290" t="s">
        <v>254</v>
      </c>
      <c r="B8" s="289"/>
      <c r="C8" s="289">
        <f>B6+C7-C6</f>
        <v>0</v>
      </c>
      <c r="D8" s="289">
        <f t="shared" ref="D8:Q8" si="0">C6+D7-D6</f>
        <v>61.654725764400382</v>
      </c>
      <c r="E8" s="289">
        <f t="shared" si="0"/>
        <v>5.5977887445005763</v>
      </c>
      <c r="F8" s="289">
        <f t="shared" si="0"/>
        <v>209.45771102496337</v>
      </c>
      <c r="G8" s="289">
        <f t="shared" si="0"/>
        <v>54.039552745586434</v>
      </c>
      <c r="H8" s="289">
        <f t="shared" si="0"/>
        <v>180.61111243174514</v>
      </c>
      <c r="I8" s="289">
        <f t="shared" si="0"/>
        <v>140.36284931097612</v>
      </c>
      <c r="J8" s="289">
        <f t="shared" si="0"/>
        <v>146.36526825633382</v>
      </c>
      <c r="K8" s="289">
        <f t="shared" si="0"/>
        <v>131.97350041729828</v>
      </c>
      <c r="L8" s="289">
        <f t="shared" si="0"/>
        <v>139.81490475048099</v>
      </c>
      <c r="M8" s="289">
        <f t="shared" si="0"/>
        <v>146.31435472796466</v>
      </c>
      <c r="N8" s="289">
        <f t="shared" si="0"/>
        <v>0</v>
      </c>
      <c r="O8" s="289">
        <f t="shared" si="0"/>
        <v>65.878268820098356</v>
      </c>
      <c r="P8" s="289">
        <f t="shared" si="0"/>
        <v>195.83444287368138</v>
      </c>
      <c r="Q8" s="289">
        <f t="shared" si="0"/>
        <v>68.537637439264927</v>
      </c>
    </row>
    <row r="9" spans="1:17" x14ac:dyDescent="0.25">
      <c r="A9" s="288" t="s">
        <v>253</v>
      </c>
      <c r="B9" s="287">
        <f>B6-B5</f>
        <v>378.59151412767301</v>
      </c>
      <c r="C9" s="287">
        <f t="shared" ref="C9:Q9" si="1">C6-C5</f>
        <v>301.01237065763507</v>
      </c>
      <c r="D9" s="287">
        <f t="shared" si="1"/>
        <v>408.00790093436376</v>
      </c>
      <c r="E9" s="287">
        <f t="shared" si="1"/>
        <v>495.06839319213736</v>
      </c>
      <c r="F9" s="287">
        <f t="shared" si="1"/>
        <v>322.91639305145054</v>
      </c>
      <c r="G9" s="287">
        <f t="shared" si="1"/>
        <v>257.83986275512507</v>
      </c>
      <c r="H9" s="287">
        <f t="shared" si="1"/>
        <v>134.59632531906527</v>
      </c>
      <c r="I9" s="287">
        <f t="shared" si="1"/>
        <v>132.79856510372679</v>
      </c>
      <c r="J9" s="287">
        <f t="shared" si="1"/>
        <v>80.50012949455504</v>
      </c>
      <c r="K9" s="287">
        <f t="shared" si="1"/>
        <v>75.308251069895277</v>
      </c>
      <c r="L9" s="287">
        <f t="shared" si="1"/>
        <v>107.567023601438</v>
      </c>
      <c r="M9" s="287">
        <f t="shared" si="1"/>
        <v>71.005801575033274</v>
      </c>
      <c r="N9" s="287">
        <f t="shared" si="1"/>
        <v>142.5459334505299</v>
      </c>
      <c r="O9" s="287">
        <f t="shared" si="1"/>
        <v>135.6927378539433</v>
      </c>
      <c r="P9" s="287">
        <f t="shared" si="1"/>
        <v>61.821727931802002</v>
      </c>
      <c r="Q9" s="287">
        <f t="shared" si="1"/>
        <v>63.802947141998857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135.16420565734344</v>
      </c>
      <c r="C12" s="38">
        <v>147.50301999999999</v>
      </c>
      <c r="D12" s="38">
        <v>130.50232</v>
      </c>
      <c r="E12" s="38">
        <v>120.20829999999998</v>
      </c>
      <c r="F12" s="38">
        <v>116.0021</v>
      </c>
      <c r="G12" s="38">
        <v>118.44282021605713</v>
      </c>
      <c r="H12" s="38">
        <v>113.40509</v>
      </c>
      <c r="I12" s="38">
        <v>109.30374</v>
      </c>
      <c r="J12" s="38">
        <v>101.19879</v>
      </c>
      <c r="K12" s="38">
        <v>91.198450000000008</v>
      </c>
      <c r="L12" s="38">
        <v>91.669103104798637</v>
      </c>
      <c r="M12" s="38">
        <v>88.419988129248836</v>
      </c>
      <c r="N12" s="38">
        <v>86.820677328689726</v>
      </c>
      <c r="O12" s="38">
        <v>88.779052539201928</v>
      </c>
      <c r="P12" s="38">
        <v>78.341123497821286</v>
      </c>
      <c r="Q12" s="38">
        <v>79.654190019857083</v>
      </c>
    </row>
    <row r="13" spans="1:17" x14ac:dyDescent="0.25">
      <c r="A13" s="55" t="s">
        <v>33</v>
      </c>
      <c r="B13" s="54">
        <v>0</v>
      </c>
      <c r="C13" s="54">
        <v>0</v>
      </c>
      <c r="D13" s="54">
        <v>0</v>
      </c>
      <c r="E13" s="54">
        <v>0</v>
      </c>
      <c r="F13" s="54">
        <v>0</v>
      </c>
      <c r="G13" s="54">
        <v>0</v>
      </c>
      <c r="H13" s="54">
        <v>0</v>
      </c>
      <c r="I13" s="54">
        <v>0</v>
      </c>
      <c r="J13" s="54">
        <v>0</v>
      </c>
      <c r="K13" s="54">
        <v>0</v>
      </c>
      <c r="L13" s="54">
        <v>0</v>
      </c>
      <c r="M13" s="54">
        <v>0</v>
      </c>
      <c r="N13" s="54">
        <v>0</v>
      </c>
      <c r="O13" s="54">
        <v>0</v>
      </c>
      <c r="P13" s="54">
        <v>0</v>
      </c>
      <c r="Q13" s="54">
        <v>0</v>
      </c>
    </row>
    <row r="14" spans="1:17" x14ac:dyDescent="0.25">
      <c r="A14" s="52" t="s">
        <v>32</v>
      </c>
      <c r="B14" s="51">
        <v>12.491221004172846</v>
      </c>
      <c r="C14" s="51">
        <v>19.403310000000001</v>
      </c>
      <c r="D14" s="51">
        <v>12.59192</v>
      </c>
      <c r="E14" s="51">
        <v>11.690199999999999</v>
      </c>
      <c r="F14" s="51">
        <v>11.701829999999999</v>
      </c>
      <c r="G14" s="51">
        <v>14.593435425701479</v>
      </c>
      <c r="H14" s="51">
        <v>13.78923</v>
      </c>
      <c r="I14" s="51">
        <v>9.80091</v>
      </c>
      <c r="J14" s="51">
        <v>7.7974499999999995</v>
      </c>
      <c r="K14" s="51">
        <v>7.8066999999999993</v>
      </c>
      <c r="L14" s="51">
        <v>8.7395395980194763</v>
      </c>
      <c r="M14" s="51">
        <v>7.7627748979951612</v>
      </c>
      <c r="N14" s="51">
        <v>6.806846586119546</v>
      </c>
      <c r="O14" s="51">
        <v>5.8514152665699086</v>
      </c>
      <c r="P14" s="51">
        <v>3.8700854943431064</v>
      </c>
      <c r="Q14" s="51">
        <v>4.8249715445454271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0</v>
      </c>
      <c r="C16" s="51">
        <v>0</v>
      </c>
      <c r="D16" s="51">
        <v>0</v>
      </c>
      <c r="E16" s="51">
        <v>0</v>
      </c>
      <c r="F16" s="51">
        <v>0</v>
      </c>
      <c r="G16" s="51">
        <v>0</v>
      </c>
      <c r="H16" s="51">
        <v>1.09717</v>
      </c>
      <c r="I16" s="51">
        <v>0</v>
      </c>
      <c r="J16" s="51">
        <v>0</v>
      </c>
      <c r="K16" s="51">
        <v>0</v>
      </c>
      <c r="L16" s="51">
        <v>0</v>
      </c>
      <c r="M16" s="51">
        <v>0</v>
      </c>
      <c r="N16" s="51">
        <v>0</v>
      </c>
      <c r="O16" s="51">
        <v>0</v>
      </c>
      <c r="P16" s="51">
        <v>0</v>
      </c>
      <c r="Q16" s="51">
        <v>0</v>
      </c>
    </row>
    <row r="17" spans="1:17" x14ac:dyDescent="0.25">
      <c r="A17" s="53" t="s">
        <v>76</v>
      </c>
      <c r="B17" s="51">
        <v>1.026929535293946</v>
      </c>
      <c r="C17" s="51">
        <v>4.0979599999999996</v>
      </c>
      <c r="D17" s="51">
        <v>2.01519</v>
      </c>
      <c r="E17" s="51">
        <v>3.0973299999999999</v>
      </c>
      <c r="F17" s="51">
        <v>3.1003699999999998</v>
      </c>
      <c r="G17" s="51">
        <v>4.0841753422483018</v>
      </c>
      <c r="H17" s="51">
        <v>4.0964400000000003</v>
      </c>
      <c r="I17" s="51">
        <v>3.0998299999999999</v>
      </c>
      <c r="J17" s="51">
        <v>2.0267300000000001</v>
      </c>
      <c r="K17" s="51">
        <v>2.0287999999999999</v>
      </c>
      <c r="L17" s="51">
        <v>2.0534002553921042</v>
      </c>
      <c r="M17" s="51">
        <v>2.0304577771137029</v>
      </c>
      <c r="N17" s="51">
        <v>2.0298164395671381</v>
      </c>
      <c r="O17" s="51">
        <v>2.029697041530238</v>
      </c>
      <c r="P17" s="51">
        <v>1.0035983477451957</v>
      </c>
      <c r="Q17" s="51">
        <v>1.0035875317610237</v>
      </c>
    </row>
    <row r="18" spans="1:17" x14ac:dyDescent="0.25">
      <c r="A18" s="53" t="s">
        <v>29</v>
      </c>
      <c r="B18" s="51">
        <v>11.464291468878901</v>
      </c>
      <c r="C18" s="51">
        <v>15.305350000000001</v>
      </c>
      <c r="D18" s="51">
        <v>10.57673</v>
      </c>
      <c r="E18" s="51">
        <v>8.5928699999999996</v>
      </c>
      <c r="F18" s="51">
        <v>8.6014599999999994</v>
      </c>
      <c r="G18" s="51">
        <v>10.509260083453176</v>
      </c>
      <c r="H18" s="51">
        <v>8.5956200000000003</v>
      </c>
      <c r="I18" s="51">
        <v>6.7010800000000001</v>
      </c>
      <c r="J18" s="51">
        <v>5.7707199999999998</v>
      </c>
      <c r="K18" s="51">
        <v>5.7778999999999998</v>
      </c>
      <c r="L18" s="51">
        <v>6.6861393426273716</v>
      </c>
      <c r="M18" s="51">
        <v>5.7323171208814578</v>
      </c>
      <c r="N18" s="51">
        <v>4.7770301465524083</v>
      </c>
      <c r="O18" s="51">
        <v>3.8217182250396706</v>
      </c>
      <c r="P18" s="51">
        <v>2.8664871465979109</v>
      </c>
      <c r="Q18" s="51">
        <v>3.8213840127844039</v>
      </c>
    </row>
    <row r="19" spans="1:17" x14ac:dyDescent="0.25">
      <c r="A19" s="53" t="s">
        <v>28</v>
      </c>
      <c r="B19" s="51">
        <v>0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69.362516682846916</v>
      </c>
      <c r="C20" s="51">
        <v>70.40513</v>
      </c>
      <c r="D20" s="51">
        <v>62.950800000000001</v>
      </c>
      <c r="E20" s="51">
        <v>51.463830000000002</v>
      </c>
      <c r="F20" s="51">
        <v>46.797559999999997</v>
      </c>
      <c r="G20" s="51">
        <v>49.226106094344601</v>
      </c>
      <c r="H20" s="51">
        <v>48.157339999999998</v>
      </c>
      <c r="I20" s="51">
        <v>49.401220000000002</v>
      </c>
      <c r="J20" s="51">
        <v>47.499870000000001</v>
      </c>
      <c r="K20" s="51">
        <v>43.748559999999998</v>
      </c>
      <c r="L20" s="51">
        <v>44.10338027355354</v>
      </c>
      <c r="M20" s="51">
        <v>40.3884995118622</v>
      </c>
      <c r="N20" s="51">
        <v>40.341484518842563</v>
      </c>
      <c r="O20" s="51">
        <v>41.511224733443782</v>
      </c>
      <c r="P20" s="51">
        <v>35.431257565487314</v>
      </c>
      <c r="Q20" s="51">
        <v>36.053038606323021</v>
      </c>
    </row>
    <row r="21" spans="1:17" x14ac:dyDescent="0.25">
      <c r="A21" s="53" t="s">
        <v>66</v>
      </c>
      <c r="B21" s="51">
        <v>69.362516682846916</v>
      </c>
      <c r="C21" s="51">
        <v>70.40513</v>
      </c>
      <c r="D21" s="51">
        <v>62.950800000000001</v>
      </c>
      <c r="E21" s="51">
        <v>51.463830000000002</v>
      </c>
      <c r="F21" s="51">
        <v>46.797559999999997</v>
      </c>
      <c r="G21" s="51">
        <v>49.226106094344601</v>
      </c>
      <c r="H21" s="51">
        <v>48.157339999999998</v>
      </c>
      <c r="I21" s="51">
        <v>49.401220000000002</v>
      </c>
      <c r="J21" s="51">
        <v>47.499870000000001</v>
      </c>
      <c r="K21" s="51">
        <v>43.748559999999998</v>
      </c>
      <c r="L21" s="51">
        <v>44.10338027355354</v>
      </c>
      <c r="M21" s="51">
        <v>40.3884995118622</v>
      </c>
      <c r="N21" s="51">
        <v>40.341484518842563</v>
      </c>
      <c r="O21" s="51">
        <v>41.511224733443782</v>
      </c>
      <c r="P21" s="51">
        <v>35.431257565487314</v>
      </c>
      <c r="Q21" s="51">
        <v>36.053038606323021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0.23884476690721737</v>
      </c>
      <c r="C23" s="51">
        <v>0.30010000000000003</v>
      </c>
      <c r="D23" s="51">
        <v>0.29984</v>
      </c>
      <c r="E23" s="51">
        <v>0.39964</v>
      </c>
      <c r="F23" s="51">
        <v>0.2</v>
      </c>
      <c r="G23" s="51">
        <v>0.19107735516000326</v>
      </c>
      <c r="H23" s="51">
        <v>0.39966000000000002</v>
      </c>
      <c r="I23" s="51">
        <v>0.29998999999999998</v>
      </c>
      <c r="J23" s="51">
        <v>9.9989999999999996E-2</v>
      </c>
      <c r="K23" s="51">
        <v>0.50048999999999999</v>
      </c>
      <c r="L23" s="51">
        <v>0.8596140295445599</v>
      </c>
      <c r="M23" s="51">
        <v>0.69264753282968117</v>
      </c>
      <c r="N23" s="51">
        <v>0.76432351534248399</v>
      </c>
      <c r="O23" s="51">
        <v>0.76431151767948591</v>
      </c>
      <c r="P23" s="51">
        <v>0.7167623984007877</v>
      </c>
      <c r="Q23" s="51">
        <v>0.8839856893935869</v>
      </c>
    </row>
    <row r="24" spans="1:17" x14ac:dyDescent="0.25">
      <c r="A24" s="53" t="s">
        <v>23</v>
      </c>
      <c r="B24" s="51">
        <v>0.23884476690721737</v>
      </c>
      <c r="C24" s="51">
        <v>0.30010000000000003</v>
      </c>
      <c r="D24" s="51">
        <v>0.29984</v>
      </c>
      <c r="E24" s="51">
        <v>0.39964</v>
      </c>
      <c r="F24" s="51">
        <v>0.2</v>
      </c>
      <c r="G24" s="51">
        <v>0.19107735516000326</v>
      </c>
      <c r="H24" s="51">
        <v>0.39966000000000002</v>
      </c>
      <c r="I24" s="51">
        <v>0.29998999999999998</v>
      </c>
      <c r="J24" s="51">
        <v>9.9989999999999996E-2</v>
      </c>
      <c r="K24" s="51">
        <v>0.50048999999999999</v>
      </c>
      <c r="L24" s="51">
        <v>0.8596140295445599</v>
      </c>
      <c r="M24" s="51">
        <v>0.69264753282968117</v>
      </c>
      <c r="N24" s="51">
        <v>0.7404388840100079</v>
      </c>
      <c r="O24" s="51">
        <v>0.7404268648872504</v>
      </c>
      <c r="P24" s="51">
        <v>0.66897888248826576</v>
      </c>
      <c r="Q24" s="51">
        <v>0.76452798894526564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2.388463133247604E-2</v>
      </c>
      <c r="O25" s="51">
        <v>2.3884652792235471E-2</v>
      </c>
      <c r="P25" s="51">
        <v>4.7783515912521897E-2</v>
      </c>
      <c r="Q25" s="51">
        <v>0.11945770044832123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2.3406868085972974</v>
      </c>
      <c r="C29" s="51">
        <v>3.3972199999999999</v>
      </c>
      <c r="D29" s="51">
        <v>3.1976100000000001</v>
      </c>
      <c r="E29" s="51">
        <v>2.8954800000000001</v>
      </c>
      <c r="F29" s="51">
        <v>2.29725</v>
      </c>
      <c r="G29" s="51">
        <v>1.886886588046893</v>
      </c>
      <c r="H29" s="51">
        <v>0.89968999999999999</v>
      </c>
      <c r="I29" s="51">
        <v>0.99899000000000004</v>
      </c>
      <c r="J29" s="51">
        <v>1.09951</v>
      </c>
      <c r="K29" s="51">
        <v>1.1016600000000001</v>
      </c>
      <c r="L29" s="51">
        <v>1.0028837737407263</v>
      </c>
      <c r="M29" s="51">
        <v>0.97926492682344923</v>
      </c>
      <c r="N29" s="51">
        <v>0.979282465669431</v>
      </c>
      <c r="O29" s="51">
        <v>1.0031702600209673</v>
      </c>
      <c r="P29" s="51">
        <v>1.003463398441371</v>
      </c>
      <c r="Q29" s="51">
        <v>1.003447900912255</v>
      </c>
    </row>
    <row r="30" spans="1:17" x14ac:dyDescent="0.25">
      <c r="A30" s="63" t="s">
        <v>21</v>
      </c>
      <c r="B30" s="62">
        <v>50.730936394819174</v>
      </c>
      <c r="C30" s="62">
        <v>53.997259999999997</v>
      </c>
      <c r="D30" s="62">
        <v>51.462150000000001</v>
      </c>
      <c r="E30" s="62">
        <v>53.759149999999998</v>
      </c>
      <c r="F30" s="62">
        <v>55.005459999999999</v>
      </c>
      <c r="G30" s="62">
        <v>52.545314752804138</v>
      </c>
      <c r="H30" s="62">
        <v>50.159170000000003</v>
      </c>
      <c r="I30" s="62">
        <v>48.802630000000001</v>
      </c>
      <c r="J30" s="62">
        <v>44.701970000000003</v>
      </c>
      <c r="K30" s="62">
        <v>38.041040000000002</v>
      </c>
      <c r="L30" s="62">
        <v>36.963685429940327</v>
      </c>
      <c r="M30" s="62">
        <v>38.596801259738342</v>
      </c>
      <c r="N30" s="62">
        <v>37.928740242715705</v>
      </c>
      <c r="O30" s="62">
        <v>39.648930761487776</v>
      </c>
      <c r="P30" s="62">
        <v>37.319554641148713</v>
      </c>
      <c r="Q30" s="62">
        <v>36.888746278682795</v>
      </c>
    </row>
    <row r="32" spans="1:17" x14ac:dyDescent="0.25">
      <c r="A32" s="31" t="s">
        <v>63</v>
      </c>
      <c r="B32" s="70">
        <v>203.97026587237582</v>
      </c>
      <c r="C32" s="70">
        <v>228.87713484673205</v>
      </c>
      <c r="D32" s="70">
        <v>189.58225428766801</v>
      </c>
      <c r="E32" s="70">
        <v>159.52956813583202</v>
      </c>
      <c r="F32" s="70">
        <v>147.41025852711601</v>
      </c>
      <c r="G32" s="70">
        <v>162.34897605380147</v>
      </c>
      <c r="H32" s="70">
        <v>156.57398539412401</v>
      </c>
      <c r="I32" s="70">
        <v>147.365706788316</v>
      </c>
      <c r="J32" s="70">
        <v>136.55571119510404</v>
      </c>
      <c r="K32" s="70">
        <v>127.77434316820802</v>
      </c>
      <c r="L32" s="70">
        <v>131.62728863177571</v>
      </c>
      <c r="M32" s="70">
        <v>119.73967857258907</v>
      </c>
      <c r="N32" s="70">
        <v>116.53157338361135</v>
      </c>
      <c r="O32" s="70">
        <v>116.18291493068932</v>
      </c>
      <c r="P32" s="70">
        <v>95.623425999252021</v>
      </c>
      <c r="Q32" s="70">
        <v>100.17825126128949</v>
      </c>
    </row>
    <row r="34" spans="1:17" x14ac:dyDescent="0.25">
      <c r="A34" s="184" t="s">
        <v>252</v>
      </c>
      <c r="B34" s="190">
        <f t="shared" ref="B34:Q34" si="2">IF(B$12=0,"",B$12/B$3*1000)</f>
        <v>71.442854653608933</v>
      </c>
      <c r="C34" s="190">
        <f t="shared" si="2"/>
        <v>85.507865423708367</v>
      </c>
      <c r="D34" s="190">
        <f t="shared" si="2"/>
        <v>83.144708445092178</v>
      </c>
      <c r="E34" s="190">
        <f t="shared" si="2"/>
        <v>87.697891490238064</v>
      </c>
      <c r="F34" s="190">
        <f t="shared" si="2"/>
        <v>79.869729215716376</v>
      </c>
      <c r="G34" s="190">
        <f t="shared" si="2"/>
        <v>88.839870462106106</v>
      </c>
      <c r="H34" s="190">
        <f t="shared" si="2"/>
        <v>84.863613622368121</v>
      </c>
      <c r="I34" s="190">
        <f t="shared" si="2"/>
        <v>86.838983316910799</v>
      </c>
      <c r="J34" s="190">
        <f t="shared" si="2"/>
        <v>88.181943665680464</v>
      </c>
      <c r="K34" s="190">
        <f t="shared" si="2"/>
        <v>88.568806917881972</v>
      </c>
      <c r="L34" s="190">
        <f t="shared" si="2"/>
        <v>83.632061951280576</v>
      </c>
      <c r="M34" s="190">
        <f t="shared" si="2"/>
        <v>81.640532691656105</v>
      </c>
      <c r="N34" s="190">
        <f t="shared" si="2"/>
        <v>87.475864001908263</v>
      </c>
      <c r="O34" s="190">
        <f t="shared" si="2"/>
        <v>93.343870036974394</v>
      </c>
      <c r="P34" s="190">
        <f t="shared" si="2"/>
        <v>81.334916818506954</v>
      </c>
      <c r="Q34" s="190">
        <f t="shared" si="2"/>
        <v>88.195489993429305</v>
      </c>
    </row>
    <row r="35" spans="1:17" x14ac:dyDescent="0.25">
      <c r="A35" s="286" t="s">
        <v>251</v>
      </c>
      <c r="B35" s="285">
        <f t="shared" ref="B35:Q35" si="3">IF(B$12=0,"",B$12/B$5*1000)</f>
        <v>89.254645583367306</v>
      </c>
      <c r="C35" s="285">
        <f t="shared" si="3"/>
        <v>89.959752779446816</v>
      </c>
      <c r="D35" s="285">
        <f t="shared" si="3"/>
        <v>88.716409535937174</v>
      </c>
      <c r="E35" s="285">
        <f t="shared" si="3"/>
        <v>87.211919175954478</v>
      </c>
      <c r="F35" s="285">
        <f t="shared" si="3"/>
        <v>86.501503127841815</v>
      </c>
      <c r="G35" s="285">
        <f t="shared" si="3"/>
        <v>87.600555559021061</v>
      </c>
      <c r="H35" s="285">
        <f t="shared" si="3"/>
        <v>87.59105631409949</v>
      </c>
      <c r="I35" s="285">
        <f t="shared" si="3"/>
        <v>85.839015016907297</v>
      </c>
      <c r="J35" s="285">
        <f t="shared" si="3"/>
        <v>85.813282816429776</v>
      </c>
      <c r="K35" s="285">
        <f t="shared" si="3"/>
        <v>86.648627006446929</v>
      </c>
      <c r="L35" s="285">
        <f t="shared" si="3"/>
        <v>83.330166227255532</v>
      </c>
      <c r="M35" s="285">
        <f t="shared" si="3"/>
        <v>80.639487672920524</v>
      </c>
      <c r="N35" s="285">
        <f t="shared" si="3"/>
        <v>80.526775581339905</v>
      </c>
      <c r="O35" s="285">
        <f t="shared" si="3"/>
        <v>78.243247900320341</v>
      </c>
      <c r="P35" s="285">
        <f t="shared" si="3"/>
        <v>77.359351557024041</v>
      </c>
      <c r="Q35" s="285">
        <f t="shared" si="3"/>
        <v>75.574107619049286</v>
      </c>
    </row>
    <row r="36" spans="1:17" x14ac:dyDescent="0.25">
      <c r="A36" s="286" t="s">
        <v>250</v>
      </c>
      <c r="B36" s="285">
        <f>IF(TEL_ued!B$5=0,"",TEL_ued!B$5/B$5*1000)</f>
        <v>34.276863932924883</v>
      </c>
      <c r="C36" s="285">
        <f>IF(TEL_ued!C$5=0,"",TEL_ued!C$5/C$5*1000)</f>
        <v>34.276863932924883</v>
      </c>
      <c r="D36" s="285">
        <f>IF(TEL_ued!D$5=0,"",TEL_ued!D$5/D$5*1000)</f>
        <v>34.276863932924883</v>
      </c>
      <c r="E36" s="285">
        <f>IF(TEL_ued!E$5=0,"",TEL_ued!E$5/E$5*1000)</f>
        <v>34.276863932924883</v>
      </c>
      <c r="F36" s="285">
        <f>IF(TEL_ued!F$5=0,"",TEL_ued!F$5/F$5*1000)</f>
        <v>34.276863932924883</v>
      </c>
      <c r="G36" s="285">
        <f>IF(TEL_ued!G$5=0,"",TEL_ued!G$5/G$5*1000)</f>
        <v>34.276863932924883</v>
      </c>
      <c r="H36" s="285">
        <f>IF(TEL_ued!H$5=0,"",TEL_ued!H$5/H$5*1000)</f>
        <v>34.276863932924883</v>
      </c>
      <c r="I36" s="285">
        <f>IF(TEL_ued!I$5=0,"",TEL_ued!I$5/I$5*1000)</f>
        <v>34.276863932924883</v>
      </c>
      <c r="J36" s="285">
        <f>IF(TEL_ued!J$5=0,"",TEL_ued!J$5/J$5*1000)</f>
        <v>34.27686393292489</v>
      </c>
      <c r="K36" s="285">
        <f>IF(TEL_ued!K$5=0,"",TEL_ued!K$5/K$5*1000)</f>
        <v>34.27686393292489</v>
      </c>
      <c r="L36" s="285">
        <f>IF(TEL_ued!L$5=0,"",TEL_ued!L$5/L$5*1000)</f>
        <v>34.276863932924883</v>
      </c>
      <c r="M36" s="285">
        <f>IF(TEL_ued!M$5=0,"",TEL_ued!M$5/M$5*1000)</f>
        <v>34.276863932924883</v>
      </c>
      <c r="N36" s="285">
        <f>IF(TEL_ued!N$5=0,"",TEL_ued!N$5/N$5*1000)</f>
        <v>34.27686393292489</v>
      </c>
      <c r="O36" s="285">
        <f>IF(TEL_ued!O$5=0,"",TEL_ued!O$5/O$5*1000)</f>
        <v>34.276863932924883</v>
      </c>
      <c r="P36" s="285">
        <f>IF(TEL_ued!P$5=0,"",TEL_ued!P$5/P$5*1000)</f>
        <v>34.276863932924883</v>
      </c>
      <c r="Q36" s="285">
        <f>IF(TEL_ued!Q$5=0,"",TEL_ued!Q$5/Q$5*1000)</f>
        <v>34.276863932924883</v>
      </c>
    </row>
    <row r="37" spans="1:17" x14ac:dyDescent="0.25">
      <c r="A37" s="284" t="s">
        <v>60</v>
      </c>
      <c r="B37" s="283">
        <f t="shared" ref="B37:Q37" si="4">IF(B$12=0,"",B$32/B$12)</f>
        <v>1.5090553366581647</v>
      </c>
      <c r="C37" s="283">
        <f t="shared" si="4"/>
        <v>1.5516776188496484</v>
      </c>
      <c r="D37" s="283">
        <f t="shared" si="4"/>
        <v>1.4527117547616626</v>
      </c>
      <c r="E37" s="283">
        <f t="shared" si="4"/>
        <v>1.3271094270182013</v>
      </c>
      <c r="F37" s="283">
        <f t="shared" si="4"/>
        <v>1.2707550857020349</v>
      </c>
      <c r="G37" s="283">
        <f t="shared" si="4"/>
        <v>1.3706949543894096</v>
      </c>
      <c r="H37" s="283">
        <f t="shared" si="4"/>
        <v>1.3806610037884897</v>
      </c>
      <c r="I37" s="283">
        <f t="shared" si="4"/>
        <v>1.3482219985182209</v>
      </c>
      <c r="J37" s="283">
        <f t="shared" si="4"/>
        <v>1.3493808690311815</v>
      </c>
      <c r="K37" s="283">
        <f t="shared" si="4"/>
        <v>1.4010582764093908</v>
      </c>
      <c r="L37" s="283">
        <f t="shared" si="4"/>
        <v>1.4358958926574834</v>
      </c>
      <c r="M37" s="283">
        <f t="shared" si="4"/>
        <v>1.3542150491759664</v>
      </c>
      <c r="N37" s="283">
        <f t="shared" si="4"/>
        <v>1.3422099086193573</v>
      </c>
      <c r="O37" s="283">
        <f t="shared" si="4"/>
        <v>1.3086748687635155</v>
      </c>
      <c r="P37" s="283">
        <f t="shared" si="4"/>
        <v>1.2206031995687598</v>
      </c>
      <c r="Q37" s="283">
        <f t="shared" si="4"/>
        <v>1.2576645526910253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Q90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388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5</v>
      </c>
      <c r="B5" s="96">
        <v>135.16420565734347</v>
      </c>
      <c r="C5" s="96">
        <v>147.50301999999999</v>
      </c>
      <c r="D5" s="96">
        <v>130.50232000000003</v>
      </c>
      <c r="E5" s="96">
        <v>120.20830000000001</v>
      </c>
      <c r="F5" s="96">
        <v>116.0021</v>
      </c>
      <c r="G5" s="96">
        <v>118.44282021605711</v>
      </c>
      <c r="H5" s="96">
        <v>113.40509000000003</v>
      </c>
      <c r="I5" s="96">
        <v>109.30373999999999</v>
      </c>
      <c r="J5" s="96">
        <v>101.19879</v>
      </c>
      <c r="K5" s="96">
        <v>91.198450000000008</v>
      </c>
      <c r="L5" s="96">
        <v>91.669103104798637</v>
      </c>
      <c r="M5" s="96">
        <v>88.419988129248821</v>
      </c>
      <c r="N5" s="96">
        <v>86.820677328689769</v>
      </c>
      <c r="O5" s="96">
        <v>88.779052539201928</v>
      </c>
      <c r="P5" s="96">
        <v>78.341123497821286</v>
      </c>
      <c r="Q5" s="96">
        <v>79.654190019857083</v>
      </c>
    </row>
    <row r="6" spans="1:17" x14ac:dyDescent="0.25">
      <c r="A6" s="132" t="s">
        <v>83</v>
      </c>
      <c r="B6" s="160">
        <v>5.3023870784169844</v>
      </c>
      <c r="C6" s="160">
        <v>5.7864292063998057</v>
      </c>
      <c r="D6" s="160">
        <v>5.1195049155667016</v>
      </c>
      <c r="E6" s="160">
        <v>4.715678485577242</v>
      </c>
      <c r="F6" s="160">
        <v>4.5506725180522469</v>
      </c>
      <c r="G6" s="160">
        <v>4.6464200813417538</v>
      </c>
      <c r="H6" s="160">
        <v>4.4487938276138248</v>
      </c>
      <c r="I6" s="160">
        <v>4.2879010443632328</v>
      </c>
      <c r="J6" s="160">
        <v>3.9699501346367052</v>
      </c>
      <c r="K6" s="160">
        <v>3.5776445435381081</v>
      </c>
      <c r="L6" s="160">
        <v>3.5961079002320222</v>
      </c>
      <c r="M6" s="160">
        <v>3.4686476367779426</v>
      </c>
      <c r="N6" s="160">
        <v>3.4059079130321788</v>
      </c>
      <c r="O6" s="160">
        <v>3.4827334554190204</v>
      </c>
      <c r="P6" s="160">
        <v>3.0732615852202025</v>
      </c>
      <c r="Q6" s="160">
        <v>3.1247721676683025</v>
      </c>
    </row>
    <row r="7" spans="1:17" x14ac:dyDescent="0.25">
      <c r="A7" s="76" t="s">
        <v>82</v>
      </c>
      <c r="B7" s="159">
        <v>4.3506765771626545</v>
      </c>
      <c r="C7" s="159">
        <v>4.7478393488408672</v>
      </c>
      <c r="D7" s="159">
        <v>4.2006194179008842</v>
      </c>
      <c r="E7" s="159">
        <v>3.8692746548326098</v>
      </c>
      <c r="F7" s="159">
        <v>3.7338851430172286</v>
      </c>
      <c r="G7" s="159">
        <v>3.8124472462291319</v>
      </c>
      <c r="H7" s="159">
        <v>3.6502923713754467</v>
      </c>
      <c r="I7" s="159">
        <v>3.5182777799903451</v>
      </c>
      <c r="J7" s="159">
        <v>3.2573949822660149</v>
      </c>
      <c r="K7" s="159">
        <v>2.9355032152107556</v>
      </c>
      <c r="L7" s="159">
        <v>2.9506526360878134</v>
      </c>
      <c r="M7" s="159">
        <v>2.8460698558177993</v>
      </c>
      <c r="N7" s="159">
        <v>2.7945911081289676</v>
      </c>
      <c r="O7" s="159">
        <v>2.8576274506002224</v>
      </c>
      <c r="P7" s="159">
        <v>2.5216505314627304</v>
      </c>
      <c r="Q7" s="159">
        <v>2.5639156247534793</v>
      </c>
    </row>
    <row r="8" spans="1:17" x14ac:dyDescent="0.25">
      <c r="A8" s="76" t="s">
        <v>81</v>
      </c>
      <c r="B8" s="159">
        <v>3.1270487898356576</v>
      </c>
      <c r="C8" s="159">
        <v>3.4125095319793726</v>
      </c>
      <c r="D8" s="159">
        <v>3.01919520661626</v>
      </c>
      <c r="E8" s="159">
        <v>2.7810411581609378</v>
      </c>
      <c r="F8" s="159">
        <v>2.6837299465436328</v>
      </c>
      <c r="G8" s="159">
        <v>2.7401964582271883</v>
      </c>
      <c r="H8" s="159">
        <v>2.6236476419261021</v>
      </c>
      <c r="I8" s="159">
        <v>2.5287621543680601</v>
      </c>
      <c r="J8" s="159">
        <v>2.3412526435036982</v>
      </c>
      <c r="K8" s="159">
        <v>2.1098929359327308</v>
      </c>
      <c r="L8" s="159">
        <v>2.1207815821881155</v>
      </c>
      <c r="M8" s="159">
        <v>2.0456127088690432</v>
      </c>
      <c r="N8" s="159">
        <v>2.0086123589676954</v>
      </c>
      <c r="O8" s="159">
        <v>2.0539197301189098</v>
      </c>
      <c r="P8" s="159">
        <v>1.8124363194888373</v>
      </c>
      <c r="Q8" s="159">
        <v>1.842814355291563</v>
      </c>
    </row>
    <row r="9" spans="1:17" x14ac:dyDescent="0.25">
      <c r="A9" s="76" t="s">
        <v>80</v>
      </c>
      <c r="B9" s="159">
        <v>6.1181389366349812</v>
      </c>
      <c r="C9" s="159">
        <v>6.6766490843074671</v>
      </c>
      <c r="D9" s="159">
        <v>5.907121056423116</v>
      </c>
      <c r="E9" s="159">
        <v>5.4411674833583552</v>
      </c>
      <c r="F9" s="159">
        <v>5.2507759823679763</v>
      </c>
      <c r="G9" s="159">
        <v>5.361253940009715</v>
      </c>
      <c r="H9" s="159">
        <v>5.1332236472467203</v>
      </c>
      <c r="I9" s="159">
        <v>4.9475781281114211</v>
      </c>
      <c r="J9" s="159">
        <v>4.5807116938115824</v>
      </c>
      <c r="K9" s="159">
        <v>4.1280513963901244</v>
      </c>
      <c r="L9" s="159">
        <v>4.1493552694984865</v>
      </c>
      <c r="M9" s="159">
        <v>4.0022857347437792</v>
      </c>
      <c r="N9" s="159">
        <v>3.9298937458063596</v>
      </c>
      <c r="O9" s="159">
        <v>4.0185386024065615</v>
      </c>
      <c r="P9" s="159">
        <v>3.5460710598694636</v>
      </c>
      <c r="Q9" s="159">
        <v>3.605506347309579</v>
      </c>
    </row>
    <row r="10" spans="1:17" x14ac:dyDescent="0.25">
      <c r="A10" s="129" t="s">
        <v>79</v>
      </c>
      <c r="B10" s="158">
        <v>10.332856870761303</v>
      </c>
      <c r="C10" s="158">
        <v>11.276118453497057</v>
      </c>
      <c r="D10" s="158">
        <v>9.976471117514599</v>
      </c>
      <c r="E10" s="158">
        <v>9.1895273052274451</v>
      </c>
      <c r="F10" s="158">
        <v>8.8679772146659168</v>
      </c>
      <c r="G10" s="158">
        <v>9.0545622097941845</v>
      </c>
      <c r="H10" s="158">
        <v>8.6694443820166835</v>
      </c>
      <c r="I10" s="158">
        <v>8.3559097274770675</v>
      </c>
      <c r="J10" s="158">
        <v>7.7363130828817841</v>
      </c>
      <c r="K10" s="158">
        <v>6.9718201361255439</v>
      </c>
      <c r="L10" s="158">
        <v>7.0078000107085554</v>
      </c>
      <c r="M10" s="158">
        <v>6.7594159075672726</v>
      </c>
      <c r="N10" s="158">
        <v>6.637153881806297</v>
      </c>
      <c r="O10" s="158">
        <v>6.786865195175527</v>
      </c>
      <c r="P10" s="158">
        <v>5.9889200122239838</v>
      </c>
      <c r="Q10" s="158">
        <v>6.0892996087895117</v>
      </c>
    </row>
    <row r="11" spans="1:17" x14ac:dyDescent="0.25">
      <c r="A11" s="92" t="s">
        <v>125</v>
      </c>
      <c r="B11" s="91">
        <v>0.58732529450738991</v>
      </c>
      <c r="C11" s="91">
        <v>2.2552236906994114</v>
      </c>
      <c r="D11" s="91">
        <v>1.1279650382624729</v>
      </c>
      <c r="E11" s="91">
        <v>1.5410956709102435</v>
      </c>
      <c r="F11" s="91">
        <v>1.4337571923161927</v>
      </c>
      <c r="G11" s="91">
        <v>1.8109124419588374</v>
      </c>
      <c r="H11" s="91">
        <v>1.7338888764033369</v>
      </c>
      <c r="I11" s="91">
        <v>1.4659953683619573</v>
      </c>
      <c r="J11" s="91">
        <v>0.96134508856925227</v>
      </c>
      <c r="K11" s="91">
        <v>1.0364365866840037</v>
      </c>
      <c r="L11" s="91">
        <v>1.1012056720416592</v>
      </c>
      <c r="M11" s="91">
        <v>1.0028489100734113</v>
      </c>
      <c r="N11" s="91">
        <v>0.98439354204356033</v>
      </c>
      <c r="O11" s="91">
        <v>0.94046324473859255</v>
      </c>
      <c r="P11" s="91">
        <v>0.42636656117942506</v>
      </c>
      <c r="Q11" s="91">
        <v>0.45330491637733739</v>
      </c>
    </row>
    <row r="12" spans="1:17" x14ac:dyDescent="0.25">
      <c r="A12" s="92" t="s">
        <v>26</v>
      </c>
      <c r="B12" s="91">
        <v>3.0998570612283909</v>
      </c>
      <c r="C12" s="91">
        <v>3.3828355360491171</v>
      </c>
      <c r="D12" s="91">
        <v>2.992941335254379</v>
      </c>
      <c r="E12" s="91">
        <v>2.7568581915682335</v>
      </c>
      <c r="F12" s="91">
        <v>2.6603931643997751</v>
      </c>
      <c r="G12" s="91">
        <v>2.716368662938256</v>
      </c>
      <c r="H12" s="91">
        <v>2.6008333146050049</v>
      </c>
      <c r="I12" s="91">
        <v>2.50677291824312</v>
      </c>
      <c r="J12" s="91">
        <v>2.3208939248645351</v>
      </c>
      <c r="K12" s="91">
        <v>2.0915460408376632</v>
      </c>
      <c r="L12" s="91">
        <v>2.1023400032125665</v>
      </c>
      <c r="M12" s="91">
        <v>2.0278247722701819</v>
      </c>
      <c r="N12" s="91">
        <v>1.9911461645418891</v>
      </c>
      <c r="O12" s="91">
        <v>2.0360595585526582</v>
      </c>
      <c r="P12" s="91">
        <v>1.7966760036671952</v>
      </c>
      <c r="Q12" s="91">
        <v>1.8267898826368534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6.6456745150255223</v>
      </c>
      <c r="C14" s="157">
        <v>5.6380592267485286</v>
      </c>
      <c r="D14" s="157">
        <v>5.8555647439977463</v>
      </c>
      <c r="E14" s="157">
        <v>4.8915734427489683</v>
      </c>
      <c r="F14" s="157">
        <v>4.773826857949949</v>
      </c>
      <c r="G14" s="157">
        <v>4.5272811048970922</v>
      </c>
      <c r="H14" s="157">
        <v>4.3347221910083418</v>
      </c>
      <c r="I14" s="157">
        <v>4.3831414408719898</v>
      </c>
      <c r="J14" s="157">
        <v>4.454074069447997</v>
      </c>
      <c r="K14" s="157">
        <v>3.843837508603877</v>
      </c>
      <c r="L14" s="157">
        <v>3.8042543354543299</v>
      </c>
      <c r="M14" s="157">
        <v>3.7287422252236793</v>
      </c>
      <c r="N14" s="157">
        <v>3.6616141752208478</v>
      </c>
      <c r="O14" s="157">
        <v>3.8103423918842765</v>
      </c>
      <c r="P14" s="157">
        <v>3.7658774473773633</v>
      </c>
      <c r="Q14" s="157">
        <v>3.8092048097753208</v>
      </c>
    </row>
    <row r="15" spans="1:17" x14ac:dyDescent="0.25">
      <c r="A15" s="156" t="s">
        <v>306</v>
      </c>
      <c r="B15" s="206">
        <v>4.0483986269247838</v>
      </c>
      <c r="C15" s="206">
        <v>4.4179671735659403</v>
      </c>
      <c r="D15" s="206">
        <v>3.9087671956424876</v>
      </c>
      <c r="E15" s="206">
        <v>3.6004437291532501</v>
      </c>
      <c r="F15" s="206">
        <v>3.4744608609689034</v>
      </c>
      <c r="G15" s="206">
        <v>3.5475645967052922</v>
      </c>
      <c r="H15" s="206">
        <v>3.3966759794836139</v>
      </c>
      <c r="I15" s="206">
        <v>3.2738335477333709</v>
      </c>
      <c r="J15" s="206">
        <v>3.0310764635503258</v>
      </c>
      <c r="K15" s="206">
        <v>2.7315492142472384</v>
      </c>
      <c r="L15" s="206">
        <v>2.7456460779395018</v>
      </c>
      <c r="M15" s="206">
        <v>2.6483295395722157</v>
      </c>
      <c r="N15" s="206">
        <v>2.6004274517559827</v>
      </c>
      <c r="O15" s="206">
        <v>2.6590841314196814</v>
      </c>
      <c r="P15" s="206">
        <v>2.3464503435499124</v>
      </c>
      <c r="Q15" s="206">
        <v>2.3857789267278209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3.9603985656446496E-2</v>
      </c>
      <c r="C19" s="87">
        <v>0.14532015099537879</v>
      </c>
      <c r="D19" s="87">
        <v>7.9930176733110564E-2</v>
      </c>
      <c r="E19" s="87">
        <v>0.14020129090898706</v>
      </c>
      <c r="F19" s="87">
        <v>0.15014529798953213</v>
      </c>
      <c r="G19" s="87">
        <v>0.18063104487617423</v>
      </c>
      <c r="H19" s="87">
        <v>0.19186438214910545</v>
      </c>
      <c r="I19" s="87">
        <v>0.14719230915658041</v>
      </c>
      <c r="J19" s="87">
        <v>9.5980622651418712E-2</v>
      </c>
      <c r="K19" s="87">
        <v>8.9402109307747391E-2</v>
      </c>
      <c r="L19" s="87">
        <v>8.5783295797337386E-2</v>
      </c>
      <c r="M19" s="87">
        <v>9.2577375409035267E-2</v>
      </c>
      <c r="N19" s="87">
        <v>9.4182243020142137E-2</v>
      </c>
      <c r="O19" s="87">
        <v>9.8129170882130204E-2</v>
      </c>
      <c r="P19" s="87">
        <v>5.200286365457394E-2</v>
      </c>
      <c r="Q19" s="87">
        <v>4.9575010394926684E-2</v>
      </c>
    </row>
    <row r="20" spans="1:17" x14ac:dyDescent="0.25">
      <c r="A20" s="88" t="s">
        <v>29</v>
      </c>
      <c r="B20" s="87">
        <v>1.0328190512503512</v>
      </c>
      <c r="C20" s="87">
        <v>1.3788603603603606</v>
      </c>
      <c r="D20" s="87">
        <v>0.9528585585585585</v>
      </c>
      <c r="E20" s="87">
        <v>0.77413243243243235</v>
      </c>
      <c r="F20" s="87">
        <v>0.77490630630630608</v>
      </c>
      <c r="G20" s="87">
        <v>0.94678018769848438</v>
      </c>
      <c r="H20" s="87">
        <v>0.7743801801801804</v>
      </c>
      <c r="I20" s="87">
        <v>0.60370090090090101</v>
      </c>
      <c r="J20" s="87">
        <v>0.51988468468468463</v>
      </c>
      <c r="K20" s="87">
        <v>0.52053153153153153</v>
      </c>
      <c r="L20" s="87">
        <v>0.60235489573219569</v>
      </c>
      <c r="M20" s="87">
        <v>0.51642496584517628</v>
      </c>
      <c r="N20" s="87">
        <v>0.43036307626598269</v>
      </c>
      <c r="O20" s="87">
        <v>0.344298939192763</v>
      </c>
      <c r="P20" s="87">
        <v>0.25824208527909109</v>
      </c>
      <c r="Q20" s="87">
        <v>0.34426882998057684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2.7435853579905523</v>
      </c>
      <c r="C22" s="87">
        <v>2.5606947703183081</v>
      </c>
      <c r="D22" s="87">
        <v>2.5608928747652331</v>
      </c>
      <c r="E22" s="87">
        <v>2.3892523481541734</v>
      </c>
      <c r="F22" s="87">
        <v>2.3244317791955882</v>
      </c>
      <c r="G22" s="87">
        <v>2.2329494052831653</v>
      </c>
      <c r="H22" s="87">
        <v>2.3133728585957694</v>
      </c>
      <c r="I22" s="87">
        <v>2.4059151124506641</v>
      </c>
      <c r="J22" s="87">
        <v>2.3071480931511599</v>
      </c>
      <c r="K22" s="87">
        <v>1.9772777355701217</v>
      </c>
      <c r="L22" s="87">
        <v>1.889715291519402</v>
      </c>
      <c r="M22" s="87">
        <v>1.8887044542051097</v>
      </c>
      <c r="N22" s="87">
        <v>1.920952281147386</v>
      </c>
      <c r="O22" s="87">
        <v>2.0595751992809848</v>
      </c>
      <c r="P22" s="87">
        <v>1.8855349188568211</v>
      </c>
      <c r="Q22" s="87">
        <v>1.8326579791579458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2.151754656821778E-2</v>
      </c>
      <c r="C24" s="87">
        <v>2.7036036036036045E-2</v>
      </c>
      <c r="D24" s="87">
        <v>2.7012612612612612E-2</v>
      </c>
      <c r="E24" s="87">
        <v>3.6003603603603607E-2</v>
      </c>
      <c r="F24" s="87">
        <v>1.8018018018018011E-2</v>
      </c>
      <c r="G24" s="87">
        <v>1.7214176140540837E-2</v>
      </c>
      <c r="H24" s="87">
        <v>3.6005405405405415E-2</v>
      </c>
      <c r="I24" s="87">
        <v>2.7026126126126124E-2</v>
      </c>
      <c r="J24" s="87">
        <v>9.0081081081081066E-3</v>
      </c>
      <c r="K24" s="87">
        <v>4.5089189189189187E-2</v>
      </c>
      <c r="L24" s="87">
        <v>7.7442705364374767E-2</v>
      </c>
      <c r="M24" s="87">
        <v>6.2400678633304604E-2</v>
      </c>
      <c r="N24" s="87">
        <v>6.6706205766667373E-2</v>
      </c>
      <c r="O24" s="87">
        <v>6.6705122962815333E-2</v>
      </c>
      <c r="P24" s="87">
        <v>6.0268367791735666E-2</v>
      </c>
      <c r="Q24" s="87">
        <v>6.8876395400474369E-2</v>
      </c>
    </row>
    <row r="25" spans="1:17" x14ac:dyDescent="0.25">
      <c r="A25" s="88" t="s">
        <v>22</v>
      </c>
      <c r="B25" s="87">
        <v>0.21087268545921597</v>
      </c>
      <c r="C25" s="87">
        <v>0.30605585585585587</v>
      </c>
      <c r="D25" s="87">
        <v>0.28807297297297302</v>
      </c>
      <c r="E25" s="87">
        <v>0.26085405405405404</v>
      </c>
      <c r="F25" s="87">
        <v>0.2069594594594594</v>
      </c>
      <c r="G25" s="87">
        <v>0.1699897827069273</v>
      </c>
      <c r="H25" s="87">
        <v>8.105315315315316E-2</v>
      </c>
      <c r="I25" s="87">
        <v>8.9999099099099103E-2</v>
      </c>
      <c r="J25" s="87">
        <v>9.9054954954954949E-2</v>
      </c>
      <c r="K25" s="87">
        <v>9.9248648648648657E-2</v>
      </c>
      <c r="L25" s="87">
        <v>9.0349889526191551E-2</v>
      </c>
      <c r="M25" s="87">
        <v>8.8222065479589995E-2</v>
      </c>
      <c r="N25" s="87">
        <v>8.8223645555804586E-2</v>
      </c>
      <c r="O25" s="87">
        <v>9.0375699100988027E-2</v>
      </c>
      <c r="P25" s="87">
        <v>9.0402107967691089E-2</v>
      </c>
      <c r="Q25" s="87">
        <v>9.0400711793896832E-2</v>
      </c>
    </row>
    <row r="26" spans="1:17" x14ac:dyDescent="0.25">
      <c r="A26" s="156" t="s">
        <v>305</v>
      </c>
      <c r="B26" s="204">
        <v>34.411388328860667</v>
      </c>
      <c r="C26" s="204">
        <v>37.552720975310478</v>
      </c>
      <c r="D26" s="204">
        <v>33.224521162961146</v>
      </c>
      <c r="E26" s="204">
        <v>30.603771697802628</v>
      </c>
      <c r="F26" s="204">
        <v>29.532917318235679</v>
      </c>
      <c r="G26" s="204">
        <v>30.154299071994984</v>
      </c>
      <c r="H26" s="204">
        <v>28.871745825610713</v>
      </c>
      <c r="I26" s="204">
        <v>27.827585155733651</v>
      </c>
      <c r="J26" s="204">
        <v>25.764149940177777</v>
      </c>
      <c r="K26" s="204">
        <v>23.21816832110153</v>
      </c>
      <c r="L26" s="204">
        <v>23.337991662485759</v>
      </c>
      <c r="M26" s="204">
        <v>22.510801086363838</v>
      </c>
      <c r="N26" s="204">
        <v>22.103633339925853</v>
      </c>
      <c r="O26" s="204">
        <v>22.602215117067292</v>
      </c>
      <c r="P26" s="204">
        <v>19.944827920174262</v>
      </c>
      <c r="Q26" s="204">
        <v>20.279120877186479</v>
      </c>
    </row>
    <row r="27" spans="1:17" x14ac:dyDescent="0.25">
      <c r="A27" s="88" t="s">
        <v>33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31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88" t="s">
        <v>30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88" t="s">
        <v>125</v>
      </c>
      <c r="B30" s="87">
        <v>0.33663387807979522</v>
      </c>
      <c r="C30" s="87">
        <v>1.2352212834607195</v>
      </c>
      <c r="D30" s="87">
        <v>0.67940650223143983</v>
      </c>
      <c r="E30" s="87">
        <v>1.1917109727263901</v>
      </c>
      <c r="F30" s="87">
        <v>1.2762350329110232</v>
      </c>
      <c r="G30" s="87">
        <v>1.535363881447481</v>
      </c>
      <c r="H30" s="87">
        <v>1.6308472482673964</v>
      </c>
      <c r="I30" s="87">
        <v>1.2511346278309334</v>
      </c>
      <c r="J30" s="87">
        <v>0.815835292537059</v>
      </c>
      <c r="K30" s="87">
        <v>0.75991792911585287</v>
      </c>
      <c r="L30" s="87">
        <v>0.72915801427736782</v>
      </c>
      <c r="M30" s="87">
        <v>0.7869076909767998</v>
      </c>
      <c r="N30" s="87">
        <v>0.8005490656712082</v>
      </c>
      <c r="O30" s="87">
        <v>0.8340979524981067</v>
      </c>
      <c r="P30" s="87">
        <v>0.44202434106387856</v>
      </c>
      <c r="Q30" s="87">
        <v>0.42138758835687684</v>
      </c>
    </row>
    <row r="31" spans="1:17" x14ac:dyDescent="0.25">
      <c r="A31" s="88" t="s">
        <v>29</v>
      </c>
      <c r="B31" s="87">
        <v>8.7789619356279864</v>
      </c>
      <c r="C31" s="87">
        <v>11.720313063063065</v>
      </c>
      <c r="D31" s="87">
        <v>8.0992977477477481</v>
      </c>
      <c r="E31" s="87">
        <v>6.5801256756756743</v>
      </c>
      <c r="F31" s="87">
        <v>6.5867036036036017</v>
      </c>
      <c r="G31" s="87">
        <v>8.0476315954371174</v>
      </c>
      <c r="H31" s="87">
        <v>6.5822315315315327</v>
      </c>
      <c r="I31" s="87">
        <v>5.1314576576576583</v>
      </c>
      <c r="J31" s="87">
        <v>4.4190198198198187</v>
      </c>
      <c r="K31" s="87">
        <v>4.4245180180180181</v>
      </c>
      <c r="L31" s="87">
        <v>5.1200166137236636</v>
      </c>
      <c r="M31" s="87">
        <v>4.3896122096839987</v>
      </c>
      <c r="N31" s="87">
        <v>3.6580861482608529</v>
      </c>
      <c r="O31" s="87">
        <v>2.9265409831384859</v>
      </c>
      <c r="P31" s="87">
        <v>2.1950577248722745</v>
      </c>
      <c r="Q31" s="87">
        <v>2.9262850548349038</v>
      </c>
    </row>
    <row r="32" spans="1:17" x14ac:dyDescent="0.25">
      <c r="A32" s="88" t="s">
        <v>28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26</v>
      </c>
      <c r="B33" s="87">
        <v>23.320475542919695</v>
      </c>
      <c r="C33" s="87">
        <v>21.765905547705614</v>
      </c>
      <c r="D33" s="87">
        <v>21.767589435504483</v>
      </c>
      <c r="E33" s="87">
        <v>20.308644959310474</v>
      </c>
      <c r="F33" s="87">
        <v>19.757670123162498</v>
      </c>
      <c r="G33" s="87">
        <v>18.980069944906905</v>
      </c>
      <c r="H33" s="87">
        <v>19.663669298064036</v>
      </c>
      <c r="I33" s="87">
        <v>20.450278455830645</v>
      </c>
      <c r="J33" s="87">
        <v>19.61075879178486</v>
      </c>
      <c r="K33" s="87">
        <v>16.806860752346036</v>
      </c>
      <c r="L33" s="87">
        <v>16.062579977914918</v>
      </c>
      <c r="M33" s="87">
        <v>16.053987860743433</v>
      </c>
      <c r="N33" s="87">
        <v>16.328094389752781</v>
      </c>
      <c r="O33" s="87">
        <v>17.506389193888371</v>
      </c>
      <c r="P33" s="87">
        <v>16.027046810282982</v>
      </c>
      <c r="Q33" s="87">
        <v>15.57759282284254</v>
      </c>
    </row>
    <row r="34" spans="1:17" x14ac:dyDescent="0.25">
      <c r="A34" s="88" t="s">
        <v>25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88" t="s">
        <v>86</v>
      </c>
      <c r="B35" s="87">
        <v>0.18289914582985115</v>
      </c>
      <c r="C35" s="87">
        <v>0.22980630630630633</v>
      </c>
      <c r="D35" s="87">
        <v>0.22960720720720723</v>
      </c>
      <c r="E35" s="87">
        <v>0.30603063063063063</v>
      </c>
      <c r="F35" s="87">
        <v>0.15315315315315312</v>
      </c>
      <c r="G35" s="87">
        <v>0.14632049719459711</v>
      </c>
      <c r="H35" s="87">
        <v>0.30604594594594603</v>
      </c>
      <c r="I35" s="87">
        <v>0.22972207207207204</v>
      </c>
      <c r="J35" s="87">
        <v>7.6568918918918913E-2</v>
      </c>
      <c r="K35" s="87">
        <v>0.38325810810810812</v>
      </c>
      <c r="L35" s="87">
        <v>0.6582629955971856</v>
      </c>
      <c r="M35" s="87">
        <v>0.53040576838308917</v>
      </c>
      <c r="N35" s="87">
        <v>0.56700274901667269</v>
      </c>
      <c r="O35" s="87">
        <v>0.5669935451839303</v>
      </c>
      <c r="P35" s="87">
        <v>0.51228112622975319</v>
      </c>
      <c r="Q35" s="87">
        <v>0.58544936090403221</v>
      </c>
    </row>
    <row r="36" spans="1:17" x14ac:dyDescent="0.25">
      <c r="A36" s="88" t="s">
        <v>22</v>
      </c>
      <c r="B36" s="87">
        <v>1.7924178264033359</v>
      </c>
      <c r="C36" s="87">
        <v>2.6014747747747746</v>
      </c>
      <c r="D36" s="87">
        <v>2.4486202702702706</v>
      </c>
      <c r="E36" s="87">
        <v>2.2172594594594597</v>
      </c>
      <c r="F36" s="87">
        <v>1.7591554054054048</v>
      </c>
      <c r="G36" s="87">
        <v>1.4449131530088821</v>
      </c>
      <c r="H36" s="87">
        <v>0.68895180180180193</v>
      </c>
      <c r="I36" s="87">
        <v>0.76499234234234237</v>
      </c>
      <c r="J36" s="87">
        <v>0.84196711711711703</v>
      </c>
      <c r="K36" s="87">
        <v>0.84361351351351355</v>
      </c>
      <c r="L36" s="87">
        <v>0.76797406097262833</v>
      </c>
      <c r="M36" s="87">
        <v>0.74988755657651507</v>
      </c>
      <c r="N36" s="87">
        <v>0.74990098722433907</v>
      </c>
      <c r="O36" s="87">
        <v>0.76819344235839826</v>
      </c>
      <c r="P36" s="87">
        <v>0.76841791772537438</v>
      </c>
      <c r="Q36" s="87">
        <v>0.76840605024812314</v>
      </c>
    </row>
    <row r="37" spans="1:17" x14ac:dyDescent="0.25">
      <c r="A37" s="156" t="s">
        <v>304</v>
      </c>
      <c r="B37" s="204">
        <v>16.321343681318393</v>
      </c>
      <c r="C37" s="204">
        <v>17.972958452593375</v>
      </c>
      <c r="D37" s="204">
        <v>17.729548498747786</v>
      </c>
      <c r="E37" s="204">
        <v>20.775353556172497</v>
      </c>
      <c r="F37" s="204">
        <v>22.040362320641432</v>
      </c>
      <c r="G37" s="204">
        <v>20.384800849623048</v>
      </c>
      <c r="H37" s="204">
        <v>19.419773147763856</v>
      </c>
      <c r="I37" s="204">
        <v>18.880942313721132</v>
      </c>
      <c r="J37" s="204">
        <v>16.912050738019101</v>
      </c>
      <c r="K37" s="204">
        <v>13.89721652367407</v>
      </c>
      <c r="L37" s="204">
        <v>13.182091777108825</v>
      </c>
      <c r="M37" s="204">
        <v>14.583670878317172</v>
      </c>
      <c r="N37" s="204">
        <v>14.339163710648869</v>
      </c>
      <c r="O37" s="204">
        <v>15.180048026004734</v>
      </c>
      <c r="P37" s="204">
        <v>14.645111344359957</v>
      </c>
      <c r="Q37" s="204">
        <v>14.218901522176196</v>
      </c>
    </row>
    <row r="38" spans="1:17" x14ac:dyDescent="0.25">
      <c r="A38" s="156" t="s">
        <v>303</v>
      </c>
      <c r="B38" s="204">
        <v>45.964349231300147</v>
      </c>
      <c r="C38" s="204">
        <v>49.947256782705956</v>
      </c>
      <c r="D38" s="204">
        <v>41.781366478864932</v>
      </c>
      <c r="E38" s="204">
        <v>32.628750526041138</v>
      </c>
      <c r="F38" s="204">
        <v>28.861953677181724</v>
      </c>
      <c r="G38" s="204">
        <v>32.262118627598831</v>
      </c>
      <c r="H38" s="204">
        <v>31.019062910435672</v>
      </c>
      <c r="I38" s="204">
        <v>29.681783249639707</v>
      </c>
      <c r="J38" s="204">
        <v>28.230520946335375</v>
      </c>
      <c r="K38" s="204">
        <v>27.211476941056112</v>
      </c>
      <c r="L38" s="204">
        <v>28.388846490639953</v>
      </c>
      <c r="M38" s="204">
        <v>24.9198436042319</v>
      </c>
      <c r="N38" s="204">
        <v>24.443697423909303</v>
      </c>
      <c r="O38" s="204">
        <v>24.313155619120074</v>
      </c>
      <c r="P38" s="204">
        <v>19.807554809929385</v>
      </c>
      <c r="Q38" s="204">
        <v>21.024708636201005</v>
      </c>
    </row>
    <row r="39" spans="1:17" x14ac:dyDescent="0.25">
      <c r="A39" s="152" t="s">
        <v>310</v>
      </c>
      <c r="B39" s="264">
        <v>35.808862147923392</v>
      </c>
      <c r="C39" s="264">
        <v>38.828265146669551</v>
      </c>
      <c r="D39" s="264">
        <v>31.531947754851533</v>
      </c>
      <c r="E39" s="264">
        <v>22.186270743920442</v>
      </c>
      <c r="F39" s="264">
        <v>18.335974086529184</v>
      </c>
      <c r="G39" s="264">
        <v>21.992257334927139</v>
      </c>
      <c r="H39" s="264">
        <v>21.208094436723556</v>
      </c>
      <c r="I39" s="264">
        <v>20.188789333554507</v>
      </c>
      <c r="J39" s="264">
        <v>19.569632241157588</v>
      </c>
      <c r="K39" s="264">
        <v>19.709231094333983</v>
      </c>
      <c r="L39" s="264">
        <v>21.025200534475609</v>
      </c>
      <c r="M39" s="264">
        <v>17.3960552979153</v>
      </c>
      <c r="N39" s="264">
        <v>17.051652664897169</v>
      </c>
      <c r="O39" s="264">
        <v>16.637765115664418</v>
      </c>
      <c r="P39" s="264">
        <v>12.752927478421928</v>
      </c>
      <c r="Q39" s="264">
        <v>14.003202855481291</v>
      </c>
    </row>
    <row r="40" spans="1:17" x14ac:dyDescent="0.25">
      <c r="A40" s="154" t="s">
        <v>33</v>
      </c>
      <c r="B40" s="83">
        <v>0</v>
      </c>
      <c r="C40" s="83">
        <v>0</v>
      </c>
      <c r="D40" s="83">
        <v>0</v>
      </c>
      <c r="E40" s="83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</row>
    <row r="41" spans="1:17" x14ac:dyDescent="0.25">
      <c r="A41" s="154" t="s">
        <v>30</v>
      </c>
      <c r="B41" s="208">
        <v>0</v>
      </c>
      <c r="C41" s="208">
        <v>0</v>
      </c>
      <c r="D41" s="208">
        <v>0</v>
      </c>
      <c r="E41" s="208">
        <v>0</v>
      </c>
      <c r="F41" s="208">
        <v>0</v>
      </c>
      <c r="G41" s="208">
        <v>0</v>
      </c>
      <c r="H41" s="208">
        <v>1.09717</v>
      </c>
      <c r="I41" s="208">
        <v>0</v>
      </c>
      <c r="J41" s="208">
        <v>0</v>
      </c>
      <c r="K41" s="208">
        <v>0</v>
      </c>
      <c r="L41" s="208">
        <v>0</v>
      </c>
      <c r="M41" s="208">
        <v>0</v>
      </c>
      <c r="N41" s="208">
        <v>0</v>
      </c>
      <c r="O41" s="208">
        <v>0</v>
      </c>
      <c r="P41" s="208">
        <v>0</v>
      </c>
      <c r="Q41" s="208">
        <v>0</v>
      </c>
    </row>
    <row r="42" spans="1:17" x14ac:dyDescent="0.25">
      <c r="A42" s="154" t="s">
        <v>125</v>
      </c>
      <c r="B42" s="208">
        <v>0</v>
      </c>
      <c r="C42" s="208">
        <v>0.22968263325188376</v>
      </c>
      <c r="D42" s="208">
        <v>0</v>
      </c>
      <c r="E42" s="208">
        <v>0</v>
      </c>
      <c r="F42" s="208">
        <v>0</v>
      </c>
      <c r="G42" s="208">
        <v>0.26825830216393021</v>
      </c>
      <c r="H42" s="208">
        <v>0.23285648174159324</v>
      </c>
      <c r="I42" s="208">
        <v>0</v>
      </c>
      <c r="J42" s="208">
        <v>0</v>
      </c>
      <c r="K42" s="208">
        <v>0</v>
      </c>
      <c r="L42" s="208">
        <v>0</v>
      </c>
      <c r="M42" s="208">
        <v>0</v>
      </c>
      <c r="N42" s="208">
        <v>0</v>
      </c>
      <c r="O42" s="208">
        <v>0</v>
      </c>
      <c r="P42" s="208">
        <v>0</v>
      </c>
      <c r="Q42" s="208">
        <v>0</v>
      </c>
    </row>
    <row r="43" spans="1:17" x14ac:dyDescent="0.25">
      <c r="A43" s="154" t="s">
        <v>29</v>
      </c>
      <c r="B43" s="208">
        <v>0</v>
      </c>
      <c r="C43" s="208">
        <v>0</v>
      </c>
      <c r="D43" s="208">
        <v>0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0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</row>
    <row r="44" spans="1:17" x14ac:dyDescent="0.25">
      <c r="A44" s="154" t="s">
        <v>26</v>
      </c>
      <c r="B44" s="208">
        <v>35.808862147923392</v>
      </c>
      <c r="C44" s="208">
        <v>38.598582513417668</v>
      </c>
      <c r="D44" s="208">
        <v>31.531947754851533</v>
      </c>
      <c r="E44" s="208">
        <v>22.186270743920442</v>
      </c>
      <c r="F44" s="208">
        <v>18.335974086529184</v>
      </c>
      <c r="G44" s="208">
        <v>21.72399903276321</v>
      </c>
      <c r="H44" s="208">
        <v>19.878067954981962</v>
      </c>
      <c r="I44" s="208">
        <v>20.188789333554507</v>
      </c>
      <c r="J44" s="208">
        <v>19.569632241157588</v>
      </c>
      <c r="K44" s="208">
        <v>19.709231094333983</v>
      </c>
      <c r="L44" s="208">
        <v>21.025200534475609</v>
      </c>
      <c r="M44" s="208">
        <v>17.3960552979153</v>
      </c>
      <c r="N44" s="208">
        <v>17.051652664897169</v>
      </c>
      <c r="O44" s="208">
        <v>16.637765115664418</v>
      </c>
      <c r="P44" s="208">
        <v>12.752927478421928</v>
      </c>
      <c r="Q44" s="208">
        <v>14.003202855481291</v>
      </c>
    </row>
    <row r="45" spans="1:17" x14ac:dyDescent="0.25">
      <c r="A45" s="152" t="s">
        <v>309</v>
      </c>
      <c r="B45" s="264">
        <v>6.4774378030796544</v>
      </c>
      <c r="C45" s="264">
        <v>7.0687474777055028</v>
      </c>
      <c r="D45" s="264">
        <v>6.2540275130279808</v>
      </c>
      <c r="E45" s="264">
        <v>5.7607099666452015</v>
      </c>
      <c r="F45" s="264">
        <v>5.559137377550246</v>
      </c>
      <c r="G45" s="264">
        <v>5.6761033547284683</v>
      </c>
      <c r="H45" s="264">
        <v>5.434681567173782</v>
      </c>
      <c r="I45" s="264">
        <v>5.2381336763733932</v>
      </c>
      <c r="J45" s="264">
        <v>4.8497223416805237</v>
      </c>
      <c r="K45" s="264">
        <v>4.3704787427955818</v>
      </c>
      <c r="L45" s="264">
        <v>4.3930337247032032</v>
      </c>
      <c r="M45" s="264">
        <v>4.2373272633155459</v>
      </c>
      <c r="N45" s="264">
        <v>4.1606839228095724</v>
      </c>
      <c r="O45" s="264">
        <v>4.2545346102714907</v>
      </c>
      <c r="P45" s="264">
        <v>3.7543205496798615</v>
      </c>
      <c r="Q45" s="264">
        <v>3.8172462827645131</v>
      </c>
    </row>
    <row r="46" spans="1:17" x14ac:dyDescent="0.25">
      <c r="A46" s="150" t="s">
        <v>33</v>
      </c>
      <c r="B46" s="87">
        <v>0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6.3366377050314393E-2</v>
      </c>
      <c r="C49" s="87">
        <v>0.23251224159260606</v>
      </c>
      <c r="D49" s="87">
        <v>0.12788828277297692</v>
      </c>
      <c r="E49" s="87">
        <v>0.22432206545437933</v>
      </c>
      <c r="F49" s="87">
        <v>0.24023247678325146</v>
      </c>
      <c r="G49" s="87">
        <v>0.28900967180187881</v>
      </c>
      <c r="H49" s="87">
        <v>0.30698301143856876</v>
      </c>
      <c r="I49" s="87">
        <v>0.23550769465052865</v>
      </c>
      <c r="J49" s="87">
        <v>0.15356899624226997</v>
      </c>
      <c r="K49" s="87">
        <v>0.14304337489239585</v>
      </c>
      <c r="L49" s="87">
        <v>0.13725327327573983</v>
      </c>
      <c r="M49" s="87">
        <v>0.14812380065445643</v>
      </c>
      <c r="N49" s="87">
        <v>0.15069158883222741</v>
      </c>
      <c r="O49" s="87">
        <v>0.15700667341140834</v>
      </c>
      <c r="P49" s="87">
        <v>8.3204581847318312E-2</v>
      </c>
      <c r="Q49" s="87">
        <v>7.9320016631882706E-2</v>
      </c>
    </row>
    <row r="50" spans="1:17" x14ac:dyDescent="0.25">
      <c r="A50" s="150" t="s">
        <v>29</v>
      </c>
      <c r="B50" s="87">
        <v>1.6525104820005623</v>
      </c>
      <c r="C50" s="87">
        <v>2.2061765765765773</v>
      </c>
      <c r="D50" s="87">
        <v>1.5245736936936938</v>
      </c>
      <c r="E50" s="87">
        <v>1.2386118918918918</v>
      </c>
      <c r="F50" s="87">
        <v>1.2398500900900897</v>
      </c>
      <c r="G50" s="87">
        <v>1.5148483003175752</v>
      </c>
      <c r="H50" s="87">
        <v>1.2390082882882887</v>
      </c>
      <c r="I50" s="87">
        <v>0.96592144144144165</v>
      </c>
      <c r="J50" s="87">
        <v>0.83181549549549549</v>
      </c>
      <c r="K50" s="87">
        <v>0.83285045045045047</v>
      </c>
      <c r="L50" s="87">
        <v>0.96376783317151316</v>
      </c>
      <c r="M50" s="87">
        <v>0.82627994535228211</v>
      </c>
      <c r="N50" s="87">
        <v>0.68858092202557231</v>
      </c>
      <c r="O50" s="87">
        <v>0.55087830270842097</v>
      </c>
      <c r="P50" s="87">
        <v>0.41318733644654576</v>
      </c>
      <c r="Q50" s="87">
        <v>0.55083012796892306</v>
      </c>
    </row>
    <row r="51" spans="1:17" x14ac:dyDescent="0.25">
      <c r="A51" s="150" t="s">
        <v>28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4.3897365727848845</v>
      </c>
      <c r="C52" s="87">
        <v>4.0971116325092929</v>
      </c>
      <c r="D52" s="87">
        <v>4.0974285996243731</v>
      </c>
      <c r="E52" s="87">
        <v>3.8228037570466777</v>
      </c>
      <c r="F52" s="87">
        <v>3.7190908467129415</v>
      </c>
      <c r="G52" s="87">
        <v>3.5727190484530649</v>
      </c>
      <c r="H52" s="87">
        <v>3.7013965737532311</v>
      </c>
      <c r="I52" s="87">
        <v>3.8494641799210627</v>
      </c>
      <c r="J52" s="87">
        <v>3.6914369490418566</v>
      </c>
      <c r="K52" s="87">
        <v>3.1636443769121949</v>
      </c>
      <c r="L52" s="87">
        <v>3.0235444664310434</v>
      </c>
      <c r="M52" s="87">
        <v>3.0219271267281758</v>
      </c>
      <c r="N52" s="87">
        <v>3.0735236498358178</v>
      </c>
      <c r="O52" s="87">
        <v>3.2953203188495763</v>
      </c>
      <c r="P52" s="87">
        <v>3.0168558701709145</v>
      </c>
      <c r="Q52" s="87">
        <v>2.9322527666527134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3.4428074509148456E-2</v>
      </c>
      <c r="C54" s="87">
        <v>4.3257657657657669E-2</v>
      </c>
      <c r="D54" s="87">
        <v>4.3220180180180187E-2</v>
      </c>
      <c r="E54" s="87">
        <v>5.7605765765765773E-2</v>
      </c>
      <c r="F54" s="87">
        <v>2.8828828828828822E-2</v>
      </c>
      <c r="G54" s="87">
        <v>2.7542681824865339E-2</v>
      </c>
      <c r="H54" s="87">
        <v>5.7608648648648668E-2</v>
      </c>
      <c r="I54" s="87">
        <v>4.3241801801801802E-2</v>
      </c>
      <c r="J54" s="87">
        <v>1.4412972972972973E-2</v>
      </c>
      <c r="K54" s="87">
        <v>7.2142702702702705E-2</v>
      </c>
      <c r="L54" s="87">
        <v>0.12390832858299963</v>
      </c>
      <c r="M54" s="87">
        <v>9.9841085813287364E-2</v>
      </c>
      <c r="N54" s="87">
        <v>0.1067299292266678</v>
      </c>
      <c r="O54" s="87">
        <v>0.10672819674050454</v>
      </c>
      <c r="P54" s="87">
        <v>9.6429388466777066E-2</v>
      </c>
      <c r="Q54" s="87">
        <v>0.110202232640759</v>
      </c>
    </row>
    <row r="55" spans="1:17" x14ac:dyDescent="0.25">
      <c r="A55" s="150" t="s">
        <v>22</v>
      </c>
      <c r="B55" s="87">
        <v>0.33739629673474558</v>
      </c>
      <c r="C55" s="87">
        <v>0.48968936936936935</v>
      </c>
      <c r="D55" s="87">
        <v>0.46091675675675681</v>
      </c>
      <c r="E55" s="87">
        <v>0.41736648648648655</v>
      </c>
      <c r="F55" s="87">
        <v>0.33113513513513509</v>
      </c>
      <c r="G55" s="87">
        <v>0.27198365233108368</v>
      </c>
      <c r="H55" s="87">
        <v>0.12968504504504508</v>
      </c>
      <c r="I55" s="87">
        <v>0.14399855855855856</v>
      </c>
      <c r="J55" s="87">
        <v>0.15848792792792793</v>
      </c>
      <c r="K55" s="87">
        <v>0.15879783783783785</v>
      </c>
      <c r="L55" s="87">
        <v>0.1445598232419065</v>
      </c>
      <c r="M55" s="87">
        <v>0.141155304767344</v>
      </c>
      <c r="N55" s="87">
        <v>0.14115783288928735</v>
      </c>
      <c r="O55" s="87">
        <v>0.14460111856158087</v>
      </c>
      <c r="P55" s="87">
        <v>0.14464337274830574</v>
      </c>
      <c r="Q55" s="87">
        <v>0.14464113887023494</v>
      </c>
    </row>
    <row r="56" spans="1:17" x14ac:dyDescent="0.25">
      <c r="A56" s="152" t="s">
        <v>308</v>
      </c>
      <c r="B56" s="264">
        <v>3.678049280297103</v>
      </c>
      <c r="C56" s="264">
        <v>4.0502441583309023</v>
      </c>
      <c r="D56" s="264">
        <v>3.9953912109854164</v>
      </c>
      <c r="E56" s="264">
        <v>4.6817698154754925</v>
      </c>
      <c r="F56" s="264">
        <v>4.9668422131022947</v>
      </c>
      <c r="G56" s="264">
        <v>4.5937579379432227</v>
      </c>
      <c r="H56" s="264">
        <v>4.3762869065383336</v>
      </c>
      <c r="I56" s="264">
        <v>4.2548602397118049</v>
      </c>
      <c r="J56" s="264">
        <v>3.8111663634972626</v>
      </c>
      <c r="K56" s="264">
        <v>3.1317671039265509</v>
      </c>
      <c r="L56" s="264">
        <v>2.9706122314611436</v>
      </c>
      <c r="M56" s="264">
        <v>3.286461043001053</v>
      </c>
      <c r="N56" s="264">
        <v>3.2313608362025623</v>
      </c>
      <c r="O56" s="264">
        <v>3.4208558931841657</v>
      </c>
      <c r="P56" s="264">
        <v>3.300306781827596</v>
      </c>
      <c r="Q56" s="264">
        <v>3.2042594979551997</v>
      </c>
    </row>
    <row r="57" spans="1:17" x14ac:dyDescent="0.25">
      <c r="A57" s="152" t="s">
        <v>307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</row>
    <row r="58" spans="1:17" x14ac:dyDescent="0.25">
      <c r="A58" s="243" t="s">
        <v>302</v>
      </c>
      <c r="B58" s="242">
        <v>5.1876175361278767</v>
      </c>
      <c r="C58" s="242">
        <v>5.7125709907996818</v>
      </c>
      <c r="D58" s="242">
        <v>5.6352049497620929</v>
      </c>
      <c r="E58" s="242">
        <v>6.6032914036739001</v>
      </c>
      <c r="F58" s="242">
        <v>7.0053650183252412</v>
      </c>
      <c r="G58" s="242">
        <v>6.4791571345329872</v>
      </c>
      <c r="H58" s="242">
        <v>6.1724302665273774</v>
      </c>
      <c r="I58" s="242">
        <v>6.001166898862011</v>
      </c>
      <c r="J58" s="242">
        <v>5.3753693748176392</v>
      </c>
      <c r="K58" s="242">
        <v>4.4171267727237868</v>
      </c>
      <c r="L58" s="242">
        <v>4.1898296979095884</v>
      </c>
      <c r="M58" s="242">
        <v>4.6353111769878756</v>
      </c>
      <c r="N58" s="242">
        <v>4.5575963947082228</v>
      </c>
      <c r="O58" s="242">
        <v>4.8248652118698869</v>
      </c>
      <c r="P58" s="242">
        <v>4.6548395715425617</v>
      </c>
      <c r="Q58" s="242">
        <v>4.5193719537531534</v>
      </c>
    </row>
    <row r="60" spans="1:17" ht="12.75" x14ac:dyDescent="0.25">
      <c r="A60" s="98" t="str">
        <f>FBT_fec!$A$81</f>
        <v>Market shares of energy uses (%)</v>
      </c>
      <c r="B60" s="197"/>
      <c r="C60" s="197"/>
      <c r="D60" s="197"/>
      <c r="E60" s="197"/>
      <c r="F60" s="197"/>
      <c r="G60" s="197"/>
      <c r="H60" s="197"/>
      <c r="I60" s="197"/>
      <c r="J60" s="197"/>
      <c r="K60" s="197"/>
      <c r="L60" s="197"/>
      <c r="M60" s="197"/>
      <c r="N60" s="197"/>
      <c r="O60" s="197"/>
      <c r="P60" s="197"/>
      <c r="Q60" s="197"/>
    </row>
    <row r="62" spans="1:17" x14ac:dyDescent="0.25">
      <c r="A62" s="78" t="s">
        <v>5</v>
      </c>
      <c r="B62" s="77">
        <f t="shared" ref="B62:Q62" si="0">SUM(B$63:B$70,B$72:B$76)</f>
        <v>0.99999999999999978</v>
      </c>
      <c r="C62" s="77">
        <f t="shared" si="0"/>
        <v>1.0000000000000002</v>
      </c>
      <c r="D62" s="77">
        <f t="shared" si="0"/>
        <v>0.99999999999999978</v>
      </c>
      <c r="E62" s="77">
        <f t="shared" si="0"/>
        <v>0.99999999999999989</v>
      </c>
      <c r="F62" s="77">
        <f t="shared" si="0"/>
        <v>0.99999999999999978</v>
      </c>
      <c r="G62" s="77">
        <f t="shared" si="0"/>
        <v>1</v>
      </c>
      <c r="H62" s="77">
        <f t="shared" si="0"/>
        <v>0.99999999999999978</v>
      </c>
      <c r="I62" s="77">
        <f t="shared" si="0"/>
        <v>1.0000000000000002</v>
      </c>
      <c r="J62" s="77">
        <f t="shared" si="0"/>
        <v>1</v>
      </c>
      <c r="K62" s="77">
        <f t="shared" si="0"/>
        <v>0.99999999999999989</v>
      </c>
      <c r="L62" s="77">
        <f t="shared" si="0"/>
        <v>0.99999999999999978</v>
      </c>
      <c r="M62" s="77">
        <f t="shared" si="0"/>
        <v>1</v>
      </c>
      <c r="N62" s="77">
        <f t="shared" si="0"/>
        <v>0.99999999999999956</v>
      </c>
      <c r="O62" s="77">
        <f t="shared" si="0"/>
        <v>0.99999999999999978</v>
      </c>
      <c r="P62" s="77">
        <f t="shared" si="0"/>
        <v>1</v>
      </c>
      <c r="Q62" s="77">
        <f t="shared" si="0"/>
        <v>1</v>
      </c>
    </row>
    <row r="63" spans="1:17" x14ac:dyDescent="0.25">
      <c r="A63" s="132" t="s">
        <v>83</v>
      </c>
      <c r="B63" s="203">
        <f t="shared" ref="B63:Q63" si="1">IF(B$6=0,0,B$6/B$5)</f>
        <v>3.9229225316198983E-2</v>
      </c>
      <c r="C63" s="203">
        <f t="shared" si="1"/>
        <v>3.922922531619899E-2</v>
      </c>
      <c r="D63" s="203">
        <f t="shared" si="1"/>
        <v>3.9229225316198983E-2</v>
      </c>
      <c r="E63" s="203">
        <f t="shared" si="1"/>
        <v>3.9229225316198976E-2</v>
      </c>
      <c r="F63" s="203">
        <f t="shared" si="1"/>
        <v>3.922922531619899E-2</v>
      </c>
      <c r="G63" s="203">
        <f t="shared" si="1"/>
        <v>3.9229225316198997E-2</v>
      </c>
      <c r="H63" s="203">
        <f t="shared" si="1"/>
        <v>3.9229225316198976E-2</v>
      </c>
      <c r="I63" s="203">
        <f t="shared" si="1"/>
        <v>3.9229225316198997E-2</v>
      </c>
      <c r="J63" s="203">
        <f t="shared" si="1"/>
        <v>3.922922531619899E-2</v>
      </c>
      <c r="K63" s="203">
        <f t="shared" si="1"/>
        <v>3.922922531619899E-2</v>
      </c>
      <c r="L63" s="203">
        <f t="shared" si="1"/>
        <v>3.922922531619899E-2</v>
      </c>
      <c r="M63" s="203">
        <f t="shared" si="1"/>
        <v>3.9229225316198997E-2</v>
      </c>
      <c r="N63" s="203">
        <f t="shared" si="1"/>
        <v>3.9229225316198969E-2</v>
      </c>
      <c r="O63" s="203">
        <f t="shared" si="1"/>
        <v>3.922922531619899E-2</v>
      </c>
      <c r="P63" s="203">
        <f t="shared" si="1"/>
        <v>3.922922531619899E-2</v>
      </c>
      <c r="Q63" s="203">
        <f t="shared" si="1"/>
        <v>3.922922531619899E-2</v>
      </c>
    </row>
    <row r="64" spans="1:17" x14ac:dyDescent="0.25">
      <c r="A64" s="76" t="s">
        <v>82</v>
      </c>
      <c r="B64" s="202">
        <f t="shared" ref="B64:Q64" si="2">IF(B$7=0,0,B$7/B$5)</f>
        <v>3.2188082310727374E-2</v>
      </c>
      <c r="C64" s="202">
        <f t="shared" si="2"/>
        <v>3.2188082310727381E-2</v>
      </c>
      <c r="D64" s="202">
        <f t="shared" si="2"/>
        <v>3.2188082310727374E-2</v>
      </c>
      <c r="E64" s="202">
        <f t="shared" si="2"/>
        <v>3.2188082310727374E-2</v>
      </c>
      <c r="F64" s="202">
        <f t="shared" si="2"/>
        <v>3.2188082310727381E-2</v>
      </c>
      <c r="G64" s="202">
        <f t="shared" si="2"/>
        <v>3.2188082310727388E-2</v>
      </c>
      <c r="H64" s="202">
        <f t="shared" si="2"/>
        <v>3.2188082310727374E-2</v>
      </c>
      <c r="I64" s="202">
        <f t="shared" si="2"/>
        <v>3.2188082310727388E-2</v>
      </c>
      <c r="J64" s="202">
        <f t="shared" si="2"/>
        <v>3.2188082310727381E-2</v>
      </c>
      <c r="K64" s="202">
        <f t="shared" si="2"/>
        <v>3.2188082310727381E-2</v>
      </c>
      <c r="L64" s="202">
        <f t="shared" si="2"/>
        <v>3.2188082310727381E-2</v>
      </c>
      <c r="M64" s="202">
        <f t="shared" si="2"/>
        <v>3.2188082310727381E-2</v>
      </c>
      <c r="N64" s="202">
        <f t="shared" si="2"/>
        <v>3.2188082310727367E-2</v>
      </c>
      <c r="O64" s="202">
        <f t="shared" si="2"/>
        <v>3.2188082310727381E-2</v>
      </c>
      <c r="P64" s="202">
        <f t="shared" si="2"/>
        <v>3.2188082310727381E-2</v>
      </c>
      <c r="Q64" s="202">
        <f t="shared" si="2"/>
        <v>3.2188082310727381E-2</v>
      </c>
    </row>
    <row r="65" spans="1:17" x14ac:dyDescent="0.25">
      <c r="A65" s="76" t="s">
        <v>81</v>
      </c>
      <c r="B65" s="202">
        <f t="shared" ref="B65:Q65" si="3">IF(B$8=0,0,B$8/B$5)</f>
        <v>2.31351841608353E-2</v>
      </c>
      <c r="C65" s="202">
        <f t="shared" si="3"/>
        <v>2.3135184160835303E-2</v>
      </c>
      <c r="D65" s="202">
        <f t="shared" si="3"/>
        <v>2.3135184160835296E-2</v>
      </c>
      <c r="E65" s="202">
        <f t="shared" si="3"/>
        <v>2.3135184160835296E-2</v>
      </c>
      <c r="F65" s="202">
        <f t="shared" si="3"/>
        <v>2.3135184160835303E-2</v>
      </c>
      <c r="G65" s="202">
        <f t="shared" si="3"/>
        <v>2.3135184160835306E-2</v>
      </c>
      <c r="H65" s="202">
        <f t="shared" si="3"/>
        <v>2.31351841608353E-2</v>
      </c>
      <c r="I65" s="202">
        <f t="shared" si="3"/>
        <v>2.3135184160835303E-2</v>
      </c>
      <c r="J65" s="202">
        <f t="shared" si="3"/>
        <v>2.3135184160835303E-2</v>
      </c>
      <c r="K65" s="202">
        <f t="shared" si="3"/>
        <v>2.3135184160835306E-2</v>
      </c>
      <c r="L65" s="202">
        <f t="shared" si="3"/>
        <v>2.31351841608353E-2</v>
      </c>
      <c r="M65" s="202">
        <f t="shared" si="3"/>
        <v>2.3135184160835306E-2</v>
      </c>
      <c r="N65" s="202">
        <f t="shared" si="3"/>
        <v>2.3135184160835293E-2</v>
      </c>
      <c r="O65" s="202">
        <f t="shared" si="3"/>
        <v>2.3135184160835306E-2</v>
      </c>
      <c r="P65" s="202">
        <f t="shared" si="3"/>
        <v>2.3135184160835303E-2</v>
      </c>
      <c r="Q65" s="202">
        <f t="shared" si="3"/>
        <v>2.3135184160835303E-2</v>
      </c>
    </row>
    <row r="66" spans="1:17" x14ac:dyDescent="0.25">
      <c r="A66" s="76" t="s">
        <v>80</v>
      </c>
      <c r="B66" s="202">
        <f t="shared" ref="B66:Q66" si="4">IF(B$9=0,0,B$9/B$5)</f>
        <v>4.5264490749460359E-2</v>
      </c>
      <c r="C66" s="202">
        <f t="shared" si="4"/>
        <v>4.5264490749460366E-2</v>
      </c>
      <c r="D66" s="202">
        <f t="shared" si="4"/>
        <v>4.5264490749460352E-2</v>
      </c>
      <c r="E66" s="202">
        <f t="shared" si="4"/>
        <v>4.5264490749460352E-2</v>
      </c>
      <c r="F66" s="202">
        <f t="shared" si="4"/>
        <v>4.5264490749460366E-2</v>
      </c>
      <c r="G66" s="202">
        <f t="shared" si="4"/>
        <v>4.5264490749460373E-2</v>
      </c>
      <c r="H66" s="202">
        <f t="shared" si="4"/>
        <v>4.5264490749460352E-2</v>
      </c>
      <c r="I66" s="202">
        <f t="shared" si="4"/>
        <v>4.5264490749460373E-2</v>
      </c>
      <c r="J66" s="202">
        <f t="shared" si="4"/>
        <v>4.5264490749460366E-2</v>
      </c>
      <c r="K66" s="202">
        <f t="shared" si="4"/>
        <v>4.5264490749460366E-2</v>
      </c>
      <c r="L66" s="202">
        <f t="shared" si="4"/>
        <v>4.5264490749460366E-2</v>
      </c>
      <c r="M66" s="202">
        <f t="shared" si="4"/>
        <v>4.5264490749460373E-2</v>
      </c>
      <c r="N66" s="202">
        <f t="shared" si="4"/>
        <v>4.5264490749460345E-2</v>
      </c>
      <c r="O66" s="202">
        <f t="shared" si="4"/>
        <v>4.5264490749460366E-2</v>
      </c>
      <c r="P66" s="202">
        <f t="shared" si="4"/>
        <v>4.5264490749460366E-2</v>
      </c>
      <c r="Q66" s="202">
        <f t="shared" si="4"/>
        <v>4.5264490749460366E-2</v>
      </c>
    </row>
    <row r="67" spans="1:17" x14ac:dyDescent="0.25">
      <c r="A67" s="129" t="s">
        <v>79</v>
      </c>
      <c r="B67" s="201">
        <f t="shared" ref="B67:Q67" si="5">IF(B$10=0,0,B$10/B$5)</f>
        <v>7.6446695487977501E-2</v>
      </c>
      <c r="C67" s="201">
        <f t="shared" si="5"/>
        <v>7.6446695487977515E-2</v>
      </c>
      <c r="D67" s="201">
        <f t="shared" si="5"/>
        <v>7.6446695487977515E-2</v>
      </c>
      <c r="E67" s="201">
        <f t="shared" si="5"/>
        <v>7.6446695487977487E-2</v>
      </c>
      <c r="F67" s="201">
        <f t="shared" si="5"/>
        <v>7.6446695487977515E-2</v>
      </c>
      <c r="G67" s="201">
        <f t="shared" si="5"/>
        <v>7.6446695487977501E-2</v>
      </c>
      <c r="H67" s="201">
        <f t="shared" si="5"/>
        <v>7.6446695487977487E-2</v>
      </c>
      <c r="I67" s="201">
        <f t="shared" si="5"/>
        <v>7.6446695487977528E-2</v>
      </c>
      <c r="J67" s="201">
        <f t="shared" si="5"/>
        <v>7.6446695487977515E-2</v>
      </c>
      <c r="K67" s="201">
        <f t="shared" si="5"/>
        <v>7.6446695487977515E-2</v>
      </c>
      <c r="L67" s="201">
        <f t="shared" si="5"/>
        <v>7.6446695487977515E-2</v>
      </c>
      <c r="M67" s="201">
        <f t="shared" si="5"/>
        <v>7.6446695487977528E-2</v>
      </c>
      <c r="N67" s="201">
        <f t="shared" si="5"/>
        <v>7.6446695487977487E-2</v>
      </c>
      <c r="O67" s="201">
        <f t="shared" si="5"/>
        <v>7.6446695487977515E-2</v>
      </c>
      <c r="P67" s="201">
        <f t="shared" si="5"/>
        <v>7.6446695487977515E-2</v>
      </c>
      <c r="Q67" s="201">
        <f t="shared" si="5"/>
        <v>7.6446695487977515E-2</v>
      </c>
    </row>
    <row r="68" spans="1:17" x14ac:dyDescent="0.25">
      <c r="A68" s="127" t="s">
        <v>306</v>
      </c>
      <c r="B68" s="200">
        <f t="shared" ref="B68:Q68" si="6">IF(B$15=0,0,B$15/B$5)</f>
        <v>2.9951706572285356E-2</v>
      </c>
      <c r="C68" s="200">
        <f t="shared" si="6"/>
        <v>2.995170657228537E-2</v>
      </c>
      <c r="D68" s="200">
        <f t="shared" si="6"/>
        <v>2.9951706572285356E-2</v>
      </c>
      <c r="E68" s="200">
        <f t="shared" si="6"/>
        <v>2.9951706572285356E-2</v>
      </c>
      <c r="F68" s="200">
        <f t="shared" si="6"/>
        <v>2.995170657228536E-2</v>
      </c>
      <c r="G68" s="200">
        <f t="shared" si="6"/>
        <v>2.995170657228537E-2</v>
      </c>
      <c r="H68" s="200">
        <f t="shared" si="6"/>
        <v>2.9951706572285363E-2</v>
      </c>
      <c r="I68" s="200">
        <f t="shared" si="6"/>
        <v>2.995170657228537E-2</v>
      </c>
      <c r="J68" s="200">
        <f t="shared" si="6"/>
        <v>2.9951706572285356E-2</v>
      </c>
      <c r="K68" s="200">
        <f t="shared" si="6"/>
        <v>2.9951706572285363E-2</v>
      </c>
      <c r="L68" s="200">
        <f t="shared" si="6"/>
        <v>2.9951706572285363E-2</v>
      </c>
      <c r="M68" s="200">
        <f t="shared" si="6"/>
        <v>2.9951706572285363E-2</v>
      </c>
      <c r="N68" s="200">
        <f t="shared" si="6"/>
        <v>2.9951706572285346E-2</v>
      </c>
      <c r="O68" s="200">
        <f t="shared" si="6"/>
        <v>2.9951706572285356E-2</v>
      </c>
      <c r="P68" s="200">
        <f t="shared" si="6"/>
        <v>2.9951706572285356E-2</v>
      </c>
      <c r="Q68" s="200">
        <f t="shared" si="6"/>
        <v>2.9951706572285366E-2</v>
      </c>
    </row>
    <row r="69" spans="1:17" x14ac:dyDescent="0.25">
      <c r="A69" s="127" t="s">
        <v>305</v>
      </c>
      <c r="B69" s="200">
        <f t="shared" ref="B69:Q69" si="7">IF(B$26=0,0,B$26/B$5)</f>
        <v>0.25458950586442552</v>
      </c>
      <c r="C69" s="200">
        <f t="shared" si="7"/>
        <v>0.25458950586442558</v>
      </c>
      <c r="D69" s="200">
        <f t="shared" si="7"/>
        <v>0.25458950586442552</v>
      </c>
      <c r="E69" s="200">
        <f t="shared" si="7"/>
        <v>0.25458950586442552</v>
      </c>
      <c r="F69" s="200">
        <f t="shared" si="7"/>
        <v>0.25458950586442552</v>
      </c>
      <c r="G69" s="200">
        <f t="shared" si="7"/>
        <v>0.25458950586442564</v>
      </c>
      <c r="H69" s="200">
        <f t="shared" si="7"/>
        <v>0.25458950586442552</v>
      </c>
      <c r="I69" s="200">
        <f t="shared" si="7"/>
        <v>0.25458950586442564</v>
      </c>
      <c r="J69" s="200">
        <f t="shared" si="7"/>
        <v>0.25458950586442564</v>
      </c>
      <c r="K69" s="200">
        <f t="shared" si="7"/>
        <v>0.25458950586442564</v>
      </c>
      <c r="L69" s="200">
        <f t="shared" si="7"/>
        <v>0.25458950586442552</v>
      </c>
      <c r="M69" s="200">
        <f t="shared" si="7"/>
        <v>0.25458950586442564</v>
      </c>
      <c r="N69" s="200">
        <f t="shared" si="7"/>
        <v>0.25458950586442547</v>
      </c>
      <c r="O69" s="200">
        <f t="shared" si="7"/>
        <v>0.25458950586442552</v>
      </c>
      <c r="P69" s="200">
        <f t="shared" si="7"/>
        <v>0.25458950586442558</v>
      </c>
      <c r="Q69" s="200">
        <f t="shared" si="7"/>
        <v>0.25458950586442564</v>
      </c>
    </row>
    <row r="70" spans="1:17" x14ac:dyDescent="0.25">
      <c r="A70" s="127" t="s">
        <v>304</v>
      </c>
      <c r="B70" s="200">
        <f t="shared" ref="B70:Q70" si="8">IF(B$37=0,0,B$37/B$5)</f>
        <v>0.12075196685352364</v>
      </c>
      <c r="C70" s="200">
        <f t="shared" si="8"/>
        <v>0.12184807099267103</v>
      </c>
      <c r="D70" s="200">
        <f t="shared" si="8"/>
        <v>0.13585619396458073</v>
      </c>
      <c r="E70" s="200">
        <f t="shared" si="8"/>
        <v>0.17282794579219984</v>
      </c>
      <c r="F70" s="200">
        <f t="shared" si="8"/>
        <v>0.18999968380435728</v>
      </c>
      <c r="G70" s="200">
        <f t="shared" si="8"/>
        <v>0.17210668246870661</v>
      </c>
      <c r="H70" s="200">
        <f t="shared" si="8"/>
        <v>0.17124251784257524</v>
      </c>
      <c r="I70" s="200">
        <f t="shared" si="8"/>
        <v>0.17273830075458657</v>
      </c>
      <c r="J70" s="200">
        <f t="shared" si="8"/>
        <v>0.16711712400928017</v>
      </c>
      <c r="K70" s="200">
        <f t="shared" si="8"/>
        <v>0.15238434999360262</v>
      </c>
      <c r="L70" s="200">
        <f t="shared" si="8"/>
        <v>0.14380081543984014</v>
      </c>
      <c r="M70" s="200">
        <f t="shared" si="8"/>
        <v>0.16493635869979242</v>
      </c>
      <c r="N70" s="200">
        <f t="shared" si="8"/>
        <v>0.16515839488746437</v>
      </c>
      <c r="O70" s="200">
        <f t="shared" si="8"/>
        <v>0.17098682168636256</v>
      </c>
      <c r="P70" s="200">
        <f t="shared" si="8"/>
        <v>0.1869402772193744</v>
      </c>
      <c r="Q70" s="200">
        <f t="shared" si="8"/>
        <v>0.17850789165807285</v>
      </c>
    </row>
    <row r="71" spans="1:17" x14ac:dyDescent="0.25">
      <c r="A71" s="127" t="s">
        <v>303</v>
      </c>
      <c r="B71" s="200">
        <f t="shared" ref="B71:Q71" si="9">IF(B$38=0,0,B$38/B$5)</f>
        <v>0.34006302931876037</v>
      </c>
      <c r="C71" s="200">
        <f t="shared" si="9"/>
        <v>0.33861853664220543</v>
      </c>
      <c r="D71" s="200">
        <f t="shared" si="9"/>
        <v>0.32015803610897431</v>
      </c>
      <c r="E71" s="200">
        <f t="shared" si="9"/>
        <v>0.27143508830955215</v>
      </c>
      <c r="F71" s="200">
        <f t="shared" si="9"/>
        <v>0.24880544125650936</v>
      </c>
      <c r="G71" s="200">
        <f t="shared" si="9"/>
        <v>0.27238559980881899</v>
      </c>
      <c r="H71" s="200">
        <f t="shared" si="9"/>
        <v>0.27352443272551225</v>
      </c>
      <c r="I71" s="200">
        <f t="shared" si="9"/>
        <v>0.27155322635474055</v>
      </c>
      <c r="J71" s="200">
        <f t="shared" si="9"/>
        <v>0.27896105226490725</v>
      </c>
      <c r="K71" s="200">
        <f t="shared" si="9"/>
        <v>0.29837652877933901</v>
      </c>
      <c r="L71" s="200">
        <f t="shared" si="9"/>
        <v>0.30968827586526121</v>
      </c>
      <c r="M71" s="200">
        <f t="shared" si="9"/>
        <v>0.28183495758679661</v>
      </c>
      <c r="N71" s="200">
        <f t="shared" si="9"/>
        <v>0.28154234885048424</v>
      </c>
      <c r="O71" s="200">
        <f t="shared" si="9"/>
        <v>0.27386140000068349</v>
      </c>
      <c r="P71" s="200">
        <f t="shared" si="9"/>
        <v>0.25283725743964147</v>
      </c>
      <c r="Q71" s="200">
        <f t="shared" si="9"/>
        <v>0.26394981395152889</v>
      </c>
    </row>
    <row r="72" spans="1:17" x14ac:dyDescent="0.25">
      <c r="A72" s="142" t="s">
        <v>310</v>
      </c>
      <c r="B72" s="199">
        <f t="shared" ref="B72:Q72" si="10">IF(B$39=0,0,B$39/B$5)</f>
        <v>0.26492858796287311</v>
      </c>
      <c r="C72" s="199">
        <f t="shared" si="10"/>
        <v>0.26323708590284833</v>
      </c>
      <c r="D72" s="199">
        <f t="shared" si="10"/>
        <v>0.24161982526327139</v>
      </c>
      <c r="E72" s="199">
        <f t="shared" si="10"/>
        <v>0.18456521508016036</v>
      </c>
      <c r="F72" s="199">
        <f t="shared" si="10"/>
        <v>0.1580658805877582</v>
      </c>
      <c r="G72" s="199">
        <f t="shared" si="10"/>
        <v>0.18567826479317218</v>
      </c>
      <c r="H72" s="199">
        <f t="shared" si="10"/>
        <v>0.18701183903406407</v>
      </c>
      <c r="I72" s="199">
        <f t="shared" si="10"/>
        <v>0.18470355482396583</v>
      </c>
      <c r="J72" s="199">
        <f t="shared" si="10"/>
        <v>0.19337812478941288</v>
      </c>
      <c r="K72" s="199">
        <f t="shared" si="10"/>
        <v>0.21611366305385651</v>
      </c>
      <c r="L72" s="199">
        <f t="shared" si="10"/>
        <v>0.22935972778569702</v>
      </c>
      <c r="M72" s="199">
        <f t="shared" si="10"/>
        <v>0.19674347018104593</v>
      </c>
      <c r="N72" s="199">
        <f t="shared" si="10"/>
        <v>0.19640082512075122</v>
      </c>
      <c r="O72" s="199">
        <f t="shared" si="10"/>
        <v>0.18740642797824097</v>
      </c>
      <c r="P72" s="199">
        <f t="shared" si="10"/>
        <v>0.16278714050835119</v>
      </c>
      <c r="Q72" s="199">
        <f t="shared" si="10"/>
        <v>0.17579995292137698</v>
      </c>
    </row>
    <row r="73" spans="1:17" x14ac:dyDescent="0.25">
      <c r="A73" s="142" t="s">
        <v>309</v>
      </c>
      <c r="B73" s="199">
        <f t="shared" ref="B73:Q73" si="11">IF(B$45=0,0,B$45/B$5)</f>
        <v>4.792273051565657E-2</v>
      </c>
      <c r="C73" s="199">
        <f t="shared" si="11"/>
        <v>4.7922730515656584E-2</v>
      </c>
      <c r="D73" s="199">
        <f t="shared" si="11"/>
        <v>4.7922730515656577E-2</v>
      </c>
      <c r="E73" s="199">
        <f t="shared" si="11"/>
        <v>4.7922730515656584E-2</v>
      </c>
      <c r="F73" s="199">
        <f t="shared" si="11"/>
        <v>4.7922730515656577E-2</v>
      </c>
      <c r="G73" s="199">
        <f t="shared" si="11"/>
        <v>4.7922730515656597E-2</v>
      </c>
      <c r="H73" s="199">
        <f t="shared" si="11"/>
        <v>4.7922730515656577E-2</v>
      </c>
      <c r="I73" s="199">
        <f t="shared" si="11"/>
        <v>4.7922730515656591E-2</v>
      </c>
      <c r="J73" s="199">
        <f t="shared" si="11"/>
        <v>4.7922730515656597E-2</v>
      </c>
      <c r="K73" s="199">
        <f t="shared" si="11"/>
        <v>4.7922730515656584E-2</v>
      </c>
      <c r="L73" s="199">
        <f t="shared" si="11"/>
        <v>4.7922730515656584E-2</v>
      </c>
      <c r="M73" s="199">
        <f t="shared" si="11"/>
        <v>4.7922730515656591E-2</v>
      </c>
      <c r="N73" s="199">
        <f t="shared" si="11"/>
        <v>4.7922730515656556E-2</v>
      </c>
      <c r="O73" s="199">
        <f t="shared" si="11"/>
        <v>4.7922730515656577E-2</v>
      </c>
      <c r="P73" s="199">
        <f t="shared" si="11"/>
        <v>4.7922730515656591E-2</v>
      </c>
      <c r="Q73" s="199">
        <f t="shared" si="11"/>
        <v>4.7922730515656584E-2</v>
      </c>
    </row>
    <row r="74" spans="1:17" x14ac:dyDescent="0.25">
      <c r="A74" s="142" t="s">
        <v>308</v>
      </c>
      <c r="B74" s="199">
        <f t="shared" ref="B74:Q74" si="12">IF(B$56=0,0,B$56/B$5)</f>
        <v>2.7211710840230684E-2</v>
      </c>
      <c r="C74" s="199">
        <f t="shared" si="12"/>
        <v>2.7458720223700522E-2</v>
      </c>
      <c r="D74" s="199">
        <f t="shared" si="12"/>
        <v>3.0615480330046359E-2</v>
      </c>
      <c r="E74" s="199">
        <f t="shared" si="12"/>
        <v>3.8947142713735179E-2</v>
      </c>
      <c r="F74" s="199">
        <f t="shared" si="12"/>
        <v>4.28168301530946E-2</v>
      </c>
      <c r="G74" s="199">
        <f t="shared" si="12"/>
        <v>3.878460449999023E-2</v>
      </c>
      <c r="H74" s="199">
        <f t="shared" si="12"/>
        <v>3.8589863175791606E-2</v>
      </c>
      <c r="I74" s="199">
        <f t="shared" si="12"/>
        <v>3.8926941015118101E-2</v>
      </c>
      <c r="J74" s="199">
        <f t="shared" si="12"/>
        <v>3.7660196959837786E-2</v>
      </c>
      <c r="K74" s="199">
        <f t="shared" si="12"/>
        <v>3.4340135209825942E-2</v>
      </c>
      <c r="L74" s="199">
        <f t="shared" si="12"/>
        <v>3.2405817563907632E-2</v>
      </c>
      <c r="M74" s="199">
        <f t="shared" si="12"/>
        <v>3.7168756890094072E-2</v>
      </c>
      <c r="N74" s="199">
        <f t="shared" si="12"/>
        <v>3.7218793214076479E-2</v>
      </c>
      <c r="O74" s="199">
        <f t="shared" si="12"/>
        <v>3.8532241506785934E-2</v>
      </c>
      <c r="P74" s="199">
        <f t="shared" si="12"/>
        <v>4.2127386415633669E-2</v>
      </c>
      <c r="Q74" s="199">
        <f t="shared" si="12"/>
        <v>4.02271305144953E-2</v>
      </c>
    </row>
    <row r="75" spans="1:17" x14ac:dyDescent="0.25">
      <c r="A75" s="142" t="s">
        <v>307</v>
      </c>
      <c r="B75" s="199">
        <f t="shared" ref="B75:Q75" si="13">IF(B$57=0,0,B$57/B$5)</f>
        <v>0</v>
      </c>
      <c r="C75" s="199">
        <f t="shared" si="13"/>
        <v>0</v>
      </c>
      <c r="D75" s="199">
        <f t="shared" si="13"/>
        <v>0</v>
      </c>
      <c r="E75" s="199">
        <f t="shared" si="13"/>
        <v>0</v>
      </c>
      <c r="F75" s="199">
        <f t="shared" si="13"/>
        <v>0</v>
      </c>
      <c r="G75" s="199">
        <f t="shared" si="13"/>
        <v>0</v>
      </c>
      <c r="H75" s="199">
        <f t="shared" si="13"/>
        <v>0</v>
      </c>
      <c r="I75" s="199">
        <f t="shared" si="13"/>
        <v>0</v>
      </c>
      <c r="J75" s="199">
        <f t="shared" si="13"/>
        <v>0</v>
      </c>
      <c r="K75" s="199">
        <f t="shared" si="13"/>
        <v>0</v>
      </c>
      <c r="L75" s="199">
        <f t="shared" si="13"/>
        <v>0</v>
      </c>
      <c r="M75" s="199">
        <f t="shared" si="13"/>
        <v>0</v>
      </c>
      <c r="N75" s="199">
        <f t="shared" si="13"/>
        <v>0</v>
      </c>
      <c r="O75" s="199">
        <f t="shared" si="13"/>
        <v>0</v>
      </c>
      <c r="P75" s="199">
        <f t="shared" si="13"/>
        <v>0</v>
      </c>
      <c r="Q75" s="199">
        <f t="shared" si="13"/>
        <v>0</v>
      </c>
    </row>
    <row r="76" spans="1:17" x14ac:dyDescent="0.25">
      <c r="A76" s="72" t="s">
        <v>302</v>
      </c>
      <c r="B76" s="276">
        <f t="shared" ref="B76:Q76" si="14">IF(B$58=0,0,B$58/B$5)</f>
        <v>3.8380113365805386E-2</v>
      </c>
      <c r="C76" s="276">
        <f t="shared" si="14"/>
        <v>3.8728501903213114E-2</v>
      </c>
      <c r="D76" s="276">
        <f t="shared" si="14"/>
        <v>4.3180879464534361E-2</v>
      </c>
      <c r="E76" s="276">
        <f t="shared" si="14"/>
        <v>5.4932075436337588E-2</v>
      </c>
      <c r="F76" s="276">
        <f t="shared" si="14"/>
        <v>6.0389984477222748E-2</v>
      </c>
      <c r="G76" s="276">
        <f t="shared" si="14"/>
        <v>5.4702827260563809E-2</v>
      </c>
      <c r="H76" s="276">
        <f t="shared" si="14"/>
        <v>5.4428158970001923E-2</v>
      </c>
      <c r="I76" s="276">
        <f t="shared" si="14"/>
        <v>5.4903582428762379E-2</v>
      </c>
      <c r="J76" s="276">
        <f t="shared" si="14"/>
        <v>5.3116933263902058E-2</v>
      </c>
      <c r="K76" s="276">
        <f t="shared" si="14"/>
        <v>4.8434230765147725E-2</v>
      </c>
      <c r="L76" s="276">
        <f t="shared" si="14"/>
        <v>4.5706018232988053E-2</v>
      </c>
      <c r="M76" s="276">
        <f t="shared" si="14"/>
        <v>5.2423793251500581E-2</v>
      </c>
      <c r="N76" s="276">
        <f t="shared" si="14"/>
        <v>5.2494365800140698E-2</v>
      </c>
      <c r="O76" s="276">
        <f t="shared" si="14"/>
        <v>5.4346887851043288E-2</v>
      </c>
      <c r="P76" s="276">
        <f t="shared" si="14"/>
        <v>5.9417574879073766E-2</v>
      </c>
      <c r="Q76" s="276">
        <f t="shared" si="14"/>
        <v>5.6737403928487806E-2</v>
      </c>
    </row>
    <row r="78" spans="1:17" ht="12.75" x14ac:dyDescent="0.25">
      <c r="A78" s="98" t="str">
        <f>FBT_fec!$A$110</f>
        <v>Energy intensity (toe/physical output index)</v>
      </c>
      <c r="B78" s="197"/>
      <c r="C78" s="197"/>
      <c r="D78" s="197"/>
      <c r="E78" s="197"/>
      <c r="F78" s="197"/>
      <c r="G78" s="197"/>
      <c r="H78" s="197"/>
      <c r="I78" s="197"/>
      <c r="J78" s="197"/>
      <c r="K78" s="197"/>
      <c r="L78" s="197"/>
      <c r="M78" s="197"/>
      <c r="N78" s="197"/>
      <c r="O78" s="197"/>
      <c r="P78" s="197"/>
      <c r="Q78" s="197"/>
    </row>
    <row r="80" spans="1:17" x14ac:dyDescent="0.25">
      <c r="A80" s="78" t="s">
        <v>5</v>
      </c>
      <c r="B80" s="230">
        <f t="shared" ref="B80:Q80" si="15">SUM(B$81:B$90)</f>
        <v>89.254645583367306</v>
      </c>
      <c r="C80" s="230">
        <f t="shared" si="15"/>
        <v>89.959752779446831</v>
      </c>
      <c r="D80" s="230">
        <f t="shared" si="15"/>
        <v>88.716409535937174</v>
      </c>
      <c r="E80" s="230">
        <f t="shared" si="15"/>
        <v>87.211919175954492</v>
      </c>
      <c r="F80" s="230">
        <f t="shared" si="15"/>
        <v>86.501503127841801</v>
      </c>
      <c r="G80" s="230">
        <f t="shared" si="15"/>
        <v>87.600555559021061</v>
      </c>
      <c r="H80" s="230">
        <f t="shared" si="15"/>
        <v>87.59105631409949</v>
      </c>
      <c r="I80" s="230">
        <f t="shared" si="15"/>
        <v>85.839015016907297</v>
      </c>
      <c r="J80" s="230">
        <f t="shared" si="15"/>
        <v>85.813282816429791</v>
      </c>
      <c r="K80" s="230">
        <f t="shared" si="15"/>
        <v>86.648627006446915</v>
      </c>
      <c r="L80" s="230">
        <f t="shared" si="15"/>
        <v>83.330166227255503</v>
      </c>
      <c r="M80" s="230">
        <f t="shared" si="15"/>
        <v>80.639487672920524</v>
      </c>
      <c r="N80" s="230">
        <f t="shared" si="15"/>
        <v>80.526775581339919</v>
      </c>
      <c r="O80" s="230">
        <f t="shared" si="15"/>
        <v>78.243247900320313</v>
      </c>
      <c r="P80" s="230">
        <f t="shared" si="15"/>
        <v>77.35935155702407</v>
      </c>
      <c r="Q80" s="230">
        <f t="shared" si="15"/>
        <v>75.574107619049286</v>
      </c>
    </row>
    <row r="81" spans="1:17" x14ac:dyDescent="0.25">
      <c r="A81" s="132" t="s">
        <v>83</v>
      </c>
      <c r="B81" s="275">
        <f>IF(B$6=0,0,B$6/TEL!B$5*1000)</f>
        <v>3.5013906021074015</v>
      </c>
      <c r="C81" s="275">
        <f>IF(C$6=0,0,C$6/TEL!C$5*1000)</f>
        <v>3.5290514111744775</v>
      </c>
      <c r="D81" s="275">
        <f>IF(D$6=0,0,D$6/TEL!D$5*1000)</f>
        <v>3.4802760189294641</v>
      </c>
      <c r="E81" s="275">
        <f>IF(E$6=0,0,E$6/TEL!E$5*1000)</f>
        <v>3.4212560276116535</v>
      </c>
      <c r="F81" s="275">
        <f>IF(F$6=0,0,F$6/TEL!F$5*1000)</f>
        <v>3.3933869563919981</v>
      </c>
      <c r="G81" s="275">
        <f>IF(G$6=0,0,G$6/TEL!G$5*1000)</f>
        <v>3.4365019318490453</v>
      </c>
      <c r="H81" s="275">
        <f>IF(H$6=0,0,H$6/TEL!H$5*1000)</f>
        <v>3.4361292838296826</v>
      </c>
      <c r="I81" s="275">
        <f>IF(I$6=0,0,I$6/TEL!I$5*1000)</f>
        <v>3.3673980610188452</v>
      </c>
      <c r="J81" s="275">
        <f>IF(J$6=0,0,J$6/TEL!J$5*1000)</f>
        <v>3.3663886067284308</v>
      </c>
      <c r="K81" s="275">
        <f>IF(K$6=0,0,K$6/TEL!K$5*1000)</f>
        <v>3.3991585121751919</v>
      </c>
      <c r="L81" s="275">
        <f>IF(L$6=0,0,L$6/TEL!L$5*1000)</f>
        <v>3.2689778665653226</v>
      </c>
      <c r="M81" s="275">
        <f>IF(M$6=0,0,M$6/TEL!M$5*1000)</f>
        <v>3.1634246313038501</v>
      </c>
      <c r="N81" s="275">
        <f>IF(N$6=0,0,N$6/TEL!N$5*1000)</f>
        <v>3.159003023267374</v>
      </c>
      <c r="O81" s="275">
        <f>IF(O$6=0,0,O$6/TEL!O$5*1000)</f>
        <v>3.0694220013528795</v>
      </c>
      <c r="P81" s="275">
        <f>IF(P$6=0,0,P$6/TEL!P$5*1000)</f>
        <v>3.0347474325455459</v>
      </c>
      <c r="Q81" s="275">
        <f>IF(Q$6=0,0,Q$6/TEL!Q$5*1000)</f>
        <v>2.9647136958583551</v>
      </c>
    </row>
    <row r="82" spans="1:17" x14ac:dyDescent="0.25">
      <c r="A82" s="76" t="s">
        <v>82</v>
      </c>
      <c r="B82" s="274">
        <f>IF(B$7=0,0,B$7/TEL!B$5*1000)</f>
        <v>2.872935878652227</v>
      </c>
      <c r="C82" s="274">
        <f>IF(C$7=0,0,C$7/TEL!C$5*1000)</f>
        <v>2.8956319271175204</v>
      </c>
      <c r="D82" s="274">
        <f>IF(D$7=0,0,D$7/TEL!D$5*1000)</f>
        <v>2.8556110924549452</v>
      </c>
      <c r="E82" s="274">
        <f>IF(E$7=0,0,E$7/TEL!E$5*1000)</f>
        <v>2.8071844329121265</v>
      </c>
      <c r="F82" s="274">
        <f>IF(F$7=0,0,F$7/TEL!F$5*1000)</f>
        <v>2.7843175026806142</v>
      </c>
      <c r="G82" s="274">
        <f>IF(G$7=0,0,G$7/TEL!G$5*1000)</f>
        <v>2.8196938927992172</v>
      </c>
      <c r="H82" s="274">
        <f>IF(H$7=0,0,H$7/TEL!H$5*1000)</f>
        <v>2.8193881303217916</v>
      </c>
      <c r="I82" s="274">
        <f>IF(I$7=0,0,I$7/TEL!I$5*1000)</f>
        <v>2.7629932808359756</v>
      </c>
      <c r="J82" s="274">
        <f>IF(J$7=0,0,J$7/TEL!J$5*1000)</f>
        <v>2.7621650106489692</v>
      </c>
      <c r="K82" s="274">
        <f>IF(K$7=0,0,K$7/TEL!K$5*1000)</f>
        <v>2.7890531381950292</v>
      </c>
      <c r="L82" s="274">
        <f>IF(L$7=0,0,L$7/TEL!L$5*1000)</f>
        <v>2.6822382494894961</v>
      </c>
      <c r="M82" s="274">
        <f>IF(M$7=0,0,M$7/TEL!M$5*1000)</f>
        <v>2.5956304667108516</v>
      </c>
      <c r="N82" s="274">
        <f>IF(N$7=0,0,N$7/TEL!N$5*1000)</f>
        <v>2.5920024806296404</v>
      </c>
      <c r="O82" s="274">
        <f>IF(O$7=0,0,O$7/TEL!O$5*1000)</f>
        <v>2.5185001036741581</v>
      </c>
      <c r="P82" s="274">
        <f>IF(P$7=0,0,P$7/TEL!P$5*1000)</f>
        <v>2.4900491754219862</v>
      </c>
      <c r="Q82" s="274">
        <f>IF(Q$7=0,0,Q$7/TEL!Q$5*1000)</f>
        <v>2.4325855966017276</v>
      </c>
    </row>
    <row r="83" spans="1:17" x14ac:dyDescent="0.25">
      <c r="A83" s="76" t="s">
        <v>81</v>
      </c>
      <c r="B83" s="274">
        <f>IF(B$8=0,0,B$8/TEL!B$5*1000)</f>
        <v>2.0649226627812882</v>
      </c>
      <c r="C83" s="274">
        <f>IF(C$8=0,0,C$8/TEL!C$5*1000)</f>
        <v>2.0812354476157173</v>
      </c>
      <c r="D83" s="274">
        <f>IF(D$8=0,0,D$8/TEL!D$5*1000)</f>
        <v>2.0524704727019913</v>
      </c>
      <c r="E83" s="274">
        <f>IF(E$8=0,0,E$8/TEL!E$5*1000)</f>
        <v>2.0176638111555905</v>
      </c>
      <c r="F83" s="274">
        <f>IF(F$8=0,0,F$8/TEL!F$5*1000)</f>
        <v>2.0012282050516914</v>
      </c>
      <c r="G83" s="274">
        <f>IF(G$8=0,0,G$8/TEL!G$5*1000)</f>
        <v>2.0266549854494369</v>
      </c>
      <c r="H83" s="274">
        <f>IF(H$8=0,0,H$8/TEL!H$5*1000)</f>
        <v>2.0264352186687877</v>
      </c>
      <c r="I83" s="274">
        <f>IF(I$8=0,0,I$8/TEL!I$5*1000)</f>
        <v>1.9859014206008572</v>
      </c>
      <c r="J83" s="274">
        <f>IF(J$8=0,0,J$8/TEL!J$5*1000)</f>
        <v>1.9853061014039466</v>
      </c>
      <c r="K83" s="274">
        <f>IF(K$8=0,0,K$8/TEL!K$5*1000)</f>
        <v>2.0046319430776776</v>
      </c>
      <c r="L83" s="274">
        <f>IF(L$8=0,0,L$8/TEL!L$5*1000)</f>
        <v>1.9278587418205748</v>
      </c>
      <c r="M83" s="274">
        <f>IF(M$8=0,0,M$8/TEL!M$5*1000)</f>
        <v>1.8656093979484245</v>
      </c>
      <c r="N83" s="274">
        <f>IF(N$8=0,0,N$8/TEL!N$5*1000)</f>
        <v>1.863001782952554</v>
      </c>
      <c r="O83" s="274">
        <f>IF(O$8=0,0,O$8/TEL!O$5*1000)</f>
        <v>1.8101719495158013</v>
      </c>
      <c r="P83" s="274">
        <f>IF(P$8=0,0,P$8/TEL!P$5*1000)</f>
        <v>1.7897228448345524</v>
      </c>
      <c r="Q83" s="274">
        <f>IF(Q$8=0,0,Q$8/TEL!Q$5*1000)</f>
        <v>1.7484208975574915</v>
      </c>
    </row>
    <row r="84" spans="1:17" x14ac:dyDescent="0.25">
      <c r="A84" s="76" t="s">
        <v>80</v>
      </c>
      <c r="B84" s="274">
        <f>IF(B$9=0,0,B$9/TEL!B$5*1000)</f>
        <v>4.040066079354693</v>
      </c>
      <c r="C84" s="274">
        <f>IF(C$9=0,0,C$9/TEL!C$5*1000)</f>
        <v>4.0719823975090117</v>
      </c>
      <c r="D84" s="274">
        <f>IF(D$9=0,0,D$9/TEL!D$5*1000)</f>
        <v>4.0157030987647655</v>
      </c>
      <c r="E84" s="274">
        <f>IF(E$9=0,0,E$9/TEL!E$5*1000)</f>
        <v>3.9476031087826766</v>
      </c>
      <c r="F84" s="274">
        <f>IF(F$9=0,0,F$9/TEL!F$5*1000)</f>
        <v>3.9154464881446129</v>
      </c>
      <c r="G84" s="274">
        <f>IF(G$9=0,0,G$9/TEL!G$5*1000)</f>
        <v>3.9651945367488981</v>
      </c>
      <c r="H84" s="274">
        <f>IF(H$9=0,0,H$9/TEL!H$5*1000)</f>
        <v>3.9647645582650175</v>
      </c>
      <c r="I84" s="274">
        <f>IF(I$9=0,0,I$9/TEL!I$5*1000)</f>
        <v>3.8854593011755898</v>
      </c>
      <c r="J84" s="274">
        <f>IF(J$9=0,0,J$9/TEL!J$5*1000)</f>
        <v>3.8842945462251119</v>
      </c>
      <c r="K84" s="274">
        <f>IF(K$9=0,0,K$9/TEL!K$5*1000)</f>
        <v>3.9221059755867591</v>
      </c>
      <c r="L84" s="274">
        <f>IF(L$9=0,0,L$9/TEL!L$5*1000)</f>
        <v>3.7718975383446027</v>
      </c>
      <c r="M84" s="274">
        <f>IF(M$9=0,0,M$9/TEL!M$5*1000)</f>
        <v>3.6501053438121338</v>
      </c>
      <c r="N84" s="274">
        <f>IF(N$9=0,0,N$9/TEL!N$5*1000)</f>
        <v>3.6450034883854312</v>
      </c>
      <c r="O84" s="274">
        <f>IF(O$9=0,0,O$9/TEL!O$5*1000)</f>
        <v>3.5416407707917839</v>
      </c>
      <c r="P84" s="274">
        <f>IF(P$9=0,0,P$9/TEL!P$5*1000)</f>
        <v>3.5016316529371672</v>
      </c>
      <c r="Q84" s="274">
        <f>IF(Q$9=0,0,Q$9/TEL!Q$5*1000)</f>
        <v>3.4208234952211782</v>
      </c>
    </row>
    <row r="85" spans="1:17" x14ac:dyDescent="0.25">
      <c r="A85" s="129" t="s">
        <v>79</v>
      </c>
      <c r="B85" s="273">
        <f>IF(B$10=0,0,B$10/TEL!B$5*1000)</f>
        <v>6.8232227117990387</v>
      </c>
      <c r="C85" s="273">
        <f>IF(C$10=0,0,C$10/TEL!C$5*1000)</f>
        <v>6.87712582690411</v>
      </c>
      <c r="D85" s="273">
        <f>IF(D$10=0,0,D$10/TEL!D$5*1000)</f>
        <v>6.7820763445804948</v>
      </c>
      <c r="E85" s="273">
        <f>IF(E$10=0,0,E$10/TEL!E$5*1000)</f>
        <v>6.6670630281662984</v>
      </c>
      <c r="F85" s="273">
        <f>IF(F$10=0,0,F$10/TEL!F$5*1000)</f>
        <v>6.6127540688664581</v>
      </c>
      <c r="G85" s="273">
        <f>IF(G$10=0,0,G$10/TEL!G$5*1000)</f>
        <v>6.6967729953981383</v>
      </c>
      <c r="H85" s="273">
        <f>IF(H$10=0,0,H$10/TEL!H$5*1000)</f>
        <v>6.696046809514252</v>
      </c>
      <c r="I85" s="273">
        <f>IF(I$10=0,0,I$10/TEL!I$5*1000)</f>
        <v>6.5621090419854413</v>
      </c>
      <c r="J85" s="273">
        <f>IF(J$10=0,0,J$10/TEL!J$5*1000)</f>
        <v>6.5601419002913008</v>
      </c>
      <c r="K85" s="273">
        <f>IF(K$10=0,0,K$10/TEL!K$5*1000)</f>
        <v>6.6240012032131936</v>
      </c>
      <c r="L85" s="273">
        <f>IF(L$10=0,0,L$10/TEL!L$5*1000)</f>
        <v>6.3703158425375506</v>
      </c>
      <c r="M85" s="273">
        <f>IF(M$10=0,0,M$10/TEL!M$5*1000)</f>
        <v>6.1646223584382716</v>
      </c>
      <c r="N85" s="273">
        <f>IF(N$10=0,0,N$10/TEL!N$5*1000)</f>
        <v>6.1560058914953961</v>
      </c>
      <c r="O85" s="273">
        <f>IF(O$10=0,0,O$10/TEL!O$5*1000)</f>
        <v>5.9814377462261241</v>
      </c>
      <c r="P85" s="273">
        <f>IF(P$10=0,0,P$10/TEL!P$5*1000)</f>
        <v>5.9138667916272167</v>
      </c>
      <c r="Q85" s="273">
        <f>IF(Q$10=0,0,Q$10/TEL!Q$5*1000)</f>
        <v>5.7773907919291014</v>
      </c>
    </row>
    <row r="86" spans="1:17" x14ac:dyDescent="0.25">
      <c r="A86" s="127" t="s">
        <v>306</v>
      </c>
      <c r="B86" s="296">
        <f>IF(B$15=0,0,B$15/TEL!B$5*1000)</f>
        <v>2.673328954726343</v>
      </c>
      <c r="C86" s="296">
        <f>IF(C$15=0,0,C$15/TEL!C$5*1000)</f>
        <v>2.6944481185653242</v>
      </c>
      <c r="D86" s="296">
        <f>IF(D$15=0,0,D$15/TEL!D$5*1000)</f>
        <v>2.6572078665670893</v>
      </c>
      <c r="E86" s="296">
        <f>IF(E$15=0,0,E$15/TEL!E$5*1000)</f>
        <v>2.6121458127640556</v>
      </c>
      <c r="F86" s="296">
        <f>IF(F$15=0,0,F$15/TEL!F$5*1000)</f>
        <v>2.5908676397467421</v>
      </c>
      <c r="G86" s="296">
        <f>IF(G$15=0,0,G$15/TEL!G$5*1000)</f>
        <v>2.6237861356729804</v>
      </c>
      <c r="H86" s="296">
        <f>IF(H$15=0,0,H$15/TEL!H$5*1000)</f>
        <v>2.6235016170764309</v>
      </c>
      <c r="I86" s="296">
        <f>IF(I$15=0,0,I$15/TEL!I$5*1000)</f>
        <v>2.5710249902404043</v>
      </c>
      <c r="J86" s="296">
        <f>IF(J$15=0,0,J$15/TEL!J$5*1000)</f>
        <v>2.5702542669222419</v>
      </c>
      <c r="K86" s="296">
        <f>IF(K$15=0,0,K$15/TEL!K$5*1000)</f>
        <v>2.5952742509884996</v>
      </c>
      <c r="L86" s="296">
        <f>IF(L$15=0,0,L$15/TEL!L$5*1000)</f>
        <v>2.4958806874585209</v>
      </c>
      <c r="M86" s="296">
        <f>IF(M$15=0,0,M$15/TEL!M$5*1000)</f>
        <v>2.4152902729187375</v>
      </c>
      <c r="N86" s="296">
        <f>IF(N$15=0,0,N$15/TEL!N$5*1000)</f>
        <v>2.4119143534245668</v>
      </c>
      <c r="O86" s="296">
        <f>IF(O$15=0,0,O$15/TEL!O$5*1000)</f>
        <v>2.3435188023729769</v>
      </c>
      <c r="P86" s="296">
        <f>IF(P$15=0,0,P$15/TEL!P$5*1000)</f>
        <v>2.3170445984582502</v>
      </c>
      <c r="Q86" s="296">
        <f>IF(Q$15=0,0,Q$15/TEL!Q$5*1000)</f>
        <v>2.26357349586808</v>
      </c>
    </row>
    <row r="87" spans="1:17" x14ac:dyDescent="0.25">
      <c r="A87" s="127" t="s">
        <v>305</v>
      </c>
      <c r="B87" s="296">
        <f>IF(B$26=0,0,B$26/TEL!B$5*1000)</f>
        <v>22.72329611517392</v>
      </c>
      <c r="C87" s="296">
        <f>IF(C$26=0,0,C$26/TEL!C$5*1000)</f>
        <v>22.902809007805249</v>
      </c>
      <c r="D87" s="296">
        <f>IF(D$26=0,0,D$26/TEL!D$5*1000)</f>
        <v>22.58626686582026</v>
      </c>
      <c r="E87" s="296">
        <f>IF(E$26=0,0,E$26/TEL!E$5*1000)</f>
        <v>22.203239408494476</v>
      </c>
      <c r="F87" s="296">
        <f>IF(F$26=0,0,F$26/TEL!F$5*1000)</f>
        <v>22.022374937847307</v>
      </c>
      <c r="G87" s="296">
        <f>IF(G$26=0,0,G$26/TEL!G$5*1000)</f>
        <v>22.302182153220336</v>
      </c>
      <c r="H87" s="296">
        <f>IF(H$26=0,0,H$26/TEL!H$5*1000)</f>
        <v>22.299763745149662</v>
      </c>
      <c r="I87" s="296">
        <f>IF(I$26=0,0,I$26/TEL!I$5*1000)</f>
        <v>21.853712417043436</v>
      </c>
      <c r="J87" s="296">
        <f>IF(J$26=0,0,J$26/TEL!J$5*1000)</f>
        <v>21.847161268839063</v>
      </c>
      <c r="K87" s="296">
        <f>IF(K$26=0,0,K$26/TEL!K$5*1000)</f>
        <v>22.059831133402252</v>
      </c>
      <c r="L87" s="296">
        <f>IF(L$26=0,0,L$26/TEL!L$5*1000)</f>
        <v>21.214985843397425</v>
      </c>
      <c r="M87" s="296">
        <f>IF(M$26=0,0,M$26/TEL!M$5*1000)</f>
        <v>20.529967319809273</v>
      </c>
      <c r="N87" s="296">
        <f>IF(N$26=0,0,N$26/TEL!N$5*1000)</f>
        <v>20.50127200410882</v>
      </c>
      <c r="O87" s="296">
        <f>IF(O$26=0,0,O$26/TEL!O$5*1000)</f>
        <v>19.919909820170304</v>
      </c>
      <c r="P87" s="296">
        <f>IF(P$26=0,0,P$26/TEL!P$5*1000)</f>
        <v>19.694879086895135</v>
      </c>
      <c r="Q87" s="296">
        <f>IF(Q$26=0,0,Q$26/TEL!Q$5*1000)</f>
        <v>19.24037471487868</v>
      </c>
    </row>
    <row r="88" spans="1:17" x14ac:dyDescent="0.25">
      <c r="A88" s="127" t="s">
        <v>304</v>
      </c>
      <c r="B88" s="296">
        <f>IF(B$37=0,0,B$37/TEL!B$5*1000)</f>
        <v>10.777674005005773</v>
      </c>
      <c r="C88" s="296">
        <f>IF(C$37=0,0,C$37/TEL!C$5*1000)</f>
        <v>10.961422343153171</v>
      </c>
      <c r="D88" s="296">
        <f>IF(D$37=0,0,D$37/TEL!D$5*1000)</f>
        <v>12.052673741755463</v>
      </c>
      <c r="E88" s="296">
        <f>IF(E$37=0,0,E$37/TEL!E$5*1000)</f>
        <v>15.072656839775577</v>
      </c>
      <c r="F88" s="296">
        <f>IF(F$37=0,0,F$37/TEL!F$5*1000)</f>
        <v>16.435258242891567</v>
      </c>
      <c r="G88" s="296">
        <f>IF(G$37=0,0,G$37/TEL!G$5*1000)</f>
        <v>15.076640999678729</v>
      </c>
      <c r="H88" s="296">
        <f>IF(H$37=0,0,H$37/TEL!H$5*1000)</f>
        <v>14.999313023717194</v>
      </c>
      <c r="I88" s="296">
        <f>IF(I$37=0,0,I$37/TEL!I$5*1000)</f>
        <v>14.827685592468002</v>
      </c>
      <c r="J88" s="296">
        <f>IF(J$37=0,0,J$37/TEL!J$5*1000)</f>
        <v>14.340869026076724</v>
      </c>
      <c r="K88" s="296">
        <f>IF(K$37=0,0,K$37/TEL!K$5*1000)</f>
        <v>13.203894704215537</v>
      </c>
      <c r="L88" s="296">
        <f>IF(L$37=0,0,L$37/TEL!L$5*1000)</f>
        <v>11.982945854216773</v>
      </c>
      <c r="M88" s="296">
        <f>IF(M$37=0,0,M$37/TEL!M$5*1000)</f>
        <v>13.300383464188307</v>
      </c>
      <c r="N88" s="296">
        <f>IF(N$37=0,0,N$37/TEL!N$5*1000)</f>
        <v>13.299673000477165</v>
      </c>
      <c r="O88" s="296">
        <f>IF(O$37=0,0,O$37/TEL!O$5*1000)</f>
        <v>13.378564276893934</v>
      </c>
      <c r="P88" s="296">
        <f>IF(P$37=0,0,P$37/TEL!P$5*1000)</f>
        <v>14.461578625581117</v>
      </c>
      <c r="Q88" s="296">
        <f>IF(Q$37=0,0,Q$37/TEL!Q$5*1000)</f>
        <v>13.490574615016788</v>
      </c>
    </row>
    <row r="89" spans="1:17" x14ac:dyDescent="0.25">
      <c r="A89" s="127" t="s">
        <v>303</v>
      </c>
      <c r="B89" s="296">
        <f>IF(B$38=0,0,B$38/TEL!B$5*1000)</f>
        <v>30.352205157852207</v>
      </c>
      <c r="C89" s="296">
        <f>IF(C$38=0,0,C$38/TEL!C$5*1000)</f>
        <v>30.462039842870851</v>
      </c>
      <c r="D89" s="296">
        <f>IF(D$38=0,0,D$38/TEL!D$5*1000)</f>
        <v>28.403271447665134</v>
      </c>
      <c r="E89" s="296">
        <f>IF(E$38=0,0,E$38/TEL!E$5*1000)</f>
        <v>23.67237498317073</v>
      </c>
      <c r="F89" s="296">
        <f>IF(F$38=0,0,F$38/TEL!F$5*1000)</f>
        <v>21.522044655074005</v>
      </c>
      <c r="G89" s="296">
        <f>IF(G$38=0,0,G$38/TEL!G$5*1000)</f>
        <v>23.861129869529723</v>
      </c>
      <c r="H89" s="296">
        <f>IF(H$38=0,0,H$38/TEL!H$5*1000)</f>
        <v>23.958293990142462</v>
      </c>
      <c r="I89" s="296">
        <f>IF(I$38=0,0,I$38/TEL!I$5*1000)</f>
        <v>23.3098614749542</v>
      </c>
      <c r="J89" s="296">
        <f>IF(J$38=0,0,J$38/TEL!J$5*1000)</f>
        <v>23.938563672777338</v>
      </c>
      <c r="K89" s="296">
        <f>IF(K$38=0,0,K$38/TEL!K$5*1000)</f>
        <v>25.853916549679326</v>
      </c>
      <c r="L89" s="296">
        <f>IF(L$38=0,0,L$38/TEL!L$5*1000)</f>
        <v>25.806375506484382</v>
      </c>
      <c r="M89" s="296">
        <f>IF(M$38=0,0,M$38/TEL!M$5*1000)</f>
        <v>22.727026588118559</v>
      </c>
      <c r="N89" s="296">
        <f>IF(N$38=0,0,N$38/TEL!N$5*1000)</f>
        <v>22.671697542526264</v>
      </c>
      <c r="O89" s="296">
        <f>IF(O$38=0,0,O$38/TEL!O$5*1000)</f>
        <v>21.427805410582263</v>
      </c>
      <c r="P89" s="296">
        <f>IF(P$38=0,0,P$38/TEL!P$5*1000)</f>
        <v>19.559326284987019</v>
      </c>
      <c r="Q89" s="296">
        <f>IF(Q$38=0,0,Q$38/TEL!Q$5*1000)</f>
        <v>19.947771645600881</v>
      </c>
    </row>
    <row r="90" spans="1:17" x14ac:dyDescent="0.25">
      <c r="A90" s="72" t="s">
        <v>302</v>
      </c>
      <c r="B90" s="272">
        <f>IF(B$58=0,0,B$58/TEL!B$5*1000)</f>
        <v>3.4256034159144195</v>
      </c>
      <c r="C90" s="272">
        <f>IF(C$58=0,0,C$58/TEL!C$5*1000)</f>
        <v>3.4840064567313869</v>
      </c>
      <c r="D90" s="272">
        <f>IF(D$58=0,0,D$58/TEL!D$5*1000)</f>
        <v>3.8308525866975707</v>
      </c>
      <c r="E90" s="272">
        <f>IF(E$58=0,0,E$58/TEL!E$5*1000)</f>
        <v>4.7907317231213087</v>
      </c>
      <c r="F90" s="272">
        <f>IF(F$58=0,0,F$58/TEL!F$5*1000)</f>
        <v>5.2238244311468023</v>
      </c>
      <c r="G90" s="272">
        <f>IF(G$58=0,0,G$58/TEL!G$5*1000)</f>
        <v>4.7919980586745519</v>
      </c>
      <c r="H90" s="272">
        <f>IF(H$58=0,0,H$58/TEL!H$5*1000)</f>
        <v>4.7674199374141981</v>
      </c>
      <c r="I90" s="272">
        <f>IF(I$58=0,0,I$58/TEL!I$5*1000)</f>
        <v>4.7128694365845405</v>
      </c>
      <c r="J90" s="272">
        <f>IF(J$58=0,0,J$58/TEL!J$5*1000)</f>
        <v>4.5581384165166536</v>
      </c>
      <c r="K90" s="272">
        <f>IF(K$58=0,0,K$58/TEL!K$5*1000)</f>
        <v>4.1967595959134618</v>
      </c>
      <c r="L90" s="272">
        <f>IF(L$58=0,0,L$58/TEL!L$5*1000)</f>
        <v>3.8086900969408664</v>
      </c>
      <c r="M90" s="272">
        <f>IF(M$58=0,0,M$58/TEL!M$5*1000)</f>
        <v>4.2274278296721137</v>
      </c>
      <c r="N90" s="272">
        <f>IF(N$58=0,0,N$58/TEL!N$5*1000)</f>
        <v>4.227202014072696</v>
      </c>
      <c r="O90" s="272">
        <f>IF(O$58=0,0,O$58/TEL!O$5*1000)</f>
        <v>4.2522770187400871</v>
      </c>
      <c r="P90" s="272">
        <f>IF(P$58=0,0,P$58/TEL!P$5*1000)</f>
        <v>4.5965050637360685</v>
      </c>
      <c r="Q90" s="272">
        <f>IF(Q$58=0,0,Q$58/TEL!Q$5*1000)</f>
        <v>4.2878786705170073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-0.249977111117893"/>
    <pageSetUpPr fitToPage="1"/>
  </sheetPr>
  <dimension ref="A1:Q90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389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5</v>
      </c>
      <c r="B5" s="96">
        <v>51.907719263657036</v>
      </c>
      <c r="C5" s="96">
        <v>56.202254786438594</v>
      </c>
      <c r="D5" s="96">
        <v>50.421452907863866</v>
      </c>
      <c r="E5" s="96">
        <v>47.245417617690201</v>
      </c>
      <c r="F5" s="96">
        <v>45.966694841788815</v>
      </c>
      <c r="G5" s="96">
        <v>46.345007819526245</v>
      </c>
      <c r="H5" s="96">
        <v>44.378627257237277</v>
      </c>
      <c r="I5" s="96">
        <v>43.646696348995285</v>
      </c>
      <c r="J5" s="96">
        <v>40.422380325747298</v>
      </c>
      <c r="K5" s="96">
        <v>36.076703919510109</v>
      </c>
      <c r="L5" s="96">
        <v>37.706985551994748</v>
      </c>
      <c r="M5" s="96">
        <v>37.584066931948684</v>
      </c>
      <c r="N5" s="96">
        <v>36.955913382547941</v>
      </c>
      <c r="O5" s="96">
        <v>38.89239756326316</v>
      </c>
      <c r="P5" s="96">
        <v>34.711873567190814</v>
      </c>
      <c r="Q5" s="96">
        <v>36.127397583848982</v>
      </c>
    </row>
    <row r="6" spans="1:17" x14ac:dyDescent="0.25">
      <c r="A6" s="132" t="s">
        <v>83</v>
      </c>
      <c r="B6" s="160">
        <v>2.0825166389398189</v>
      </c>
      <c r="C6" s="160">
        <v>2.2726245602523094</v>
      </c>
      <c r="D6" s="160">
        <v>2.0106895275900531</v>
      </c>
      <c r="E6" s="160">
        <v>1.852086383900327</v>
      </c>
      <c r="F6" s="160">
        <v>1.7872801621339309</v>
      </c>
      <c r="G6" s="160">
        <v>1.8248850919022548</v>
      </c>
      <c r="H6" s="160">
        <v>1.7472672274209946</v>
      </c>
      <c r="I6" s="160">
        <v>1.7102064942850703</v>
      </c>
      <c r="J6" s="160">
        <v>1.5833934673396444</v>
      </c>
      <c r="K6" s="160">
        <v>1.4269244717402372</v>
      </c>
      <c r="L6" s="160">
        <v>1.5012433261424889</v>
      </c>
      <c r="M6" s="160">
        <v>1.4783541763105246</v>
      </c>
      <c r="N6" s="160">
        <v>1.4516142066356932</v>
      </c>
      <c r="O6" s="160">
        <v>1.5201630312732324</v>
      </c>
      <c r="P6" s="160">
        <v>1.341434452876278</v>
      </c>
      <c r="Q6" s="160">
        <v>1.404468363356989</v>
      </c>
    </row>
    <row r="7" spans="1:17" x14ac:dyDescent="0.25">
      <c r="A7" s="76" t="s">
        <v>82</v>
      </c>
      <c r="B7" s="159">
        <v>0.4345469174441689</v>
      </c>
      <c r="C7" s="159">
        <v>0.47421565748848243</v>
      </c>
      <c r="D7" s="159">
        <v>0.41955916212815397</v>
      </c>
      <c r="E7" s="159">
        <v>0.38646434506949584</v>
      </c>
      <c r="F7" s="159">
        <v>0.37294159890112549</v>
      </c>
      <c r="G7" s="159">
        <v>0.38078840598346847</v>
      </c>
      <c r="H7" s="159">
        <v>0.36459232710550965</v>
      </c>
      <c r="I7" s="159">
        <v>0.35685907444317516</v>
      </c>
      <c r="J7" s="159">
        <v>0.33039772046381261</v>
      </c>
      <c r="K7" s="159">
        <v>0.2977482239642687</v>
      </c>
      <c r="L7" s="159">
        <v>0.31325591714885775</v>
      </c>
      <c r="M7" s="159">
        <v>0.30847976827378265</v>
      </c>
      <c r="N7" s="159">
        <v>0.3029000906964337</v>
      </c>
      <c r="O7" s="159">
        <v>0.3172037845463076</v>
      </c>
      <c r="P7" s="159">
        <v>0.27990950734854475</v>
      </c>
      <c r="Q7" s="159">
        <v>0.29306243538843257</v>
      </c>
    </row>
    <row r="8" spans="1:17" x14ac:dyDescent="0.25">
      <c r="A8" s="76" t="s">
        <v>81</v>
      </c>
      <c r="B8" s="159">
        <v>1.6842602185616615</v>
      </c>
      <c r="C8" s="159">
        <v>1.8380122717808294</v>
      </c>
      <c r="D8" s="159">
        <v>1.6261691838978538</v>
      </c>
      <c r="E8" s="159">
        <v>1.4978969960744635</v>
      </c>
      <c r="F8" s="159">
        <v>1.4454841897633484</v>
      </c>
      <c r="G8" s="159">
        <v>1.475897626105849</v>
      </c>
      <c r="H8" s="159">
        <v>1.413123250645373</v>
      </c>
      <c r="I8" s="159">
        <v>1.3831499398326699</v>
      </c>
      <c r="J8" s="159">
        <v>1.2805883888295042</v>
      </c>
      <c r="K8" s="159">
        <v>1.1540422187779924</v>
      </c>
      <c r="L8" s="159">
        <v>1.2141484804127189</v>
      </c>
      <c r="M8" s="159">
        <v>1.1956366069525868</v>
      </c>
      <c r="N8" s="159">
        <v>1.1740103369258599</v>
      </c>
      <c r="O8" s="159">
        <v>1.229450018034455</v>
      </c>
      <c r="P8" s="159">
        <v>1.0849011443854464</v>
      </c>
      <c r="Q8" s="159">
        <v>1.1358805727645087</v>
      </c>
    </row>
    <row r="9" spans="1:17" x14ac:dyDescent="0.25">
      <c r="A9" s="76" t="s">
        <v>80</v>
      </c>
      <c r="B9" s="159">
        <v>2.3168248313433151</v>
      </c>
      <c r="C9" s="159">
        <v>2.5283221824310185</v>
      </c>
      <c r="D9" s="159">
        <v>2.2369163052709777</v>
      </c>
      <c r="E9" s="159">
        <v>2.0604683985610772</v>
      </c>
      <c r="F9" s="159">
        <v>1.9883706966717105</v>
      </c>
      <c r="G9" s="159">
        <v>2.0302066337485587</v>
      </c>
      <c r="H9" s="159">
        <v>1.943855825105046</v>
      </c>
      <c r="I9" s="159">
        <v>1.9026253133330915</v>
      </c>
      <c r="J9" s="159">
        <v>1.7615442942087778</v>
      </c>
      <c r="K9" s="159">
        <v>1.5874706529414482</v>
      </c>
      <c r="L9" s="159">
        <v>1.6701512731566994</v>
      </c>
      <c r="M9" s="159">
        <v>1.6446868184160022</v>
      </c>
      <c r="N9" s="159">
        <v>1.61493828024175</v>
      </c>
      <c r="O9" s="159">
        <v>1.6911996728808505</v>
      </c>
      <c r="P9" s="159">
        <v>1.4923619777776993</v>
      </c>
      <c r="Q9" s="159">
        <v>1.5624879620256467</v>
      </c>
    </row>
    <row r="10" spans="1:17" x14ac:dyDescent="0.25">
      <c r="A10" s="129" t="s">
        <v>79</v>
      </c>
      <c r="B10" s="158">
        <v>6.4100962226846967</v>
      </c>
      <c r="C10" s="158">
        <v>6.6958240395990387</v>
      </c>
      <c r="D10" s="158">
        <v>6.0849674390650605</v>
      </c>
      <c r="E10" s="158">
        <v>5.5118496515289639</v>
      </c>
      <c r="F10" s="158">
        <v>5.3288927347875106</v>
      </c>
      <c r="G10" s="158">
        <v>5.3766511554853746</v>
      </c>
      <c r="H10" s="158">
        <v>5.1479659727298639</v>
      </c>
      <c r="I10" s="158">
        <v>5.0774248274611598</v>
      </c>
      <c r="J10" s="158">
        <v>4.7755139525114494</v>
      </c>
      <c r="K10" s="158">
        <v>4.271563815986247</v>
      </c>
      <c r="L10" s="158">
        <v>4.4823252861680212</v>
      </c>
      <c r="M10" s="158">
        <v>4.4259258874265619</v>
      </c>
      <c r="N10" s="158">
        <v>4.3459348822255501</v>
      </c>
      <c r="O10" s="158">
        <v>4.5647941405452173</v>
      </c>
      <c r="P10" s="158">
        <v>4.1112872306156838</v>
      </c>
      <c r="Q10" s="158">
        <v>4.3002749677641914</v>
      </c>
    </row>
    <row r="11" spans="1:17" x14ac:dyDescent="0.25">
      <c r="A11" s="92" t="s">
        <v>125</v>
      </c>
      <c r="B11" s="91">
        <v>0.28493245068104872</v>
      </c>
      <c r="C11" s="91">
        <v>1.0940894578087299</v>
      </c>
      <c r="D11" s="91">
        <v>0.54721607538499328</v>
      </c>
      <c r="E11" s="91">
        <v>0.74764048194911459</v>
      </c>
      <c r="F11" s="91">
        <v>0.69556675714243799</v>
      </c>
      <c r="G11" s="91">
        <v>0.87853822214299626</v>
      </c>
      <c r="H11" s="91">
        <v>0.84117134300606333</v>
      </c>
      <c r="I11" s="91">
        <v>0.72224168720962101</v>
      </c>
      <c r="J11" s="91">
        <v>0.47361916261355436</v>
      </c>
      <c r="K11" s="91">
        <v>0.51061396591507857</v>
      </c>
      <c r="L11" s="91">
        <v>0.56784913940323456</v>
      </c>
      <c r="M11" s="91">
        <v>0.52795872552031786</v>
      </c>
      <c r="N11" s="91">
        <v>0.51824273292544587</v>
      </c>
      <c r="O11" s="91">
        <v>0.50705831944636293</v>
      </c>
      <c r="P11" s="91">
        <v>0.22987895932058061</v>
      </c>
      <c r="Q11" s="91">
        <v>0.25166926983440574</v>
      </c>
    </row>
    <row r="12" spans="1:17" x14ac:dyDescent="0.25">
      <c r="A12" s="92" t="s">
        <v>26</v>
      </c>
      <c r="B12" s="91">
        <v>1.6683994189869471</v>
      </c>
      <c r="C12" s="91">
        <v>1.8207035780663414</v>
      </c>
      <c r="D12" s="91">
        <v>1.6108554317732517</v>
      </c>
      <c r="E12" s="91">
        <v>1.4837911923652283</v>
      </c>
      <c r="F12" s="91">
        <v>1.4318719612195703</v>
      </c>
      <c r="G12" s="91">
        <v>1.4619989920453396</v>
      </c>
      <c r="H12" s="91">
        <v>1.399815767391986</v>
      </c>
      <c r="I12" s="91">
        <v>1.3701247174022555</v>
      </c>
      <c r="J12" s="91">
        <v>1.2685289958989525</v>
      </c>
      <c r="K12" s="91">
        <v>1.1431745202293513</v>
      </c>
      <c r="L12" s="91">
        <v>1.2027147568766874</v>
      </c>
      <c r="M12" s="91">
        <v>1.1843772110599131</v>
      </c>
      <c r="N12" s="91">
        <v>1.1629545971729336</v>
      </c>
      <c r="O12" s="91">
        <v>1.2178721988184751</v>
      </c>
      <c r="P12" s="91">
        <v>1.0746845523055297</v>
      </c>
      <c r="Q12" s="91">
        <v>1.1251839037421794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4.4567643530167009</v>
      </c>
      <c r="C14" s="157">
        <v>3.7810310037239678</v>
      </c>
      <c r="D14" s="157">
        <v>3.9268959319068153</v>
      </c>
      <c r="E14" s="157">
        <v>3.2804179772146216</v>
      </c>
      <c r="F14" s="157">
        <v>3.2014540164255023</v>
      </c>
      <c r="G14" s="157">
        <v>3.0361139412970384</v>
      </c>
      <c r="H14" s="157">
        <v>2.9069788623318149</v>
      </c>
      <c r="I14" s="157">
        <v>2.9850584228492831</v>
      </c>
      <c r="J14" s="157">
        <v>3.033365793998942</v>
      </c>
      <c r="K14" s="157">
        <v>2.6177753298418169</v>
      </c>
      <c r="L14" s="157">
        <v>2.7117613898880992</v>
      </c>
      <c r="M14" s="157">
        <v>2.7135899508463304</v>
      </c>
      <c r="N14" s="157">
        <v>2.6647375521271708</v>
      </c>
      <c r="O14" s="157">
        <v>2.839863622280379</v>
      </c>
      <c r="P14" s="157">
        <v>2.8067237189895735</v>
      </c>
      <c r="Q14" s="157">
        <v>2.9234217941876062</v>
      </c>
    </row>
    <row r="15" spans="1:17" x14ac:dyDescent="0.25">
      <c r="A15" s="156" t="s">
        <v>306</v>
      </c>
      <c r="B15" s="206">
        <v>1.7061090696866472</v>
      </c>
      <c r="C15" s="206">
        <v>1.8443041838638128</v>
      </c>
      <c r="D15" s="206">
        <v>1.6502971494739727</v>
      </c>
      <c r="E15" s="206">
        <v>1.5242971065448427</v>
      </c>
      <c r="F15" s="206">
        <v>1.4690836718077001</v>
      </c>
      <c r="G15" s="206">
        <v>1.4885585458785096</v>
      </c>
      <c r="H15" s="206">
        <v>1.4303689057934597</v>
      </c>
      <c r="I15" s="206">
        <v>1.4111021166715949</v>
      </c>
      <c r="J15" s="206">
        <v>1.3114759602871988</v>
      </c>
      <c r="K15" s="206">
        <v>1.1759953293772865</v>
      </c>
      <c r="L15" s="206">
        <v>1.2293696652971116</v>
      </c>
      <c r="M15" s="206">
        <v>1.2158286606685671</v>
      </c>
      <c r="N15" s="206">
        <v>1.198746902603395</v>
      </c>
      <c r="O15" s="206">
        <v>1.2622916968314633</v>
      </c>
      <c r="P15" s="206">
        <v>1.1182246444371133</v>
      </c>
      <c r="Q15" s="206">
        <v>1.1641956455397566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1.6344229232069768E-2</v>
      </c>
      <c r="C19" s="87">
        <v>5.9972394710754329E-2</v>
      </c>
      <c r="D19" s="87">
        <v>3.2986506520289095E-2</v>
      </c>
      <c r="E19" s="87">
        <v>5.7859884536030019E-2</v>
      </c>
      <c r="F19" s="87">
        <v>6.1963691981564206E-2</v>
      </c>
      <c r="G19" s="87">
        <v>7.4544901351460802E-2</v>
      </c>
      <c r="H19" s="87">
        <v>7.9180804440170657E-2</v>
      </c>
      <c r="I19" s="87">
        <v>6.1687534687086078E-2</v>
      </c>
      <c r="J19" s="87">
        <v>4.022498201858541E-2</v>
      </c>
      <c r="K19" s="87">
        <v>3.7467961136159501E-2</v>
      </c>
      <c r="L19" s="87">
        <v>3.7629600015207022E-2</v>
      </c>
      <c r="M19" s="87">
        <v>4.1460226577480219E-2</v>
      </c>
      <c r="N19" s="87">
        <v>4.2178956985307874E-2</v>
      </c>
      <c r="O19" s="87">
        <v>4.5006636404880056E-2</v>
      </c>
      <c r="P19" s="87">
        <v>2.3850950288016474E-2</v>
      </c>
      <c r="Q19" s="87">
        <v>2.3413423229994245E-2</v>
      </c>
    </row>
    <row r="20" spans="1:17" x14ac:dyDescent="0.25">
      <c r="A20" s="88" t="s">
        <v>29</v>
      </c>
      <c r="B20" s="87">
        <v>0.38520436195516461</v>
      </c>
      <c r="C20" s="87">
        <v>0.51426532527151658</v>
      </c>
      <c r="D20" s="87">
        <v>0.35538197386920301</v>
      </c>
      <c r="E20" s="87">
        <v>0.28872355650578752</v>
      </c>
      <c r="F20" s="87">
        <v>0.28901218362924974</v>
      </c>
      <c r="G20" s="87">
        <v>0.35311496014008253</v>
      </c>
      <c r="H20" s="87">
        <v>0.28881595750573191</v>
      </c>
      <c r="I20" s="87">
        <v>0.22865227428009782</v>
      </c>
      <c r="J20" s="87">
        <v>0.19690680490811122</v>
      </c>
      <c r="K20" s="87">
        <v>0.19715179874930266</v>
      </c>
      <c r="L20" s="87">
        <v>0.23879252317460523</v>
      </c>
      <c r="M20" s="87">
        <v>0.20901403154880768</v>
      </c>
      <c r="N20" s="87">
        <v>0.17418197714915962</v>
      </c>
      <c r="O20" s="87">
        <v>0.14271036535161519</v>
      </c>
      <c r="P20" s="87">
        <v>0.10704018556010904</v>
      </c>
      <c r="Q20" s="87">
        <v>0.14694039776199003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1.2002935361633604</v>
      </c>
      <c r="C22" s="87">
        <v>1.1202805744493152</v>
      </c>
      <c r="D22" s="87">
        <v>1.1203672433355001</v>
      </c>
      <c r="E22" s="87">
        <v>1.0452760805856658</v>
      </c>
      <c r="F22" s="87">
        <v>1.0169176736912633</v>
      </c>
      <c r="G22" s="87">
        <v>0.97689497063952213</v>
      </c>
      <c r="H22" s="87">
        <v>1.0120794969331586</v>
      </c>
      <c r="I22" s="87">
        <v>1.0688974388004864</v>
      </c>
      <c r="J22" s="87">
        <v>1.0250173312186095</v>
      </c>
      <c r="K22" s="87">
        <v>0.87846287527381239</v>
      </c>
      <c r="L22" s="87">
        <v>0.87875274009421633</v>
      </c>
      <c r="M22" s="87">
        <v>0.89667332895299601</v>
      </c>
      <c r="N22" s="87">
        <v>0.91198317071857848</v>
      </c>
      <c r="O22" s="87">
        <v>1.0013814031319053</v>
      </c>
      <c r="P22" s="87">
        <v>0.91676167170696776</v>
      </c>
      <c r="Q22" s="87">
        <v>0.91754413702064519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7.9255806718712667E-3</v>
      </c>
      <c r="C24" s="87">
        <v>9.9582117306866395E-3</v>
      </c>
      <c r="D24" s="87">
        <v>9.9495841563781422E-3</v>
      </c>
      <c r="E24" s="87">
        <v>1.3261245371714785E-2</v>
      </c>
      <c r="F24" s="87">
        <v>6.6365956219171154E-3</v>
      </c>
      <c r="G24" s="87">
        <v>6.3405156935119004E-3</v>
      </c>
      <c r="H24" s="87">
        <v>1.326190903127698E-2</v>
      </c>
      <c r="I24" s="87">
        <v>1.0109016001246356E-2</v>
      </c>
      <c r="J24" s="87">
        <v>3.369447348127014E-3</v>
      </c>
      <c r="K24" s="87">
        <v>1.6865433575998495E-2</v>
      </c>
      <c r="L24" s="87">
        <v>3.0319370450527627E-2</v>
      </c>
      <c r="M24" s="87">
        <v>2.4941864116227438E-2</v>
      </c>
      <c r="N24" s="87">
        <v>2.6662804898620614E-2</v>
      </c>
      <c r="O24" s="87">
        <v>2.7305517118238923E-2</v>
      </c>
      <c r="P24" s="87">
        <v>2.4670653097258029E-2</v>
      </c>
      <c r="Q24" s="87">
        <v>2.9032557937054535E-2</v>
      </c>
    </row>
    <row r="25" spans="1:17" x14ac:dyDescent="0.25">
      <c r="A25" s="88" t="s">
        <v>22</v>
      </c>
      <c r="B25" s="87">
        <v>9.6341361664180961E-2</v>
      </c>
      <c r="C25" s="87">
        <v>0.13982767770153987</v>
      </c>
      <c r="D25" s="87">
        <v>0.13161184159260245</v>
      </c>
      <c r="E25" s="87">
        <v>0.11917633954564456</v>
      </c>
      <c r="F25" s="87">
        <v>9.4553526883705594E-2</v>
      </c>
      <c r="G25" s="87">
        <v>7.7663198053932084E-2</v>
      </c>
      <c r="H25" s="87">
        <v>3.7030737883121612E-2</v>
      </c>
      <c r="I25" s="87">
        <v>4.175585290267856E-2</v>
      </c>
      <c r="J25" s="87">
        <v>4.5957394793765816E-2</v>
      </c>
      <c r="K25" s="87">
        <v>4.604726064201331E-2</v>
      </c>
      <c r="L25" s="87">
        <v>4.3875431562555266E-2</v>
      </c>
      <c r="M25" s="87">
        <v>4.3739209473055977E-2</v>
      </c>
      <c r="N25" s="87">
        <v>4.3739992851728395E-2</v>
      </c>
      <c r="O25" s="87">
        <v>4.5887774824823709E-2</v>
      </c>
      <c r="P25" s="87">
        <v>4.5901183784762087E-2</v>
      </c>
      <c r="Q25" s="87">
        <v>4.7265129590072542E-2</v>
      </c>
    </row>
    <row r="26" spans="1:17" x14ac:dyDescent="0.25">
      <c r="A26" s="156" t="s">
        <v>305</v>
      </c>
      <c r="B26" s="204">
        <v>12.828627812451515</v>
      </c>
      <c r="C26" s="204">
        <v>13.867748767129818</v>
      </c>
      <c r="D26" s="204">
        <v>12.408965104698524</v>
      </c>
      <c r="E26" s="204">
        <v>11.461541704981411</v>
      </c>
      <c r="F26" s="204">
        <v>11.046379147630972</v>
      </c>
      <c r="G26" s="204">
        <v>11.192815219971099</v>
      </c>
      <c r="H26" s="204">
        <v>10.755273887793127</v>
      </c>
      <c r="I26" s="204">
        <v>10.610402454203724</v>
      </c>
      <c r="J26" s="204">
        <v>9.8612903936979777</v>
      </c>
      <c r="K26" s="204">
        <v>8.8425802651253669</v>
      </c>
      <c r="L26" s="204">
        <v>9.2439142140609718</v>
      </c>
      <c r="M26" s="204">
        <v>9.1420962754117259</v>
      </c>
      <c r="N26" s="204">
        <v>9.0136545945755255</v>
      </c>
      <c r="O26" s="204">
        <v>9.4914625665596564</v>
      </c>
      <c r="P26" s="204">
        <v>8.408189153363681</v>
      </c>
      <c r="Q26" s="204">
        <v>8.7538557193470155</v>
      </c>
    </row>
    <row r="27" spans="1:17" x14ac:dyDescent="0.25">
      <c r="A27" s="88" t="s">
        <v>33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31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88" t="s">
        <v>30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88" t="s">
        <v>125</v>
      </c>
      <c r="B30" s="87">
        <v>0.12289603134113995</v>
      </c>
      <c r="C30" s="87">
        <v>0.45094627561355649</v>
      </c>
      <c r="D30" s="87">
        <v>0.2480331547967892</v>
      </c>
      <c r="E30" s="87">
        <v>0.43506182410745647</v>
      </c>
      <c r="F30" s="87">
        <v>0.46591929932291526</v>
      </c>
      <c r="G30" s="87">
        <v>0.56052031593117635</v>
      </c>
      <c r="H30" s="87">
        <v>0.59537874107897548</v>
      </c>
      <c r="I30" s="87">
        <v>0.46384280889712792</v>
      </c>
      <c r="J30" s="87">
        <v>0.30246092248590173</v>
      </c>
      <c r="K30" s="87">
        <v>0.28173024623535314</v>
      </c>
      <c r="L30" s="87">
        <v>0.28294564626819124</v>
      </c>
      <c r="M30" s="87">
        <v>0.31174901138066846</v>
      </c>
      <c r="N30" s="87">
        <v>0.31715331117798801</v>
      </c>
      <c r="O30" s="87">
        <v>0.33841528527515563</v>
      </c>
      <c r="P30" s="87">
        <v>0.17934079928104693</v>
      </c>
      <c r="Q30" s="87">
        <v>0.17605093236399516</v>
      </c>
    </row>
    <row r="31" spans="1:17" x14ac:dyDescent="0.25">
      <c r="A31" s="88" t="s">
        <v>29</v>
      </c>
      <c r="B31" s="87">
        <v>2.8964404908551797</v>
      </c>
      <c r="C31" s="87">
        <v>3.866879657330057</v>
      </c>
      <c r="D31" s="87">
        <v>2.6721990727472762</v>
      </c>
      <c r="E31" s="87">
        <v>2.1709790498800561</v>
      </c>
      <c r="F31" s="87">
        <v>2.1731493038276271</v>
      </c>
      <c r="G31" s="87">
        <v>2.6551528733610055</v>
      </c>
      <c r="H31" s="87">
        <v>2.1716738343219451</v>
      </c>
      <c r="I31" s="87">
        <v>1.7192892162215045</v>
      </c>
      <c r="J31" s="87">
        <v>1.4805877061359898</v>
      </c>
      <c r="K31" s="87">
        <v>1.4824298713649489</v>
      </c>
      <c r="L31" s="87">
        <v>1.7955360877167432</v>
      </c>
      <c r="M31" s="87">
        <v>1.5716247372227654</v>
      </c>
      <c r="N31" s="87">
        <v>1.3097144820254119</v>
      </c>
      <c r="O31" s="87">
        <v>1.0730721702400294</v>
      </c>
      <c r="P31" s="87">
        <v>0.80485985680774286</v>
      </c>
      <c r="Q31" s="87">
        <v>1.1048787600949634</v>
      </c>
    </row>
    <row r="32" spans="1:17" x14ac:dyDescent="0.25">
      <c r="A32" s="88" t="s">
        <v>28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26</v>
      </c>
      <c r="B33" s="87">
        <v>9.025284089228343</v>
      </c>
      <c r="C33" s="87">
        <v>8.4236481655708104</v>
      </c>
      <c r="D33" s="87">
        <v>8.4242998489265464</v>
      </c>
      <c r="E33" s="87">
        <v>7.8596720674806768</v>
      </c>
      <c r="F33" s="87">
        <v>7.6464386617939208</v>
      </c>
      <c r="G33" s="87">
        <v>7.3454987215394825</v>
      </c>
      <c r="H33" s="87">
        <v>7.6100592942474021</v>
      </c>
      <c r="I33" s="87">
        <v>8.0372865109805787</v>
      </c>
      <c r="J33" s="87">
        <v>7.7073418558937767</v>
      </c>
      <c r="K33" s="87">
        <v>6.6053650813857834</v>
      </c>
      <c r="L33" s="87">
        <v>6.6075446418622787</v>
      </c>
      <c r="M33" s="87">
        <v>6.7422936850119504</v>
      </c>
      <c r="N33" s="87">
        <v>6.8574119182877711</v>
      </c>
      <c r="O33" s="87">
        <v>7.5296178581649036</v>
      </c>
      <c r="P33" s="87">
        <v>6.8933425699504696</v>
      </c>
      <c r="Q33" s="87">
        <v>6.8992261072129279</v>
      </c>
    </row>
    <row r="34" spans="1:17" x14ac:dyDescent="0.25">
      <c r="A34" s="88" t="s">
        <v>25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88" t="s">
        <v>86</v>
      </c>
      <c r="B35" s="87">
        <v>5.9594270051955098E-2</v>
      </c>
      <c r="C35" s="87">
        <v>7.4878092051893747E-2</v>
      </c>
      <c r="D35" s="87">
        <v>7.4813219329689512E-2</v>
      </c>
      <c r="E35" s="87">
        <v>9.9714364237316944E-2</v>
      </c>
      <c r="F35" s="87">
        <v>4.9902094003261399E-2</v>
      </c>
      <c r="G35" s="87">
        <v>4.767580069544524E-2</v>
      </c>
      <c r="H35" s="87">
        <v>9.9719354446717284E-2</v>
      </c>
      <c r="I35" s="87">
        <v>7.6012024163217784E-2</v>
      </c>
      <c r="J35" s="87">
        <v>2.533565217533967E-2</v>
      </c>
      <c r="K35" s="87">
        <v>0.12681508708106562</v>
      </c>
      <c r="L35" s="87">
        <v>0.22797834319531357</v>
      </c>
      <c r="M35" s="87">
        <v>0.18754363210471017</v>
      </c>
      <c r="N35" s="87">
        <v>0.20048378298770503</v>
      </c>
      <c r="O35" s="87">
        <v>0.20531648448521958</v>
      </c>
      <c r="P35" s="87">
        <v>0.185504333865921</v>
      </c>
      <c r="Q35" s="87">
        <v>0.21830250294977555</v>
      </c>
    </row>
    <row r="36" spans="1:17" x14ac:dyDescent="0.25">
      <c r="A36" s="88" t="s">
        <v>22</v>
      </c>
      <c r="B36" s="87">
        <v>0.72441293097489901</v>
      </c>
      <c r="C36" s="87">
        <v>1.0513965765635014</v>
      </c>
      <c r="D36" s="87">
        <v>0.9896198088982221</v>
      </c>
      <c r="E36" s="87">
        <v>0.89611439927590431</v>
      </c>
      <c r="F36" s="87">
        <v>0.71096978868324789</v>
      </c>
      <c r="G36" s="87">
        <v>0.58396750844398926</v>
      </c>
      <c r="H36" s="87">
        <v>0.27844266369808751</v>
      </c>
      <c r="I36" s="87">
        <v>0.3139718939412946</v>
      </c>
      <c r="J36" s="87">
        <v>0.3455642570069698</v>
      </c>
      <c r="K36" s="87">
        <v>0.34623997905821535</v>
      </c>
      <c r="L36" s="87">
        <v>0.32990949501844441</v>
      </c>
      <c r="M36" s="87">
        <v>0.32888520969163249</v>
      </c>
      <c r="N36" s="87">
        <v>0.32889110009665007</v>
      </c>
      <c r="O36" s="87">
        <v>0.34504076839434739</v>
      </c>
      <c r="P36" s="87">
        <v>0.3451415934584996</v>
      </c>
      <c r="Q36" s="87">
        <v>0.35539741672535308</v>
      </c>
    </row>
    <row r="37" spans="1:17" x14ac:dyDescent="0.25">
      <c r="A37" s="156" t="s">
        <v>304</v>
      </c>
      <c r="B37" s="204">
        <v>7.7097776444581614</v>
      </c>
      <c r="C37" s="204">
        <v>8.4899574439563938</v>
      </c>
      <c r="D37" s="204">
        <v>8.3749769216881624</v>
      </c>
      <c r="E37" s="204">
        <v>9.8137358988665522</v>
      </c>
      <c r="F37" s="204">
        <v>10.411293090405236</v>
      </c>
      <c r="G37" s="204">
        <v>9.62924897274514</v>
      </c>
      <c r="H37" s="204">
        <v>9.1733950217868667</v>
      </c>
      <c r="I37" s="204">
        <v>9.0572499660498043</v>
      </c>
      <c r="J37" s="204">
        <v>8.1127662183173861</v>
      </c>
      <c r="K37" s="204">
        <v>6.6665403556559406</v>
      </c>
      <c r="L37" s="204">
        <v>6.6186832551335311</v>
      </c>
      <c r="M37" s="204">
        <v>7.4757376892023251</v>
      </c>
      <c r="N37" s="204">
        <v>7.3504008337652138</v>
      </c>
      <c r="O37" s="204">
        <v>7.9691493467821308</v>
      </c>
      <c r="P37" s="204">
        <v>7.6883208342638296</v>
      </c>
      <c r="Q37" s="204">
        <v>7.6864983955574582</v>
      </c>
    </row>
    <row r="38" spans="1:17" x14ac:dyDescent="0.25">
      <c r="A38" s="156" t="s">
        <v>303</v>
      </c>
      <c r="B38" s="204">
        <v>14.798536989796094</v>
      </c>
      <c r="C38" s="204">
        <v>16.058869244721624</v>
      </c>
      <c r="D38" s="204">
        <v>13.505414711247012</v>
      </c>
      <c r="E38" s="204">
        <v>10.672214462319449</v>
      </c>
      <c r="F38" s="204">
        <v>9.5020216900954413</v>
      </c>
      <c r="G38" s="204">
        <v>10.527430075691337</v>
      </c>
      <c r="H38" s="204">
        <v>10.098753104363007</v>
      </c>
      <c r="I38" s="204">
        <v>9.8628159501697326</v>
      </c>
      <c r="J38" s="204">
        <v>9.367770563516725</v>
      </c>
      <c r="K38" s="204">
        <v>8.9794399034212162</v>
      </c>
      <c r="L38" s="204">
        <v>9.7715154596027372</v>
      </c>
      <c r="M38" s="204">
        <v>8.8196806736386311</v>
      </c>
      <c r="N38" s="204">
        <v>8.6575530555167362</v>
      </c>
      <c r="O38" s="204">
        <v>8.8451154077415239</v>
      </c>
      <c r="P38" s="204">
        <v>7.2562108941467676</v>
      </c>
      <c r="Q38" s="204">
        <v>7.8960975261470345</v>
      </c>
    </row>
    <row r="39" spans="1:17" x14ac:dyDescent="0.25">
      <c r="A39" s="152" t="s">
        <v>310</v>
      </c>
      <c r="B39" s="264">
        <v>11.337980437831471</v>
      </c>
      <c r="C39" s="264">
        <v>12.288434563772586</v>
      </c>
      <c r="D39" s="264">
        <v>9.9838024825919565</v>
      </c>
      <c r="E39" s="264">
        <v>7.0247276398753238</v>
      </c>
      <c r="F39" s="264">
        <v>5.8056275187651751</v>
      </c>
      <c r="G39" s="264">
        <v>6.9567993080572732</v>
      </c>
      <c r="H39" s="264">
        <v>6.6827912929146178</v>
      </c>
      <c r="I39" s="264">
        <v>6.4914572869242093</v>
      </c>
      <c r="J39" s="264">
        <v>6.2923749272647997</v>
      </c>
      <c r="K39" s="264">
        <v>6.3372612241955428</v>
      </c>
      <c r="L39" s="264">
        <v>7.0759809135132432</v>
      </c>
      <c r="M39" s="264">
        <v>5.9771921624486746</v>
      </c>
      <c r="N39" s="264">
        <v>5.8588572478057355</v>
      </c>
      <c r="O39" s="264">
        <v>5.8545436490640208</v>
      </c>
      <c r="P39" s="264">
        <v>4.4875360396496085</v>
      </c>
      <c r="Q39" s="264">
        <v>5.0739842387842273</v>
      </c>
    </row>
    <row r="40" spans="1:17" x14ac:dyDescent="0.25">
      <c r="A40" s="154" t="s">
        <v>33</v>
      </c>
      <c r="B40" s="83">
        <v>0</v>
      </c>
      <c r="C40" s="83">
        <v>0</v>
      </c>
      <c r="D40" s="83">
        <v>0</v>
      </c>
      <c r="E40" s="83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</row>
    <row r="41" spans="1:17" x14ac:dyDescent="0.25">
      <c r="A41" s="154" t="s">
        <v>30</v>
      </c>
      <c r="B41" s="208">
        <v>0</v>
      </c>
      <c r="C41" s="208">
        <v>0</v>
      </c>
      <c r="D41" s="208">
        <v>0</v>
      </c>
      <c r="E41" s="208">
        <v>0</v>
      </c>
      <c r="F41" s="208">
        <v>0</v>
      </c>
      <c r="G41" s="208">
        <v>0</v>
      </c>
      <c r="H41" s="208">
        <v>0.32081133911127108</v>
      </c>
      <c r="I41" s="208">
        <v>0</v>
      </c>
      <c r="J41" s="208">
        <v>0</v>
      </c>
      <c r="K41" s="208">
        <v>0</v>
      </c>
      <c r="L41" s="208">
        <v>0</v>
      </c>
      <c r="M41" s="208">
        <v>0</v>
      </c>
      <c r="N41" s="208">
        <v>0</v>
      </c>
      <c r="O41" s="208">
        <v>0</v>
      </c>
      <c r="P41" s="208">
        <v>0</v>
      </c>
      <c r="Q41" s="208">
        <v>0</v>
      </c>
    </row>
    <row r="42" spans="1:17" x14ac:dyDescent="0.25">
      <c r="A42" s="154" t="s">
        <v>125</v>
      </c>
      <c r="B42" s="208">
        <v>0</v>
      </c>
      <c r="C42" s="208">
        <v>6.7158957266549218E-2</v>
      </c>
      <c r="D42" s="208">
        <v>0</v>
      </c>
      <c r="E42" s="208">
        <v>0</v>
      </c>
      <c r="F42" s="208">
        <v>0</v>
      </c>
      <c r="G42" s="208">
        <v>7.8438441759186336E-2</v>
      </c>
      <c r="H42" s="208">
        <v>6.8086987183626782E-2</v>
      </c>
      <c r="I42" s="208">
        <v>0</v>
      </c>
      <c r="J42" s="208">
        <v>0</v>
      </c>
      <c r="K42" s="208">
        <v>0</v>
      </c>
      <c r="L42" s="208">
        <v>0</v>
      </c>
      <c r="M42" s="208">
        <v>0</v>
      </c>
      <c r="N42" s="208">
        <v>0</v>
      </c>
      <c r="O42" s="208">
        <v>0</v>
      </c>
      <c r="P42" s="208">
        <v>0</v>
      </c>
      <c r="Q42" s="208">
        <v>0</v>
      </c>
    </row>
    <row r="43" spans="1:17" x14ac:dyDescent="0.25">
      <c r="A43" s="154" t="s">
        <v>29</v>
      </c>
      <c r="B43" s="208">
        <v>0</v>
      </c>
      <c r="C43" s="208">
        <v>0</v>
      </c>
      <c r="D43" s="208">
        <v>0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0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</row>
    <row r="44" spans="1:17" x14ac:dyDescent="0.25">
      <c r="A44" s="154" t="s">
        <v>26</v>
      </c>
      <c r="B44" s="208">
        <v>11.337980437831471</v>
      </c>
      <c r="C44" s="208">
        <v>12.221275606506037</v>
      </c>
      <c r="D44" s="208">
        <v>9.9838024825919565</v>
      </c>
      <c r="E44" s="208">
        <v>7.0247276398753238</v>
      </c>
      <c r="F44" s="208">
        <v>5.8056275187651751</v>
      </c>
      <c r="G44" s="208">
        <v>6.8783608662980873</v>
      </c>
      <c r="H44" s="208">
        <v>6.2938929666197199</v>
      </c>
      <c r="I44" s="208">
        <v>6.4914572869242093</v>
      </c>
      <c r="J44" s="208">
        <v>6.2923749272647997</v>
      </c>
      <c r="K44" s="208">
        <v>6.3372612241955428</v>
      </c>
      <c r="L44" s="208">
        <v>7.0759809135132432</v>
      </c>
      <c r="M44" s="208">
        <v>5.9771921624486746</v>
      </c>
      <c r="N44" s="208">
        <v>5.8588572478057355</v>
      </c>
      <c r="O44" s="208">
        <v>5.8545436490640208</v>
      </c>
      <c r="P44" s="208">
        <v>4.4875360396496085</v>
      </c>
      <c r="Q44" s="208">
        <v>5.0739842387842273</v>
      </c>
    </row>
    <row r="45" spans="1:17" x14ac:dyDescent="0.25">
      <c r="A45" s="152" t="s">
        <v>309</v>
      </c>
      <c r="B45" s="264">
        <v>1.9960931196739906</v>
      </c>
      <c r="C45" s="264">
        <v>2.1577769894117358</v>
      </c>
      <c r="D45" s="264">
        <v>1.9307949556165336</v>
      </c>
      <c r="E45" s="264">
        <v>1.7833789297374516</v>
      </c>
      <c r="F45" s="264">
        <v>1.7187809745711846</v>
      </c>
      <c r="G45" s="264">
        <v>1.7415659552209857</v>
      </c>
      <c r="H45" s="264">
        <v>1.6734859348554605</v>
      </c>
      <c r="I45" s="264">
        <v>1.6509444069498462</v>
      </c>
      <c r="J45" s="264">
        <v>1.5343849859657106</v>
      </c>
      <c r="K45" s="264">
        <v>1.3758769749520674</v>
      </c>
      <c r="L45" s="264">
        <v>1.4383232432415258</v>
      </c>
      <c r="M45" s="264">
        <v>1.4224807003157824</v>
      </c>
      <c r="N45" s="264">
        <v>1.4024955889582251</v>
      </c>
      <c r="O45" s="264">
        <v>1.4768409686314272</v>
      </c>
      <c r="P45" s="264">
        <v>1.3082871187249314</v>
      </c>
      <c r="Q45" s="264">
        <v>1.3620717217353149</v>
      </c>
    </row>
    <row r="46" spans="1:17" x14ac:dyDescent="0.25">
      <c r="A46" s="150" t="s">
        <v>33</v>
      </c>
      <c r="B46" s="87">
        <v>0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1.9122226178951717E-2</v>
      </c>
      <c r="C49" s="87">
        <v>7.0165786337737582E-2</v>
      </c>
      <c r="D49" s="87">
        <v>3.8593159064164391E-2</v>
      </c>
      <c r="E49" s="87">
        <v>6.7694216905319668E-2</v>
      </c>
      <c r="F49" s="87">
        <v>7.2495540544025946E-2</v>
      </c>
      <c r="G49" s="87">
        <v>8.7215153672300913E-2</v>
      </c>
      <c r="H49" s="87">
        <v>9.2639012218782193E-2</v>
      </c>
      <c r="I49" s="87">
        <v>7.2172445329745885E-2</v>
      </c>
      <c r="J49" s="87">
        <v>4.7061944205627683E-2</v>
      </c>
      <c r="K49" s="87">
        <v>4.3836317830393268E-2</v>
      </c>
      <c r="L49" s="87">
        <v>4.4025430156252855E-2</v>
      </c>
      <c r="M49" s="87">
        <v>4.8507140886738742E-2</v>
      </c>
      <c r="N49" s="87">
        <v>4.9348032508180491E-2</v>
      </c>
      <c r="O49" s="87">
        <v>5.2656327115094707E-2</v>
      </c>
      <c r="P49" s="87">
        <v>2.7904850055301637E-2</v>
      </c>
      <c r="Q49" s="87">
        <v>2.7392957371705644E-2</v>
      </c>
    </row>
    <row r="50" spans="1:17" x14ac:dyDescent="0.25">
      <c r="A50" s="150" t="s">
        <v>29</v>
      </c>
      <c r="B50" s="87">
        <v>0.45067680034567453</v>
      </c>
      <c r="C50" s="87">
        <v>0.60167400531427773</v>
      </c>
      <c r="D50" s="87">
        <v>0.41578555879007523</v>
      </c>
      <c r="E50" s="87">
        <v>0.33779733949533303</v>
      </c>
      <c r="F50" s="87">
        <v>0.33813502401124723</v>
      </c>
      <c r="G50" s="87">
        <v>0.41313322513374284</v>
      </c>
      <c r="H50" s="87">
        <v>0.3379054457140484</v>
      </c>
      <c r="I50" s="87">
        <v>0.2675158579235149</v>
      </c>
      <c r="J50" s="87">
        <v>0.2303746726850576</v>
      </c>
      <c r="K50" s="87">
        <v>0.23066130765432985</v>
      </c>
      <c r="L50" s="87">
        <v>0.27937962525805327</v>
      </c>
      <c r="M50" s="87">
        <v>0.24453974115882557</v>
      </c>
      <c r="N50" s="87">
        <v>0.20378735002124279</v>
      </c>
      <c r="O50" s="87">
        <v>0.16696656939807489</v>
      </c>
      <c r="P50" s="87">
        <v>0.1252335983211221</v>
      </c>
      <c r="Q50" s="87">
        <v>0.17191557221411286</v>
      </c>
    </row>
    <row r="51" spans="1:17" x14ac:dyDescent="0.25">
      <c r="A51" s="150" t="s">
        <v>28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1.4043051008250551</v>
      </c>
      <c r="C52" s="87">
        <v>1.3106924911743263</v>
      </c>
      <c r="D52" s="87">
        <v>1.3107938910030223</v>
      </c>
      <c r="E52" s="87">
        <v>1.2229396289418089</v>
      </c>
      <c r="F52" s="87">
        <v>1.1897611986218595</v>
      </c>
      <c r="G52" s="87">
        <v>1.1429359143467992</v>
      </c>
      <c r="H52" s="87">
        <v>1.1841006863426571</v>
      </c>
      <c r="I52" s="87">
        <v>1.2505758636044721</v>
      </c>
      <c r="J52" s="87">
        <v>1.1992375392317955</v>
      </c>
      <c r="K52" s="87">
        <v>1.0277735066171028</v>
      </c>
      <c r="L52" s="87">
        <v>1.0281126391989075</v>
      </c>
      <c r="M52" s="87">
        <v>1.0490791557933514</v>
      </c>
      <c r="N52" s="87">
        <v>1.0669911816740822</v>
      </c>
      <c r="O52" s="87">
        <v>1.1715842582843796</v>
      </c>
      <c r="P52" s="87">
        <v>1.0725818752087175</v>
      </c>
      <c r="Q52" s="87">
        <v>1.0734973346343575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9.2726762489159145E-3</v>
      </c>
      <c r="C54" s="87">
        <v>1.1650789667000144E-2</v>
      </c>
      <c r="D54" s="87">
        <v>1.1640695680617538E-2</v>
      </c>
      <c r="E54" s="87">
        <v>1.5515233530556272E-2</v>
      </c>
      <c r="F54" s="87">
        <v>7.7646049096968617E-3</v>
      </c>
      <c r="G54" s="87">
        <v>7.4182008500362625E-3</v>
      </c>
      <c r="H54" s="87">
        <v>1.5516009991047243E-2</v>
      </c>
      <c r="I54" s="87">
        <v>1.1827225846978368E-2</v>
      </c>
      <c r="J54" s="87">
        <v>3.9421457796572114E-3</v>
      </c>
      <c r="K54" s="87">
        <v>1.9732018614467824E-2</v>
      </c>
      <c r="L54" s="87">
        <v>3.5472695048893076E-2</v>
      </c>
      <c r="M54" s="87">
        <v>2.9181184391329208E-2</v>
      </c>
      <c r="N54" s="87">
        <v>3.1194630141155925E-2</v>
      </c>
      <c r="O54" s="87">
        <v>3.1946582910357332E-2</v>
      </c>
      <c r="P54" s="87">
        <v>2.8863876161413966E-2</v>
      </c>
      <c r="Q54" s="87">
        <v>3.3967165507967655E-2</v>
      </c>
    </row>
    <row r="55" spans="1:17" x14ac:dyDescent="0.25">
      <c r="A55" s="150" t="s">
        <v>22</v>
      </c>
      <c r="B55" s="87">
        <v>0.1127163160753932</v>
      </c>
      <c r="C55" s="87">
        <v>0.16359391691839406</v>
      </c>
      <c r="D55" s="87">
        <v>0.15398165107865433</v>
      </c>
      <c r="E55" s="87">
        <v>0.13943251086443378</v>
      </c>
      <c r="F55" s="87">
        <v>0.11062460648435507</v>
      </c>
      <c r="G55" s="87">
        <v>9.0863461218106428E-2</v>
      </c>
      <c r="H55" s="87">
        <v>4.3324780588925652E-2</v>
      </c>
      <c r="I55" s="87">
        <v>4.8853014245135058E-2</v>
      </c>
      <c r="J55" s="87">
        <v>5.3768684063572658E-2</v>
      </c>
      <c r="K55" s="87">
        <v>5.3873824235773624E-2</v>
      </c>
      <c r="L55" s="87">
        <v>5.1332853579419115E-2</v>
      </c>
      <c r="M55" s="87">
        <v>5.1173478085537537E-2</v>
      </c>
      <c r="N55" s="87">
        <v>5.1174394613563733E-2</v>
      </c>
      <c r="O55" s="87">
        <v>5.3687230923520617E-2</v>
      </c>
      <c r="P55" s="87">
        <v>5.3702918978376285E-2</v>
      </c>
      <c r="Q55" s="87">
        <v>5.5298692007171225E-2</v>
      </c>
    </row>
    <row r="56" spans="1:17" x14ac:dyDescent="0.25">
      <c r="A56" s="152" t="s">
        <v>308</v>
      </c>
      <c r="B56" s="264">
        <v>1.4644634322906336</v>
      </c>
      <c r="C56" s="264">
        <v>1.6126576915373021</v>
      </c>
      <c r="D56" s="264">
        <v>1.5908172730385215</v>
      </c>
      <c r="E56" s="264">
        <v>1.864107892706673</v>
      </c>
      <c r="F56" s="264">
        <v>1.977613196759082</v>
      </c>
      <c r="G56" s="264">
        <v>1.8290648124130775</v>
      </c>
      <c r="H56" s="264">
        <v>1.7424758765929294</v>
      </c>
      <c r="I56" s="264">
        <v>1.7204142562956768</v>
      </c>
      <c r="J56" s="264">
        <v>1.5410106502862135</v>
      </c>
      <c r="K56" s="264">
        <v>1.266301704273606</v>
      </c>
      <c r="L56" s="264">
        <v>1.2572113028479692</v>
      </c>
      <c r="M56" s="264">
        <v>1.4200078108741747</v>
      </c>
      <c r="N56" s="264">
        <v>1.3962002187527751</v>
      </c>
      <c r="O56" s="264">
        <v>1.5137307900460752</v>
      </c>
      <c r="P56" s="264">
        <v>1.4603877357722281</v>
      </c>
      <c r="Q56" s="264">
        <v>1.4600415656274914</v>
      </c>
    </row>
    <row r="57" spans="1:17" x14ac:dyDescent="0.25">
      <c r="A57" s="152" t="s">
        <v>307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</row>
    <row r="58" spans="1:17" x14ac:dyDescent="0.25">
      <c r="A58" s="243" t="s">
        <v>302</v>
      </c>
      <c r="B58" s="242">
        <v>1.9364229182909523</v>
      </c>
      <c r="C58" s="242">
        <v>2.1323764352152645</v>
      </c>
      <c r="D58" s="242">
        <v>2.1034974028040878</v>
      </c>
      <c r="E58" s="242">
        <v>2.464862669843626</v>
      </c>
      <c r="F58" s="242">
        <v>2.6149478595918452</v>
      </c>
      <c r="G58" s="242">
        <v>2.4185260920146479</v>
      </c>
      <c r="H58" s="242">
        <v>2.3040317344940275</v>
      </c>
      <c r="I58" s="242">
        <v>2.2748602125452604</v>
      </c>
      <c r="J58" s="242">
        <v>2.0376393665748154</v>
      </c>
      <c r="K58" s="242">
        <v>1.6743986825201012</v>
      </c>
      <c r="L58" s="242">
        <v>1.6623786748716107</v>
      </c>
      <c r="M58" s="242">
        <v>1.8776403756479805</v>
      </c>
      <c r="N58" s="242">
        <v>1.8461601993617811</v>
      </c>
      <c r="O58" s="242">
        <v>2.0015678980683256</v>
      </c>
      <c r="P58" s="242">
        <v>1.9310337279757694</v>
      </c>
      <c r="Q58" s="242">
        <v>1.9305759959579425</v>
      </c>
    </row>
    <row r="60" spans="1:17" ht="12.75" x14ac:dyDescent="0.25">
      <c r="A60" s="98" t="s">
        <v>90</v>
      </c>
      <c r="B60" s="197"/>
      <c r="C60" s="197"/>
      <c r="D60" s="197"/>
      <c r="E60" s="197"/>
      <c r="F60" s="197"/>
      <c r="G60" s="197"/>
      <c r="H60" s="197"/>
      <c r="I60" s="197"/>
      <c r="J60" s="197"/>
      <c r="K60" s="197"/>
      <c r="L60" s="197"/>
      <c r="M60" s="197"/>
      <c r="N60" s="197"/>
      <c r="O60" s="197"/>
      <c r="P60" s="197"/>
      <c r="Q60" s="197"/>
    </row>
    <row r="62" spans="1:17" x14ac:dyDescent="0.25">
      <c r="A62" s="78" t="s">
        <v>5</v>
      </c>
      <c r="B62" s="77">
        <f t="shared" ref="B62:Q62" si="0">SUM(B$63:B$70,B$72:B$76)</f>
        <v>1</v>
      </c>
      <c r="C62" s="77">
        <f t="shared" si="0"/>
        <v>1</v>
      </c>
      <c r="D62" s="77">
        <f t="shared" si="0"/>
        <v>0.99999999999999989</v>
      </c>
      <c r="E62" s="77">
        <f t="shared" si="0"/>
        <v>1.0000000000000002</v>
      </c>
      <c r="F62" s="77">
        <f t="shared" si="0"/>
        <v>1.0000000000000002</v>
      </c>
      <c r="G62" s="77">
        <f t="shared" si="0"/>
        <v>0.99999999999999989</v>
      </c>
      <c r="H62" s="77">
        <f t="shared" si="0"/>
        <v>1</v>
      </c>
      <c r="I62" s="77">
        <f t="shared" si="0"/>
        <v>1</v>
      </c>
      <c r="J62" s="77">
        <f t="shared" si="0"/>
        <v>0.99999999999999978</v>
      </c>
      <c r="K62" s="77">
        <f t="shared" si="0"/>
        <v>0.99999999999999989</v>
      </c>
      <c r="L62" s="77">
        <f t="shared" si="0"/>
        <v>0.99999999999999989</v>
      </c>
      <c r="M62" s="77">
        <f t="shared" si="0"/>
        <v>1.0000000000000002</v>
      </c>
      <c r="N62" s="77">
        <f t="shared" si="0"/>
        <v>0.99999999999999989</v>
      </c>
      <c r="O62" s="77">
        <f t="shared" si="0"/>
        <v>1</v>
      </c>
      <c r="P62" s="77">
        <f t="shared" si="0"/>
        <v>1</v>
      </c>
      <c r="Q62" s="77">
        <f t="shared" si="0"/>
        <v>0.99999999999999989</v>
      </c>
    </row>
    <row r="63" spans="1:17" x14ac:dyDescent="0.25">
      <c r="A63" s="132" t="s">
        <v>83</v>
      </c>
      <c r="B63" s="203">
        <f t="shared" ref="B63:Q63" si="1">IF(B$6=0,0,B$6/B$5)</f>
        <v>4.0119594320104986E-2</v>
      </c>
      <c r="C63" s="203">
        <f t="shared" si="1"/>
        <v>4.0436537090691345E-2</v>
      </c>
      <c r="D63" s="203">
        <f t="shared" si="1"/>
        <v>3.9877659441195132E-2</v>
      </c>
      <c r="E63" s="203">
        <f t="shared" si="1"/>
        <v>3.9201397242107271E-2</v>
      </c>
      <c r="F63" s="203">
        <f t="shared" si="1"/>
        <v>3.8882068164472323E-2</v>
      </c>
      <c r="G63" s="203">
        <f t="shared" si="1"/>
        <v>3.937608769014788E-2</v>
      </c>
      <c r="H63" s="203">
        <f t="shared" si="1"/>
        <v>3.9371817818813895E-2</v>
      </c>
      <c r="I63" s="203">
        <f t="shared" si="1"/>
        <v>3.9182953976869273E-2</v>
      </c>
      <c r="J63" s="203">
        <f t="shared" si="1"/>
        <v>3.9171207993683926E-2</v>
      </c>
      <c r="K63" s="203">
        <f t="shared" si="1"/>
        <v>3.9552517738976792E-2</v>
      </c>
      <c r="L63" s="203">
        <f t="shared" si="1"/>
        <v>3.9813400731076767E-2</v>
      </c>
      <c r="M63" s="203">
        <f t="shared" si="1"/>
        <v>3.9334598328256913E-2</v>
      </c>
      <c r="N63" s="203">
        <f t="shared" si="1"/>
        <v>3.9279619248193266E-2</v>
      </c>
      <c r="O63" s="203">
        <f t="shared" si="1"/>
        <v>3.9086380025826498E-2</v>
      </c>
      <c r="P63" s="203">
        <f t="shared" si="1"/>
        <v>3.8644829996851093E-2</v>
      </c>
      <c r="Q63" s="203">
        <f t="shared" si="1"/>
        <v>3.8875436850864309E-2</v>
      </c>
    </row>
    <row r="64" spans="1:17" x14ac:dyDescent="0.25">
      <c r="A64" s="76" t="s">
        <v>82</v>
      </c>
      <c r="B64" s="202">
        <f t="shared" ref="B64:Q64" si="2">IF(B$7=0,0,B$7/B$5)</f>
        <v>8.3715278499707658E-3</v>
      </c>
      <c r="C64" s="202">
        <f t="shared" si="2"/>
        <v>8.4376624975357577E-3</v>
      </c>
      <c r="D64" s="202">
        <f t="shared" si="2"/>
        <v>8.3210446730843483E-3</v>
      </c>
      <c r="E64" s="202">
        <f t="shared" si="2"/>
        <v>8.1799328814651257E-3</v>
      </c>
      <c r="F64" s="202">
        <f t="shared" si="2"/>
        <v>8.1133002967635672E-3</v>
      </c>
      <c r="G64" s="202">
        <f t="shared" si="2"/>
        <v>8.2163845449397758E-3</v>
      </c>
      <c r="H64" s="202">
        <f t="shared" si="2"/>
        <v>8.2154935751432429E-3</v>
      </c>
      <c r="I64" s="202">
        <f t="shared" si="2"/>
        <v>8.1760844300737042E-3</v>
      </c>
      <c r="J64" s="202">
        <f t="shared" si="2"/>
        <v>8.1736334624847324E-3</v>
      </c>
      <c r="K64" s="202">
        <f t="shared" si="2"/>
        <v>8.2531992010292238E-3</v>
      </c>
      <c r="L64" s="202">
        <f t="shared" si="2"/>
        <v>8.3076361730614699E-3</v>
      </c>
      <c r="M64" s="202">
        <f t="shared" si="2"/>
        <v>8.2077271954716681E-3</v>
      </c>
      <c r="N64" s="202">
        <f t="shared" si="2"/>
        <v>8.1962550231399565E-3</v>
      </c>
      <c r="O64" s="202">
        <f t="shared" si="2"/>
        <v>8.1559328922918041E-3</v>
      </c>
      <c r="P64" s="202">
        <f t="shared" si="2"/>
        <v>8.0637971559423798E-3</v>
      </c>
      <c r="Q64" s="202">
        <f t="shared" si="2"/>
        <v>8.1119165782217399E-3</v>
      </c>
    </row>
    <row r="65" spans="1:17" x14ac:dyDescent="0.25">
      <c r="A65" s="76" t="s">
        <v>81</v>
      </c>
      <c r="B65" s="202">
        <f t="shared" ref="B65:Q65" si="3">IF(B$8=0,0,B$8/B$5)</f>
        <v>3.2447201349894199E-2</v>
      </c>
      <c r="C65" s="202">
        <f t="shared" si="3"/>
        <v>3.270353260318544E-2</v>
      </c>
      <c r="D65" s="202">
        <f t="shared" si="3"/>
        <v>3.2251533625367472E-2</v>
      </c>
      <c r="E65" s="202">
        <f t="shared" si="3"/>
        <v>3.1704598490279887E-2</v>
      </c>
      <c r="F65" s="202">
        <f t="shared" si="3"/>
        <v>3.1446337282645849E-2</v>
      </c>
      <c r="G65" s="202">
        <f t="shared" si="3"/>
        <v>3.1845881477746099E-2</v>
      </c>
      <c r="H65" s="202">
        <f t="shared" si="3"/>
        <v>3.1842428168278245E-2</v>
      </c>
      <c r="I65" s="202">
        <f t="shared" si="3"/>
        <v>3.1689682279115013E-2</v>
      </c>
      <c r="J65" s="202">
        <f t="shared" si="3"/>
        <v>3.168018257484518E-2</v>
      </c>
      <c r="K65" s="202">
        <f t="shared" si="3"/>
        <v>3.1988571388138702E-2</v>
      </c>
      <c r="L65" s="202">
        <f t="shared" si="3"/>
        <v>3.2199563625644662E-2</v>
      </c>
      <c r="M65" s="202">
        <f t="shared" si="3"/>
        <v>3.181232646050406E-2</v>
      </c>
      <c r="N65" s="202">
        <f t="shared" si="3"/>
        <v>3.1767861472482901E-2</v>
      </c>
      <c r="O65" s="202">
        <f t="shared" si="3"/>
        <v>3.1611576942115915E-2</v>
      </c>
      <c r="P65" s="202">
        <f t="shared" si="3"/>
        <v>3.1254468079501191E-2</v>
      </c>
      <c r="Q65" s="202">
        <f t="shared" si="3"/>
        <v>3.144097412851881E-2</v>
      </c>
    </row>
    <row r="66" spans="1:17" x14ac:dyDescent="0.25">
      <c r="A66" s="76" t="s">
        <v>80</v>
      </c>
      <c r="B66" s="202">
        <f t="shared" ref="B66:Q66" si="4">IF(B$9=0,0,B$9/B$5)</f>
        <v>4.463353166366972E-2</v>
      </c>
      <c r="C66" s="202">
        <f t="shared" si="4"/>
        <v>4.4986134311484842E-2</v>
      </c>
      <c r="D66" s="202">
        <f t="shared" si="4"/>
        <v>4.4364376198332479E-2</v>
      </c>
      <c r="E66" s="202">
        <f t="shared" si="4"/>
        <v>4.3612026360617284E-2</v>
      </c>
      <c r="F66" s="202">
        <f t="shared" si="4"/>
        <v>4.3256768917482868E-2</v>
      </c>
      <c r="G66" s="202">
        <f t="shared" si="4"/>
        <v>4.3806371587085689E-2</v>
      </c>
      <c r="H66" s="202">
        <f t="shared" si="4"/>
        <v>4.3801621303823486E-2</v>
      </c>
      <c r="I66" s="202">
        <f t="shared" si="4"/>
        <v>4.3591508006009451E-2</v>
      </c>
      <c r="J66" s="202">
        <f t="shared" si="4"/>
        <v>4.3578440458310927E-2</v>
      </c>
      <c r="K66" s="202">
        <f t="shared" si="4"/>
        <v>4.4002652140373376E-2</v>
      </c>
      <c r="L66" s="202">
        <f t="shared" si="4"/>
        <v>4.4292887609742815E-2</v>
      </c>
      <c r="M66" s="202">
        <f t="shared" si="4"/>
        <v>4.3760214172509387E-2</v>
      </c>
      <c r="N66" s="202">
        <f t="shared" si="4"/>
        <v>4.3699049284069064E-2</v>
      </c>
      <c r="O66" s="202">
        <f t="shared" si="4"/>
        <v>4.3484068322862092E-2</v>
      </c>
      <c r="P66" s="202">
        <f t="shared" si="4"/>
        <v>4.299283859999592E-2</v>
      </c>
      <c r="Q66" s="202">
        <f t="shared" si="4"/>
        <v>4.3249391501262419E-2</v>
      </c>
    </row>
    <row r="67" spans="1:17" x14ac:dyDescent="0.25">
      <c r="A67" s="129" t="s">
        <v>79</v>
      </c>
      <c r="B67" s="201">
        <f t="shared" ref="B67:Q67" si="5">IF(B$10=0,0,B$10/B$5)</f>
        <v>0.12349023061725421</v>
      </c>
      <c r="C67" s="201">
        <f t="shared" si="5"/>
        <v>0.11913799659893214</v>
      </c>
      <c r="D67" s="201">
        <f t="shared" si="5"/>
        <v>0.12068211223869815</v>
      </c>
      <c r="E67" s="201">
        <f t="shared" si="5"/>
        <v>0.11666421696450727</v>
      </c>
      <c r="F67" s="201">
        <f t="shared" si="5"/>
        <v>0.11592943006080474</v>
      </c>
      <c r="G67" s="201">
        <f t="shared" si="5"/>
        <v>0.11601359905737386</v>
      </c>
      <c r="H67" s="201">
        <f t="shared" si="5"/>
        <v>0.11600101875369145</v>
      </c>
      <c r="I67" s="201">
        <f t="shared" si="5"/>
        <v>0.1163301063352539</v>
      </c>
      <c r="J67" s="201">
        <f t="shared" si="5"/>
        <v>0.11814034487893962</v>
      </c>
      <c r="K67" s="201">
        <f t="shared" si="5"/>
        <v>0.11840227492834249</v>
      </c>
      <c r="L67" s="201">
        <f t="shared" si="5"/>
        <v>0.1188725436560627</v>
      </c>
      <c r="M67" s="201">
        <f t="shared" si="5"/>
        <v>0.11776069618650724</v>
      </c>
      <c r="N67" s="201">
        <f t="shared" si="5"/>
        <v>0.11759782087480145</v>
      </c>
      <c r="O67" s="201">
        <f t="shared" si="5"/>
        <v>0.11736983129209329</v>
      </c>
      <c r="P67" s="201">
        <f t="shared" si="5"/>
        <v>0.11844037236012567</v>
      </c>
      <c r="Q67" s="201">
        <f t="shared" si="5"/>
        <v>0.11903085346193497</v>
      </c>
    </row>
    <row r="68" spans="1:17" x14ac:dyDescent="0.25">
      <c r="A68" s="127" t="s">
        <v>306</v>
      </c>
      <c r="B68" s="200">
        <f t="shared" ref="B68:Q68" si="6">IF(B$15=0,0,B$15/B$5)</f>
        <v>3.2868118535910554E-2</v>
      </c>
      <c r="C68" s="200">
        <f t="shared" si="6"/>
        <v>3.281548384263111E-2</v>
      </c>
      <c r="D68" s="200">
        <f t="shared" si="6"/>
        <v>3.273005941517778E-2</v>
      </c>
      <c r="E68" s="200">
        <f t="shared" si="6"/>
        <v>3.2263385179054846E-2</v>
      </c>
      <c r="F68" s="200">
        <f t="shared" si="6"/>
        <v>3.1959741218377538E-2</v>
      </c>
      <c r="G68" s="200">
        <f t="shared" si="6"/>
        <v>3.2119069904468646E-2</v>
      </c>
      <c r="H68" s="200">
        <f t="shared" si="6"/>
        <v>3.2231030885710749E-2</v>
      </c>
      <c r="I68" s="200">
        <f t="shared" si="6"/>
        <v>3.2330101352655467E-2</v>
      </c>
      <c r="J68" s="200">
        <f t="shared" si="6"/>
        <v>3.2444303124124677E-2</v>
      </c>
      <c r="K68" s="200">
        <f t="shared" si="6"/>
        <v>3.2597083480825247E-2</v>
      </c>
      <c r="L68" s="200">
        <f t="shared" si="6"/>
        <v>3.2603233785472314E-2</v>
      </c>
      <c r="M68" s="200">
        <f t="shared" si="6"/>
        <v>3.2349576826531265E-2</v>
      </c>
      <c r="N68" s="200">
        <f t="shared" si="6"/>
        <v>3.2437214856377794E-2</v>
      </c>
      <c r="O68" s="200">
        <f t="shared" si="6"/>
        <v>3.2456001067514395E-2</v>
      </c>
      <c r="P68" s="200">
        <f t="shared" si="6"/>
        <v>3.2214471001474378E-2</v>
      </c>
      <c r="Q68" s="200">
        <f t="shared" si="6"/>
        <v>3.2224730354234503E-2</v>
      </c>
    </row>
    <row r="69" spans="1:17" x14ac:dyDescent="0.25">
      <c r="A69" s="127" t="s">
        <v>305</v>
      </c>
      <c r="B69" s="200">
        <f t="shared" ref="B69:Q69" si="7">IF(B$26=0,0,B$26/B$5)</f>
        <v>0.24714296822194273</v>
      </c>
      <c r="C69" s="200">
        <f t="shared" si="7"/>
        <v>0.24674719581670693</v>
      </c>
      <c r="D69" s="200">
        <f t="shared" si="7"/>
        <v>0.24610486983335594</v>
      </c>
      <c r="E69" s="200">
        <f t="shared" si="7"/>
        <v>0.2425958385578931</v>
      </c>
      <c r="F69" s="200">
        <f t="shared" si="7"/>
        <v>0.24031266954587718</v>
      </c>
      <c r="G69" s="200">
        <f t="shared" si="7"/>
        <v>0.24151069870475458</v>
      </c>
      <c r="H69" s="200">
        <f t="shared" si="7"/>
        <v>0.24235255915986348</v>
      </c>
      <c r="I69" s="200">
        <f t="shared" si="7"/>
        <v>0.24309749286323631</v>
      </c>
      <c r="J69" s="200">
        <f t="shared" si="7"/>
        <v>0.24395620233716828</v>
      </c>
      <c r="K69" s="200">
        <f t="shared" si="7"/>
        <v>0.24510499309620526</v>
      </c>
      <c r="L69" s="200">
        <f t="shared" si="7"/>
        <v>0.24515123865614755</v>
      </c>
      <c r="M69" s="200">
        <f t="shared" si="7"/>
        <v>0.24324393344564854</v>
      </c>
      <c r="N69" s="200">
        <f t="shared" si="7"/>
        <v>0.24390290401622527</v>
      </c>
      <c r="O69" s="200">
        <f t="shared" si="7"/>
        <v>0.2440441618730409</v>
      </c>
      <c r="P69" s="200">
        <f t="shared" si="7"/>
        <v>0.24222804156877853</v>
      </c>
      <c r="Q69" s="200">
        <f t="shared" si="7"/>
        <v>0.24230518400972481</v>
      </c>
    </row>
    <row r="70" spans="1:17" x14ac:dyDescent="0.25">
      <c r="A70" s="127" t="s">
        <v>304</v>
      </c>
      <c r="B70" s="200">
        <f t="shared" ref="B70:Q70" si="8">IF(B$37=0,0,B$37/B$5)</f>
        <v>0.14852853783264042</v>
      </c>
      <c r="C70" s="200">
        <f t="shared" si="8"/>
        <v>0.15106079776011033</v>
      </c>
      <c r="D70" s="200">
        <f t="shared" si="8"/>
        <v>0.1660994762882364</v>
      </c>
      <c r="E70" s="200">
        <f t="shared" si="8"/>
        <v>0.20771825911836103</v>
      </c>
      <c r="F70" s="200">
        <f t="shared" si="8"/>
        <v>0.22649644761798748</v>
      </c>
      <c r="G70" s="200">
        <f t="shared" si="8"/>
        <v>0.20777316534809409</v>
      </c>
      <c r="H70" s="200">
        <f t="shared" si="8"/>
        <v>0.20670749837785637</v>
      </c>
      <c r="I70" s="200">
        <f t="shared" si="8"/>
        <v>0.20751284114675717</v>
      </c>
      <c r="J70" s="200">
        <f t="shared" si="8"/>
        <v>0.20069986361367015</v>
      </c>
      <c r="K70" s="200">
        <f t="shared" si="8"/>
        <v>0.18478795542213344</v>
      </c>
      <c r="L70" s="200">
        <f t="shared" si="8"/>
        <v>0.17552936566639427</v>
      </c>
      <c r="M70" s="200">
        <f t="shared" si="8"/>
        <v>0.19890709812586846</v>
      </c>
      <c r="N70" s="200">
        <f t="shared" si="8"/>
        <v>0.19889647314836403</v>
      </c>
      <c r="O70" s="200">
        <f t="shared" si="8"/>
        <v>0.2049024962737088</v>
      </c>
      <c r="P70" s="200">
        <f t="shared" si="8"/>
        <v>0.22148965308316648</v>
      </c>
      <c r="Q70" s="200">
        <f t="shared" si="8"/>
        <v>0.21276092134003485</v>
      </c>
    </row>
    <row r="71" spans="1:17" x14ac:dyDescent="0.25">
      <c r="A71" s="127" t="s">
        <v>303</v>
      </c>
      <c r="B71" s="200">
        <f t="shared" ref="B71:Q71" si="9">IF(B$38=0,0,B$38/B$5)</f>
        <v>0.28509318459224281</v>
      </c>
      <c r="C71" s="200">
        <f t="shared" si="9"/>
        <v>0.28573354050906463</v>
      </c>
      <c r="D71" s="200">
        <f t="shared" si="9"/>
        <v>0.26785056622477199</v>
      </c>
      <c r="E71" s="200">
        <f t="shared" si="9"/>
        <v>0.22588887982066283</v>
      </c>
      <c r="F71" s="200">
        <f t="shared" si="9"/>
        <v>0.20671535603767299</v>
      </c>
      <c r="G71" s="200">
        <f t="shared" si="9"/>
        <v>0.22715348580124486</v>
      </c>
      <c r="H71" s="200">
        <f t="shared" si="9"/>
        <v>0.22755893384953904</v>
      </c>
      <c r="I71" s="200">
        <f t="shared" si="9"/>
        <v>0.22596935793965922</v>
      </c>
      <c r="J71" s="200">
        <f t="shared" si="9"/>
        <v>0.23174712839832104</v>
      </c>
      <c r="K71" s="200">
        <f t="shared" si="9"/>
        <v>0.24889856688280157</v>
      </c>
      <c r="L71" s="200">
        <f t="shared" si="9"/>
        <v>0.25914337400767934</v>
      </c>
      <c r="M71" s="200">
        <f t="shared" si="9"/>
        <v>0.23466541525715995</v>
      </c>
      <c r="N71" s="200">
        <f t="shared" si="9"/>
        <v>0.23426705669261522</v>
      </c>
      <c r="O71" s="200">
        <f t="shared" si="9"/>
        <v>0.22742530576454897</v>
      </c>
      <c r="P71" s="200">
        <f t="shared" si="9"/>
        <v>0.20904117664813227</v>
      </c>
      <c r="Q71" s="200">
        <f t="shared" si="9"/>
        <v>0.21856258834644218</v>
      </c>
    </row>
    <row r="72" spans="1:17" x14ac:dyDescent="0.25">
      <c r="A72" s="142" t="s">
        <v>310</v>
      </c>
      <c r="B72" s="199">
        <f t="shared" ref="B72:Q72" si="10">IF(B$39=0,0,B$39/B$5)</f>
        <v>0.21842571006138789</v>
      </c>
      <c r="C72" s="199">
        <f t="shared" si="10"/>
        <v>0.2186466470156237</v>
      </c>
      <c r="D72" s="199">
        <f t="shared" si="10"/>
        <v>0.19800703682290868</v>
      </c>
      <c r="E72" s="199">
        <f t="shared" si="10"/>
        <v>0.14868590424407721</v>
      </c>
      <c r="F72" s="199">
        <f t="shared" si="10"/>
        <v>0.12630073880115517</v>
      </c>
      <c r="G72" s="199">
        <f t="shared" si="10"/>
        <v>0.15010892511115748</v>
      </c>
      <c r="H72" s="199">
        <f t="shared" si="10"/>
        <v>0.15058580460766249</v>
      </c>
      <c r="I72" s="199">
        <f t="shared" si="10"/>
        <v>0.14872734547923322</v>
      </c>
      <c r="J72" s="199">
        <f t="shared" si="10"/>
        <v>0.1556656207911841</v>
      </c>
      <c r="K72" s="199">
        <f t="shared" si="10"/>
        <v>0.17566075987247776</v>
      </c>
      <c r="L72" s="199">
        <f t="shared" si="10"/>
        <v>0.18765702985607435</v>
      </c>
      <c r="M72" s="199">
        <f t="shared" si="10"/>
        <v>0.15903526814357888</v>
      </c>
      <c r="N72" s="199">
        <f t="shared" si="10"/>
        <v>0.15853639408551384</v>
      </c>
      <c r="O72" s="199">
        <f t="shared" si="10"/>
        <v>0.1505318266774606</v>
      </c>
      <c r="P72" s="199">
        <f t="shared" si="10"/>
        <v>0.12927956858805703</v>
      </c>
      <c r="Q72" s="199">
        <f t="shared" si="10"/>
        <v>0.14044698976747191</v>
      </c>
    </row>
    <row r="73" spans="1:17" x14ac:dyDescent="0.25">
      <c r="A73" s="142" t="s">
        <v>309</v>
      </c>
      <c r="B73" s="199">
        <f t="shared" ref="B73:Q73" si="11">IF(B$45=0,0,B$45/B$5)</f>
        <v>3.8454648903665983E-2</v>
      </c>
      <c r="C73" s="199">
        <f t="shared" si="11"/>
        <v>3.839306799364213E-2</v>
      </c>
      <c r="D73" s="199">
        <f t="shared" si="11"/>
        <v>3.8293124141914631E-2</v>
      </c>
      <c r="E73" s="199">
        <f t="shared" si="11"/>
        <v>3.7747130190880086E-2</v>
      </c>
      <c r="F73" s="199">
        <f t="shared" si="11"/>
        <v>3.7391876455050724E-2</v>
      </c>
      <c r="G73" s="199">
        <f t="shared" si="11"/>
        <v>3.7578285928937159E-2</v>
      </c>
      <c r="H73" s="199">
        <f t="shared" si="11"/>
        <v>3.7709276701039643E-2</v>
      </c>
      <c r="I73" s="199">
        <f t="shared" si="11"/>
        <v>3.7825185983127674E-2</v>
      </c>
      <c r="J73" s="199">
        <f t="shared" si="11"/>
        <v>3.7958798408226697E-2</v>
      </c>
      <c r="K73" s="199">
        <f t="shared" si="11"/>
        <v>3.8137546545874985E-2</v>
      </c>
      <c r="L73" s="199">
        <f t="shared" si="11"/>
        <v>3.8144742205875874E-2</v>
      </c>
      <c r="M73" s="199">
        <f t="shared" si="11"/>
        <v>3.7847971665530153E-2</v>
      </c>
      <c r="N73" s="199">
        <f t="shared" si="11"/>
        <v>3.7950505361356857E-2</v>
      </c>
      <c r="O73" s="199">
        <f t="shared" si="11"/>
        <v>3.7972484628369024E-2</v>
      </c>
      <c r="P73" s="199">
        <f t="shared" si="11"/>
        <v>3.768990216539353E-2</v>
      </c>
      <c r="Q73" s="199">
        <f t="shared" si="11"/>
        <v>3.7701905280446743E-2</v>
      </c>
    </row>
    <row r="74" spans="1:17" x14ac:dyDescent="0.25">
      <c r="A74" s="142" t="s">
        <v>308</v>
      </c>
      <c r="B74" s="199">
        <f t="shared" ref="B74:Q74" si="12">IF(B$56=0,0,B$56/B$5)</f>
        <v>2.8212825627188964E-2</v>
      </c>
      <c r="C74" s="199">
        <f t="shared" si="12"/>
        <v>2.8693825499798823E-2</v>
      </c>
      <c r="D74" s="199">
        <f t="shared" si="12"/>
        <v>3.1550405259948656E-2</v>
      </c>
      <c r="E74" s="199">
        <f t="shared" si="12"/>
        <v>3.9455845385705533E-2</v>
      </c>
      <c r="F74" s="199">
        <f t="shared" si="12"/>
        <v>4.3022740781467124E-2</v>
      </c>
      <c r="G74" s="199">
        <f t="shared" si="12"/>
        <v>3.9466274761150201E-2</v>
      </c>
      <c r="H74" s="199">
        <f t="shared" si="12"/>
        <v>3.9263852540836898E-2</v>
      </c>
      <c r="I74" s="199">
        <f t="shared" si="12"/>
        <v>3.9416826477298307E-2</v>
      </c>
      <c r="J74" s="199">
        <f t="shared" si="12"/>
        <v>3.8122709198910205E-2</v>
      </c>
      <c r="K74" s="199">
        <f t="shared" si="12"/>
        <v>3.5100260464448807E-2</v>
      </c>
      <c r="L74" s="199">
        <f t="shared" si="12"/>
        <v>3.3341601945729153E-2</v>
      </c>
      <c r="M74" s="199">
        <f t="shared" si="12"/>
        <v>3.7782175448050938E-2</v>
      </c>
      <c r="N74" s="199">
        <f t="shared" si="12"/>
        <v>3.778015724574451E-2</v>
      </c>
      <c r="O74" s="199">
        <f t="shared" si="12"/>
        <v>3.8920994458719348E-2</v>
      </c>
      <c r="P74" s="199">
        <f t="shared" si="12"/>
        <v>4.2071705894681712E-2</v>
      </c>
      <c r="Q74" s="199">
        <f t="shared" si="12"/>
        <v>4.0413693298523491E-2</v>
      </c>
    </row>
    <row r="75" spans="1:17" x14ac:dyDescent="0.25">
      <c r="A75" s="142" t="s">
        <v>307</v>
      </c>
      <c r="B75" s="199">
        <f t="shared" ref="B75:Q75" si="13">IF(B$57=0,0,B$57/B$5)</f>
        <v>0</v>
      </c>
      <c r="C75" s="199">
        <f t="shared" si="13"/>
        <v>0</v>
      </c>
      <c r="D75" s="199">
        <f t="shared" si="13"/>
        <v>0</v>
      </c>
      <c r="E75" s="199">
        <f t="shared" si="13"/>
        <v>0</v>
      </c>
      <c r="F75" s="199">
        <f t="shared" si="13"/>
        <v>0</v>
      </c>
      <c r="G75" s="199">
        <f t="shared" si="13"/>
        <v>0</v>
      </c>
      <c r="H75" s="199">
        <f t="shared" si="13"/>
        <v>0</v>
      </c>
      <c r="I75" s="199">
        <f t="shared" si="13"/>
        <v>0</v>
      </c>
      <c r="J75" s="199">
        <f t="shared" si="13"/>
        <v>0</v>
      </c>
      <c r="K75" s="199">
        <f t="shared" si="13"/>
        <v>0</v>
      </c>
      <c r="L75" s="199">
        <f t="shared" si="13"/>
        <v>0</v>
      </c>
      <c r="M75" s="199">
        <f t="shared" si="13"/>
        <v>0</v>
      </c>
      <c r="N75" s="199">
        <f t="shared" si="13"/>
        <v>0</v>
      </c>
      <c r="O75" s="199">
        <f t="shared" si="13"/>
        <v>0</v>
      </c>
      <c r="P75" s="199">
        <f t="shared" si="13"/>
        <v>0</v>
      </c>
      <c r="Q75" s="199">
        <f t="shared" si="13"/>
        <v>0</v>
      </c>
    </row>
    <row r="76" spans="1:17" x14ac:dyDescent="0.25">
      <c r="A76" s="72" t="s">
        <v>302</v>
      </c>
      <c r="B76" s="276">
        <f t="shared" ref="B76:Q76" si="14">IF(B$58=0,0,B$58/B$5)</f>
        <v>3.7305105016369508E-2</v>
      </c>
      <c r="C76" s="276">
        <f t="shared" si="14"/>
        <v>3.7941118969657413E-2</v>
      </c>
      <c r="D76" s="276">
        <f t="shared" si="14"/>
        <v>4.1718302061780149E-2</v>
      </c>
      <c r="E76" s="276">
        <f t="shared" si="14"/>
        <v>5.2171465385051484E-2</v>
      </c>
      <c r="F76" s="276">
        <f t="shared" si="14"/>
        <v>5.6887880857915588E-2</v>
      </c>
      <c r="G76" s="276">
        <f t="shared" si="14"/>
        <v>5.2185255884144348E-2</v>
      </c>
      <c r="H76" s="276">
        <f t="shared" si="14"/>
        <v>5.1917598107280021E-2</v>
      </c>
      <c r="I76" s="276">
        <f t="shared" si="14"/>
        <v>5.2119871670370445E-2</v>
      </c>
      <c r="J76" s="276">
        <f t="shared" si="14"/>
        <v>5.0408693158451326E-2</v>
      </c>
      <c r="K76" s="276">
        <f t="shared" si="14"/>
        <v>4.6412185721173775E-2</v>
      </c>
      <c r="L76" s="276">
        <f t="shared" si="14"/>
        <v>4.4086756088718121E-2</v>
      </c>
      <c r="M76" s="276">
        <f t="shared" si="14"/>
        <v>4.9958414001542627E-2</v>
      </c>
      <c r="N76" s="276">
        <f t="shared" si="14"/>
        <v>4.9955745383730973E-2</v>
      </c>
      <c r="O76" s="276">
        <f t="shared" si="14"/>
        <v>5.1464245545997385E-2</v>
      </c>
      <c r="P76" s="276">
        <f t="shared" si="14"/>
        <v>5.56303515060321E-2</v>
      </c>
      <c r="Q76" s="276">
        <f t="shared" si="14"/>
        <v>5.343800342876124E-2</v>
      </c>
    </row>
    <row r="78" spans="1:17" ht="12.75" x14ac:dyDescent="0.25">
      <c r="A78" s="98" t="s">
        <v>128</v>
      </c>
      <c r="B78" s="197"/>
      <c r="C78" s="197"/>
      <c r="D78" s="197"/>
      <c r="E78" s="197"/>
      <c r="F78" s="197"/>
      <c r="G78" s="197"/>
      <c r="H78" s="197"/>
      <c r="I78" s="197"/>
      <c r="J78" s="197"/>
      <c r="K78" s="197"/>
      <c r="L78" s="197"/>
      <c r="M78" s="197"/>
      <c r="N78" s="197"/>
      <c r="O78" s="197"/>
      <c r="P78" s="197"/>
      <c r="Q78" s="197"/>
    </row>
    <row r="80" spans="1:17" x14ac:dyDescent="0.25">
      <c r="A80" s="78" t="s">
        <v>5</v>
      </c>
      <c r="B80" s="253">
        <f>IF(B$5=0,0,B$5/TEL_fec!B$5)</f>
        <v>0.3840345083316582</v>
      </c>
      <c r="C80" s="253">
        <f>IF(C$5=0,0,C$5/TEL_fec!C$5)</f>
        <v>0.38102443452641577</v>
      </c>
      <c r="D80" s="253">
        <f>IF(D$5=0,0,D$5/TEL_fec!D$5)</f>
        <v>0.38636441794953419</v>
      </c>
      <c r="E80" s="253">
        <f>IF(E$5=0,0,E$5/TEL_fec!E$5)</f>
        <v>0.39302957963543445</v>
      </c>
      <c r="F80" s="253">
        <f>IF(F$5=0,0,F$5/TEL_fec!F$5)</f>
        <v>0.39625743707905992</v>
      </c>
      <c r="G80" s="253">
        <f>IF(G$5=0,0,G$5/TEL_fec!G$5)</f>
        <v>0.391285919526284</v>
      </c>
      <c r="H80" s="253">
        <f>IF(H$5=0,0,H$5/TEL_fec!H$5)</f>
        <v>0.39132835446131442</v>
      </c>
      <c r="I80" s="253">
        <f>IF(I$5=0,0,I$5/TEL_fec!I$5)</f>
        <v>0.3993156716229041</v>
      </c>
      <c r="J80" s="253">
        <f>IF(J$5=0,0,J$5/TEL_fec!J$5)</f>
        <v>0.39943541148809486</v>
      </c>
      <c r="K80" s="253">
        <f>IF(K$5=0,0,K$5/TEL_fec!K$5)</f>
        <v>0.39558461705774722</v>
      </c>
      <c r="L80" s="253">
        <f>IF(L$5=0,0,L$5/TEL_fec!L$5)</f>
        <v>0.41133800020806449</v>
      </c>
      <c r="M80" s="253">
        <f>IF(M$5=0,0,M$5/TEL_fec!M$5)</f>
        <v>0.425063017165415</v>
      </c>
      <c r="N80" s="253">
        <f>IF(N$5=0,0,N$5/TEL_fec!N$5)</f>
        <v>0.4256579713452191</v>
      </c>
      <c r="O80" s="253">
        <f>IF(O$5=0,0,O$5/TEL_fec!O$5)</f>
        <v>0.43808079102995101</v>
      </c>
      <c r="P80" s="253">
        <f>IF(P$5=0,0,P$5/TEL_fec!P$5)</f>
        <v>0.44308623641523565</v>
      </c>
      <c r="Q80" s="253">
        <f>IF(Q$5=0,0,Q$5/TEL_fec!Q$5)</f>
        <v>0.45355300926219627</v>
      </c>
    </row>
    <row r="81" spans="1:17" x14ac:dyDescent="0.25">
      <c r="A81" s="132" t="s">
        <v>83</v>
      </c>
      <c r="B81" s="282">
        <f>IF(B$6=0,0,B$6/TEL_fec!B$6)</f>
        <v>0.3927507758565128</v>
      </c>
      <c r="C81" s="282">
        <f>IF(C$6=0,0,C$6/TEL_fec!C$6)</f>
        <v>0.3927507758565128</v>
      </c>
      <c r="D81" s="282">
        <f>IF(D$6=0,0,D$6/TEL_fec!D$6)</f>
        <v>0.3927507758565128</v>
      </c>
      <c r="E81" s="282">
        <f>IF(E$6=0,0,E$6/TEL_fec!E$6)</f>
        <v>0.3927507758565128</v>
      </c>
      <c r="F81" s="282">
        <f>IF(F$6=0,0,F$6/TEL_fec!F$6)</f>
        <v>0.39275077585651286</v>
      </c>
      <c r="G81" s="282">
        <f>IF(G$6=0,0,G$6/TEL_fec!G$6)</f>
        <v>0.39275077585651275</v>
      </c>
      <c r="H81" s="282">
        <f>IF(H$6=0,0,H$6/TEL_fec!H$6)</f>
        <v>0.39275077585651275</v>
      </c>
      <c r="I81" s="282">
        <f>IF(I$6=0,0,I$6/TEL_fec!I$6)</f>
        <v>0.39884467402373125</v>
      </c>
      <c r="J81" s="282">
        <f>IF(J$6=0,0,J$6/TEL_fec!J$6)</f>
        <v>0.39884467402373119</v>
      </c>
      <c r="K81" s="282">
        <f>IF(K$6=0,0,K$6/TEL_fec!K$6)</f>
        <v>0.39884467402373114</v>
      </c>
      <c r="L81" s="282">
        <f>IF(L$6=0,0,L$6/TEL_fec!L$6)</f>
        <v>0.41746337089763857</v>
      </c>
      <c r="M81" s="282">
        <f>IF(M$6=0,0,M$6/TEL_fec!M$6)</f>
        <v>0.42620477232555704</v>
      </c>
      <c r="N81" s="282">
        <f>IF(N$6=0,0,N$6/TEL_fec!N$6)</f>
        <v>0.42620477232555715</v>
      </c>
      <c r="O81" s="282">
        <f>IF(O$6=0,0,O$6/TEL_fec!O$6)</f>
        <v>0.43648560842573469</v>
      </c>
      <c r="P81" s="282">
        <f>IF(P$6=0,0,P$6/TEL_fec!P$6)</f>
        <v>0.43648560842573469</v>
      </c>
      <c r="Q81" s="282">
        <f>IF(Q$6=0,0,Q$6/TEL_fec!Q$6)</f>
        <v>0.44946264495340787</v>
      </c>
    </row>
    <row r="82" spans="1:17" x14ac:dyDescent="0.25">
      <c r="A82" s="76" t="s">
        <v>82</v>
      </c>
      <c r="B82" s="281">
        <f>IF(B$7=0,0,B$7/TEL_fec!B$7)</f>
        <v>9.9880308208881816E-2</v>
      </c>
      <c r="C82" s="281">
        <f>IF(C$7=0,0,C$7/TEL_fec!C$7)</f>
        <v>9.9880308208881788E-2</v>
      </c>
      <c r="D82" s="281">
        <f>IF(D$7=0,0,D$7/TEL_fec!D$7)</f>
        <v>9.9880308208881802E-2</v>
      </c>
      <c r="E82" s="281">
        <f>IF(E$7=0,0,E$7/TEL_fec!E$7)</f>
        <v>9.9880308208881802E-2</v>
      </c>
      <c r="F82" s="281">
        <f>IF(F$7=0,0,F$7/TEL_fec!F$7)</f>
        <v>9.9880308208881802E-2</v>
      </c>
      <c r="G82" s="281">
        <f>IF(G$7=0,0,G$7/TEL_fec!G$7)</f>
        <v>9.9880308208881829E-2</v>
      </c>
      <c r="H82" s="281">
        <f>IF(H$7=0,0,H$7/TEL_fec!H$7)</f>
        <v>9.9880308208881802E-2</v>
      </c>
      <c r="I82" s="281">
        <f>IF(I$7=0,0,I$7/TEL_fec!I$7)</f>
        <v>0.10143004525474235</v>
      </c>
      <c r="J82" s="281">
        <f>IF(J$7=0,0,J$7/TEL_fec!J$7)</f>
        <v>0.10143004525474236</v>
      </c>
      <c r="K82" s="281">
        <f>IF(K$7=0,0,K$7/TEL_fec!K$7)</f>
        <v>0.10143004525474238</v>
      </c>
      <c r="L82" s="281">
        <f>IF(L$7=0,0,L$7/TEL_fec!L$7)</f>
        <v>0.10616495934411137</v>
      </c>
      <c r="M82" s="281">
        <f>IF(M$7=0,0,M$7/TEL_fec!M$7)</f>
        <v>0.1083879819896912</v>
      </c>
      <c r="N82" s="281">
        <f>IF(N$7=0,0,N$7/TEL_fec!N$7)</f>
        <v>0.1083879819896912</v>
      </c>
      <c r="O82" s="281">
        <f>IF(O$7=0,0,O$7/TEL_fec!O$7)</f>
        <v>0.11100249771175785</v>
      </c>
      <c r="P82" s="281">
        <f>IF(P$7=0,0,P$7/TEL_fec!P$7)</f>
        <v>0.11100249771175787</v>
      </c>
      <c r="Q82" s="281">
        <f>IF(Q$7=0,0,Q$7/TEL_fec!Q$7)</f>
        <v>0.11430268319247461</v>
      </c>
    </row>
    <row r="83" spans="1:17" x14ac:dyDescent="0.25">
      <c r="A83" s="76" t="s">
        <v>81</v>
      </c>
      <c r="B83" s="281">
        <f>IF(B$8=0,0,B$8/TEL_fec!B$8)</f>
        <v>0.53861015025933701</v>
      </c>
      <c r="C83" s="281">
        <f>IF(C$8=0,0,C$8/TEL_fec!C$8)</f>
        <v>0.5386101502593369</v>
      </c>
      <c r="D83" s="281">
        <f>IF(D$8=0,0,D$8/TEL_fec!D$8)</f>
        <v>0.53861015025933701</v>
      </c>
      <c r="E83" s="281">
        <f>IF(E$8=0,0,E$8/TEL_fec!E$8)</f>
        <v>0.53861015025933712</v>
      </c>
      <c r="F83" s="281">
        <f>IF(F$8=0,0,F$8/TEL_fec!F$8)</f>
        <v>0.5386101502593369</v>
      </c>
      <c r="G83" s="281">
        <f>IF(G$8=0,0,G$8/TEL_fec!G$8)</f>
        <v>0.53861015025933701</v>
      </c>
      <c r="H83" s="281">
        <f>IF(H$8=0,0,H$8/TEL_fec!H$8)</f>
        <v>0.53861015025933701</v>
      </c>
      <c r="I83" s="281">
        <f>IF(I$8=0,0,I$8/TEL_fec!I$8)</f>
        <v>0.54696719398599203</v>
      </c>
      <c r="J83" s="281">
        <f>IF(J$8=0,0,J$8/TEL_fec!J$8)</f>
        <v>0.54696719398599214</v>
      </c>
      <c r="K83" s="281">
        <f>IF(K$8=0,0,K$8/TEL_fec!K$8)</f>
        <v>0.54696719398599214</v>
      </c>
      <c r="L83" s="281">
        <f>IF(L$8=0,0,L$8/TEL_fec!L$8)</f>
        <v>0.5725004831284991</v>
      </c>
      <c r="M83" s="281">
        <f>IF(M$8=0,0,M$8/TEL_fec!M$8)</f>
        <v>0.58448825712156327</v>
      </c>
      <c r="N83" s="281">
        <f>IF(N$8=0,0,N$8/TEL_fec!N$8)</f>
        <v>0.58448825712156316</v>
      </c>
      <c r="O83" s="281">
        <f>IF(O$8=0,0,O$8/TEL_fec!O$8)</f>
        <v>0.59858717943338369</v>
      </c>
      <c r="P83" s="281">
        <f>IF(P$8=0,0,P$8/TEL_fec!P$8)</f>
        <v>0.5985871794333838</v>
      </c>
      <c r="Q83" s="281">
        <f>IF(Q$8=0,0,Q$8/TEL_fec!Q$8)</f>
        <v>0.6163836142815341</v>
      </c>
    </row>
    <row r="84" spans="1:17" x14ac:dyDescent="0.25">
      <c r="A84" s="76" t="s">
        <v>80</v>
      </c>
      <c r="B84" s="281">
        <f>IF(B$9=0,0,B$9/TEL_fec!B$9)</f>
        <v>0.37868130412507184</v>
      </c>
      <c r="C84" s="281">
        <f>IF(C$9=0,0,C$9/TEL_fec!C$9)</f>
        <v>0.37868130412507184</v>
      </c>
      <c r="D84" s="281">
        <f>IF(D$9=0,0,D$9/TEL_fec!D$9)</f>
        <v>0.37868130412507184</v>
      </c>
      <c r="E84" s="281">
        <f>IF(E$9=0,0,E$9/TEL_fec!E$9)</f>
        <v>0.37868130412507189</v>
      </c>
      <c r="F84" s="281">
        <f>IF(F$9=0,0,F$9/TEL_fec!F$9)</f>
        <v>0.37868130412507184</v>
      </c>
      <c r="G84" s="281">
        <f>IF(G$9=0,0,G$9/TEL_fec!G$9)</f>
        <v>0.37868130412507189</v>
      </c>
      <c r="H84" s="281">
        <f>IF(H$9=0,0,H$9/TEL_fec!H$9)</f>
        <v>0.37868130412507189</v>
      </c>
      <c r="I84" s="281">
        <f>IF(I$9=0,0,I$9/TEL_fec!I$9)</f>
        <v>0.38455690118820973</v>
      </c>
      <c r="J84" s="281">
        <f>IF(J$9=0,0,J$9/TEL_fec!J$9)</f>
        <v>0.38455690118820979</v>
      </c>
      <c r="K84" s="281">
        <f>IF(K$9=0,0,K$9/TEL_fec!K$9)</f>
        <v>0.38455690118820973</v>
      </c>
      <c r="L84" s="281">
        <f>IF(L$9=0,0,L$9/TEL_fec!L$9)</f>
        <v>0.4025086223476263</v>
      </c>
      <c r="M84" s="281">
        <f>IF(M$9=0,0,M$9/TEL_fec!M$9)</f>
        <v>0.41093688142715595</v>
      </c>
      <c r="N84" s="281">
        <f>IF(N$9=0,0,N$9/TEL_fec!N$9)</f>
        <v>0.41093688142715601</v>
      </c>
      <c r="O84" s="281">
        <f>IF(O$9=0,0,O$9/TEL_fec!O$9)</f>
        <v>0.42084942816476878</v>
      </c>
      <c r="P84" s="281">
        <f>IF(P$9=0,0,P$9/TEL_fec!P$9)</f>
        <v>0.42084942816476878</v>
      </c>
      <c r="Q84" s="281">
        <f>IF(Q$9=0,0,Q$9/TEL_fec!Q$9)</f>
        <v>0.43336158961183685</v>
      </c>
    </row>
    <row r="85" spans="1:17" x14ac:dyDescent="0.25">
      <c r="A85" s="129" t="s">
        <v>79</v>
      </c>
      <c r="B85" s="280">
        <f>IF(B$10=0,0,B$10/TEL_fec!B$10)</f>
        <v>0.62036049689444839</v>
      </c>
      <c r="C85" s="280">
        <f>IF(C$10=0,0,C$10/TEL_fec!C$10)</f>
        <v>0.59380575569623129</v>
      </c>
      <c r="D85" s="280">
        <f>IF(D$10=0,0,D$10/TEL_fec!D$10)</f>
        <v>0.60993184537790612</v>
      </c>
      <c r="E85" s="280">
        <f>IF(E$10=0,0,E$10/TEL_fec!E$10)</f>
        <v>0.59979686315242342</v>
      </c>
      <c r="F85" s="280">
        <f>IF(F$10=0,0,F$10/TEL_fec!F$10)</f>
        <v>0.60091412120168219</v>
      </c>
      <c r="G85" s="280">
        <f>IF(G$10=0,0,G$10/TEL_fec!G$10)</f>
        <v>0.5938057556962314</v>
      </c>
      <c r="H85" s="280">
        <f>IF(H$10=0,0,H$10/TEL_fec!H$10)</f>
        <v>0.59380575569623129</v>
      </c>
      <c r="I85" s="280">
        <f>IF(I$10=0,0,I$10/TEL_fec!I$10)</f>
        <v>0.60764476796163358</v>
      </c>
      <c r="J85" s="280">
        <f>IF(J$10=0,0,J$10/TEL_fec!J$10)</f>
        <v>0.61728550814189198</v>
      </c>
      <c r="K85" s="280">
        <f>IF(K$10=0,0,K$10/TEL_fec!K$10)</f>
        <v>0.61268990487182695</v>
      </c>
      <c r="L85" s="280">
        <f>IF(L$10=0,0,L$10/TEL_fec!L$10)</f>
        <v>0.63961946392856828</v>
      </c>
      <c r="M85" s="280">
        <f>IF(M$10=0,0,M$10/TEL_fec!M$10)</f>
        <v>0.65477934010121619</v>
      </c>
      <c r="N85" s="280">
        <f>IF(N$10=0,0,N$10/TEL_fec!N$10)</f>
        <v>0.65478892905264496</v>
      </c>
      <c r="O85" s="280">
        <f>IF(O$10=0,0,O$10/TEL_fec!O$10)</f>
        <v>0.67259242806091413</v>
      </c>
      <c r="P85" s="280">
        <f>IF(P$10=0,0,P$10/TEL_fec!P$10)</f>
        <v>0.68648224090890109</v>
      </c>
      <c r="Q85" s="280">
        <f>IF(Q$10=0,0,Q$10/TEL_fec!Q$10)</f>
        <v>0.70620190235951297</v>
      </c>
    </row>
    <row r="86" spans="1:17" x14ac:dyDescent="0.25">
      <c r="A86" s="127" t="s">
        <v>306</v>
      </c>
      <c r="B86" s="305">
        <f>IF(B$15=0,0,B$15/TEL_fec!B$15)</f>
        <v>0.42142813169132748</v>
      </c>
      <c r="C86" s="305">
        <f>IF(C$15=0,0,C$15/TEL_fec!C$15)</f>
        <v>0.41745538420902112</v>
      </c>
      <c r="D86" s="305">
        <f>IF(D$15=0,0,D$15/TEL_fec!D$15)</f>
        <v>0.42220400112693635</v>
      </c>
      <c r="E86" s="305">
        <f>IF(E$15=0,0,E$15/TEL_fec!E$15)</f>
        <v>0.42336367992711998</v>
      </c>
      <c r="F86" s="305">
        <f>IF(F$15=0,0,F$15/TEL_fec!F$15)</f>
        <v>0.42282349135400099</v>
      </c>
      <c r="G86" s="305">
        <f>IF(G$15=0,0,G$15/TEL_fec!G$15)</f>
        <v>0.41960012433909433</v>
      </c>
      <c r="H86" s="305">
        <f>IF(H$15=0,0,H$15/TEL_fec!H$15)</f>
        <v>0.42110843496202843</v>
      </c>
      <c r="I86" s="305">
        <f>IF(I$15=0,0,I$15/TEL_fec!I$15)</f>
        <v>0.43102439268745579</v>
      </c>
      <c r="J86" s="305">
        <f>IF(J$15=0,0,J$15/TEL_fec!J$15)</f>
        <v>0.43267663355184904</v>
      </c>
      <c r="K86" s="305">
        <f>IF(K$15=0,0,K$15/TEL_fec!K$15)</f>
        <v>0.43052320757887858</v>
      </c>
      <c r="L86" s="305">
        <f>IF(L$15=0,0,L$15/TEL_fec!L$15)</f>
        <v>0.44775241615252342</v>
      </c>
      <c r="M86" s="305">
        <f>IF(M$15=0,0,M$15/TEL_fec!M$15)</f>
        <v>0.459092662941395</v>
      </c>
      <c r="N86" s="305">
        <f>IF(N$15=0,0,N$15/TEL_fec!N$15)</f>
        <v>0.46098071368763655</v>
      </c>
      <c r="O86" s="305">
        <f>IF(O$15=0,0,O$15/TEL_fec!O$15)</f>
        <v>0.47470919852299953</v>
      </c>
      <c r="P86" s="305">
        <f>IF(P$15=0,0,P$15/TEL_fec!P$15)</f>
        <v>0.4765601145197757</v>
      </c>
      <c r="Q86" s="305">
        <f>IF(Q$15=0,0,Q$15/TEL_fec!Q$15)</f>
        <v>0.48797297708404674</v>
      </c>
    </row>
    <row r="87" spans="1:17" x14ac:dyDescent="0.25">
      <c r="A87" s="127" t="s">
        <v>305</v>
      </c>
      <c r="B87" s="305">
        <f>IF(B$26=0,0,B$26/TEL_fec!B$26)</f>
        <v>0.37280180880386643</v>
      </c>
      <c r="C87" s="305">
        <f>IF(C$26=0,0,C$26/TEL_fec!C$26)</f>
        <v>0.36928745526182638</v>
      </c>
      <c r="D87" s="305">
        <f>IF(D$26=0,0,D$26/TEL_fec!D$26)</f>
        <v>0.37348815484305903</v>
      </c>
      <c r="E87" s="305">
        <f>IF(E$26=0,0,E$26/TEL_fec!E$26)</f>
        <v>0.37451402455091365</v>
      </c>
      <c r="F87" s="305">
        <f>IF(F$26=0,0,F$26/TEL_fec!F$26)</f>
        <v>0.37403616542853924</v>
      </c>
      <c r="G87" s="305">
        <f>IF(G$26=0,0,G$26/TEL_fec!G$26)</f>
        <v>0.37118472537689107</v>
      </c>
      <c r="H87" s="305">
        <f>IF(H$26=0,0,H$26/TEL_fec!H$26)</f>
        <v>0.37251900015871742</v>
      </c>
      <c r="I87" s="305">
        <f>IF(I$26=0,0,I$26/TEL_fec!I$26)</f>
        <v>0.38129080891582628</v>
      </c>
      <c r="J87" s="305">
        <f>IF(J$26=0,0,J$26/TEL_fec!J$26)</f>
        <v>0.38275240660355875</v>
      </c>
      <c r="K87" s="305">
        <f>IF(K$26=0,0,K$26/TEL_fec!K$26)</f>
        <v>0.38084745285823873</v>
      </c>
      <c r="L87" s="305">
        <f>IF(L$26=0,0,L$26/TEL_fec!L$26)</f>
        <v>0.39608867582723228</v>
      </c>
      <c r="M87" s="305">
        <f>IF(M$26=0,0,M$26/TEL_fec!M$26)</f>
        <v>0.4061204326020032</v>
      </c>
      <c r="N87" s="305">
        <f>IF(N$26=0,0,N$26/TEL_fec!N$26)</f>
        <v>0.40779063133906301</v>
      </c>
      <c r="O87" s="305">
        <f>IF(O$26=0,0,O$26/TEL_fec!O$26)</f>
        <v>0.41993506023188421</v>
      </c>
      <c r="P87" s="305">
        <f>IF(P$26=0,0,P$26/TEL_fec!P$26)</f>
        <v>0.42157240899826309</v>
      </c>
      <c r="Q87" s="305">
        <f>IF(Q$26=0,0,Q$26/TEL_fec!Q$26)</f>
        <v>0.43166840280511826</v>
      </c>
    </row>
    <row r="88" spans="1:17" x14ac:dyDescent="0.25">
      <c r="A88" s="127" t="s">
        <v>304</v>
      </c>
      <c r="B88" s="305">
        <f>IF(B$37=0,0,B$37/TEL_fec!B$37)</f>
        <v>0.47237395370105872</v>
      </c>
      <c r="C88" s="305">
        <f>IF(C$37=0,0,C$37/TEL_fec!C$37)</f>
        <v>0.47237395370105867</v>
      </c>
      <c r="D88" s="305">
        <f>IF(D$37=0,0,D$37/TEL_fec!D$37)</f>
        <v>0.47237395370105878</v>
      </c>
      <c r="E88" s="305">
        <f>IF(E$37=0,0,E$37/TEL_fec!E$37)</f>
        <v>0.47237395370105867</v>
      </c>
      <c r="F88" s="305">
        <f>IF(F$37=0,0,F$37/TEL_fec!F$37)</f>
        <v>0.47237395370105878</v>
      </c>
      <c r="G88" s="305">
        <f>IF(G$37=0,0,G$37/TEL_fec!G$37)</f>
        <v>0.47237395370105872</v>
      </c>
      <c r="H88" s="305">
        <f>IF(H$37=0,0,H$37/TEL_fec!H$37)</f>
        <v>0.47237395370105872</v>
      </c>
      <c r="I88" s="305">
        <f>IF(I$37=0,0,I$37/TEL_fec!I$37)</f>
        <v>0.47970328045903365</v>
      </c>
      <c r="J88" s="305">
        <f>IF(J$37=0,0,J$37/TEL_fec!J$37)</f>
        <v>0.47970328045903377</v>
      </c>
      <c r="K88" s="305">
        <f>IF(K$37=0,0,K$37/TEL_fec!K$37)</f>
        <v>0.47970328045903377</v>
      </c>
      <c r="L88" s="305">
        <f>IF(L$37=0,0,L$37/TEL_fec!L$37)</f>
        <v>0.50209658429378501</v>
      </c>
      <c r="M88" s="305">
        <f>IF(M$37=0,0,M$37/TEL_fec!M$37)</f>
        <v>0.51261014812924521</v>
      </c>
      <c r="N88" s="305">
        <f>IF(N$37=0,0,N$37/TEL_fec!N$37)</f>
        <v>0.51261014812924521</v>
      </c>
      <c r="O88" s="305">
        <f>IF(O$37=0,0,O$37/TEL_fec!O$37)</f>
        <v>0.52497523941494051</v>
      </c>
      <c r="P88" s="305">
        <f>IF(P$37=0,0,P$37/TEL_fec!P$37)</f>
        <v>0.52497523941494051</v>
      </c>
      <c r="Q88" s="305">
        <f>IF(Q$37=0,0,Q$37/TEL_fec!Q$37)</f>
        <v>0.54058313742235153</v>
      </c>
    </row>
    <row r="89" spans="1:17" x14ac:dyDescent="0.25">
      <c r="A89" s="127" t="s">
        <v>303</v>
      </c>
      <c r="B89" s="305">
        <f>IF(B$38=0,0,B$38/TEL_fec!B$38)</f>
        <v>0.32195684780235717</v>
      </c>
      <c r="C89" s="305">
        <f>IF(C$38=0,0,C$38/TEL_fec!C$38)</f>
        <v>0.32151654123038736</v>
      </c>
      <c r="D89" s="305">
        <f>IF(D$38=0,0,D$38/TEL_fec!D$38)</f>
        <v>0.32324013907201227</v>
      </c>
      <c r="E89" s="305">
        <f>IF(E$38=0,0,E$38/TEL_fec!E$38)</f>
        <v>0.32708008398304778</v>
      </c>
      <c r="F89" s="305">
        <f>IF(F$38=0,0,F$38/TEL_fec!F$38)</f>
        <v>0.32922309405574801</v>
      </c>
      <c r="G89" s="305">
        <f>IF(G$38=0,0,G$38/TEL_fec!G$38)</f>
        <v>0.32630932262103768</v>
      </c>
      <c r="H89" s="305">
        <f>IF(H$38=0,0,H$38/TEL_fec!H$38)</f>
        <v>0.32556602801064977</v>
      </c>
      <c r="I89" s="305">
        <f>IF(I$38=0,0,I$38/TEL_fec!I$38)</f>
        <v>0.3322851550804129</v>
      </c>
      <c r="J89" s="305">
        <f>IF(J$38=0,0,J$38/TEL_fec!J$38)</f>
        <v>0.33183130347910789</v>
      </c>
      <c r="K89" s="305">
        <f>IF(K$38=0,0,K$38/TEL_fec!K$38)</f>
        <v>0.32998723012616871</v>
      </c>
      <c r="L89" s="305">
        <f>IF(L$38=0,0,L$38/TEL_fec!L$38)</f>
        <v>0.34420262418286313</v>
      </c>
      <c r="M89" s="305">
        <f>IF(M$38=0,0,M$38/TEL_fec!M$38)</f>
        <v>0.35392199139407393</v>
      </c>
      <c r="N89" s="305">
        <f>IF(N$38=0,0,N$38/TEL_fec!N$38)</f>
        <v>0.35418344882016323</v>
      </c>
      <c r="O89" s="305">
        <f>IF(O$38=0,0,O$38/TEL_fec!O$38)</f>
        <v>0.36379956375492656</v>
      </c>
      <c r="P89" s="305">
        <f>IF(P$38=0,0,P$38/TEL_fec!P$38)</f>
        <v>0.3663355201475591</v>
      </c>
      <c r="Q89" s="305">
        <f>IF(Q$38=0,0,Q$38/TEL_fec!Q$38)</f>
        <v>0.37556275631574199</v>
      </c>
    </row>
    <row r="90" spans="1:17" x14ac:dyDescent="0.25">
      <c r="A90" s="72" t="s">
        <v>302</v>
      </c>
      <c r="B90" s="279">
        <f>IF(B$58=0,0,B$58/TEL_fec!B$58)</f>
        <v>0.37327788812594892</v>
      </c>
      <c r="C90" s="279">
        <f>IF(C$58=0,0,C$58/TEL_fec!C$58)</f>
        <v>0.37327788812594886</v>
      </c>
      <c r="D90" s="279">
        <f>IF(D$58=0,0,D$58/TEL_fec!D$58)</f>
        <v>0.37327788812594886</v>
      </c>
      <c r="E90" s="279">
        <f>IF(E$58=0,0,E$58/TEL_fec!E$58)</f>
        <v>0.37327788812594886</v>
      </c>
      <c r="F90" s="279">
        <f>IF(F$58=0,0,F$58/TEL_fec!F$58)</f>
        <v>0.37327788812594886</v>
      </c>
      <c r="G90" s="279">
        <f>IF(G$58=0,0,G$58/TEL_fec!G$58)</f>
        <v>0.37327788812594886</v>
      </c>
      <c r="H90" s="279">
        <f>IF(H$58=0,0,H$58/TEL_fec!H$58)</f>
        <v>0.37327788812594892</v>
      </c>
      <c r="I90" s="279">
        <f>IF(I$58=0,0,I$58/TEL_fec!I$58)</f>
        <v>0.37906964610110033</v>
      </c>
      <c r="J90" s="279">
        <f>IF(J$58=0,0,J$58/TEL_fec!J$58)</f>
        <v>0.37906964610110033</v>
      </c>
      <c r="K90" s="279">
        <f>IF(K$58=0,0,K$58/TEL_fec!K$58)</f>
        <v>0.37906964610110028</v>
      </c>
      <c r="L90" s="279">
        <f>IF(L$58=0,0,L$58/TEL_fec!L$58)</f>
        <v>0.39676521356011518</v>
      </c>
      <c r="M90" s="279">
        <f>IF(M$58=0,0,M$58/TEL_fec!M$58)</f>
        <v>0.40507320953328346</v>
      </c>
      <c r="N90" s="279">
        <f>IF(N$58=0,0,N$58/TEL_fec!N$58)</f>
        <v>0.40507320953328346</v>
      </c>
      <c r="O90" s="279">
        <f>IF(O$58=0,0,O$58/TEL_fec!O$58)</f>
        <v>0.4148443138150617</v>
      </c>
      <c r="P90" s="279">
        <f>IF(P$58=0,0,P$58/TEL_fec!P$58)</f>
        <v>0.41484431381506165</v>
      </c>
      <c r="Q90" s="279">
        <f>IF(Q$58=0,0,Q$58/TEL_fec!Q$58)</f>
        <v>0.42717793881839672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-0.249977111117893"/>
    <pageSetUpPr fitToPage="1"/>
  </sheetPr>
  <dimension ref="A1:Q90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390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5</v>
      </c>
      <c r="B5" s="96">
        <v>203.97026587237582</v>
      </c>
      <c r="C5" s="96">
        <v>228.87713484673208</v>
      </c>
      <c r="D5" s="96">
        <v>189.58225428766806</v>
      </c>
      <c r="E5" s="96">
        <v>159.52956813583199</v>
      </c>
      <c r="F5" s="96">
        <v>147.41025852711599</v>
      </c>
      <c r="G5" s="96">
        <v>162.34897605380147</v>
      </c>
      <c r="H5" s="96">
        <v>156.57398539412401</v>
      </c>
      <c r="I5" s="96">
        <v>147.365706788316</v>
      </c>
      <c r="J5" s="96">
        <v>136.55571119510401</v>
      </c>
      <c r="K5" s="96">
        <v>127.77434316820802</v>
      </c>
      <c r="L5" s="96">
        <v>131.62728863177574</v>
      </c>
      <c r="M5" s="96">
        <v>119.73967857258907</v>
      </c>
      <c r="N5" s="96">
        <v>116.53157338361133</v>
      </c>
      <c r="O5" s="96">
        <v>116.18291493068932</v>
      </c>
      <c r="P5" s="96">
        <v>95.623425999252063</v>
      </c>
      <c r="Q5" s="96">
        <v>100.17825126128947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9.1030571815517902</v>
      </c>
      <c r="C10" s="158">
        <v>14.94223489255862</v>
      </c>
      <c r="D10" s="158">
        <v>10.529224985398759</v>
      </c>
      <c r="E10" s="158">
        <v>11.256418366723423</v>
      </c>
      <c r="F10" s="158">
        <v>10.696832898574709</v>
      </c>
      <c r="G10" s="158">
        <v>11.998401395479334</v>
      </c>
      <c r="H10" s="158">
        <v>11.488073212275589</v>
      </c>
      <c r="I10" s="158">
        <v>10.436026786669327</v>
      </c>
      <c r="J10" s="158">
        <v>8.4337986581383255</v>
      </c>
      <c r="K10" s="158">
        <v>8.128072816216374</v>
      </c>
      <c r="L10" s="158">
        <v>8.3543664469863383</v>
      </c>
      <c r="M10" s="158">
        <v>7.8742015925906488</v>
      </c>
      <c r="N10" s="158">
        <v>7.7280274786263856</v>
      </c>
      <c r="O10" s="158">
        <v>7.6972469140603224</v>
      </c>
      <c r="P10" s="158">
        <v>5.5371073216297422</v>
      </c>
      <c r="Q10" s="158">
        <v>5.6829262882553238</v>
      </c>
    </row>
    <row r="11" spans="1:17" x14ac:dyDescent="0.25">
      <c r="A11" s="92" t="s">
        <v>125</v>
      </c>
      <c r="B11" s="91">
        <v>1.8221290353952633</v>
      </c>
      <c r="C11" s="91">
        <v>6.9966483762312395</v>
      </c>
      <c r="D11" s="91">
        <v>3.4994199404482154</v>
      </c>
      <c r="E11" s="91">
        <v>4.7811241820305526</v>
      </c>
      <c r="F11" s="91">
        <v>4.4481152680769718</v>
      </c>
      <c r="G11" s="91">
        <v>5.618208805087006</v>
      </c>
      <c r="H11" s="91">
        <v>5.3792494472645886</v>
      </c>
      <c r="I11" s="91">
        <v>4.5481315915190619</v>
      </c>
      <c r="J11" s="91">
        <v>2.9824950760649136</v>
      </c>
      <c r="K11" s="91">
        <v>3.215460351536283</v>
      </c>
      <c r="L11" s="91">
        <v>3.4164011796086782</v>
      </c>
      <c r="M11" s="91">
        <v>3.1112573121712606</v>
      </c>
      <c r="N11" s="91">
        <v>3.0540010314345323</v>
      </c>
      <c r="O11" s="91">
        <v>2.9177108511860106</v>
      </c>
      <c r="P11" s="91">
        <v>1.3227676350943987</v>
      </c>
      <c r="Q11" s="91">
        <v>1.4063416947014795</v>
      </c>
    </row>
    <row r="12" spans="1:17" x14ac:dyDescent="0.25">
      <c r="A12" s="92" t="s">
        <v>26</v>
      </c>
      <c r="B12" s="91">
        <v>7.2809281461565272</v>
      </c>
      <c r="C12" s="91">
        <v>7.9455865163273796</v>
      </c>
      <c r="D12" s="91">
        <v>7.0298050449505434</v>
      </c>
      <c r="E12" s="91">
        <v>6.4752941846928715</v>
      </c>
      <c r="F12" s="91">
        <v>6.2487176304977377</v>
      </c>
      <c r="G12" s="91">
        <v>6.3801925903923289</v>
      </c>
      <c r="H12" s="91">
        <v>6.1088237650110004</v>
      </c>
      <c r="I12" s="91">
        <v>5.887895195150266</v>
      </c>
      <c r="J12" s="91">
        <v>5.451303582073411</v>
      </c>
      <c r="K12" s="91">
        <v>4.9126124646800911</v>
      </c>
      <c r="L12" s="91">
        <v>4.9379652673776606</v>
      </c>
      <c r="M12" s="91">
        <v>4.7629442804193882</v>
      </c>
      <c r="N12" s="91">
        <v>4.6740264471918529</v>
      </c>
      <c r="O12" s="91">
        <v>4.7795360628743122</v>
      </c>
      <c r="P12" s="91">
        <v>4.214339686535344</v>
      </c>
      <c r="Q12" s="91">
        <v>4.276584593553844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306</v>
      </c>
      <c r="B15" s="206">
        <v>9.9783368904382623</v>
      </c>
      <c r="C15" s="206">
        <v>11.041637688275038</v>
      </c>
      <c r="D15" s="206">
        <v>9.4586445389011082</v>
      </c>
      <c r="E15" s="206">
        <v>8.6632569742699204</v>
      </c>
      <c r="F15" s="206">
        <v>8.4365752289339433</v>
      </c>
      <c r="G15" s="206">
        <v>8.8732530716282341</v>
      </c>
      <c r="H15" s="206">
        <v>8.5383252092655137</v>
      </c>
      <c r="I15" s="206">
        <v>8.0639960897926493</v>
      </c>
      <c r="J15" s="206">
        <v>7.4015191072993147</v>
      </c>
      <c r="K15" s="206">
        <v>6.6084081842902389</v>
      </c>
      <c r="L15" s="206">
        <v>6.6566703153563829</v>
      </c>
      <c r="M15" s="206">
        <v>6.3969110590759009</v>
      </c>
      <c r="N15" s="206">
        <v>6.1960730910972019</v>
      </c>
      <c r="O15" s="206">
        <v>6.2549048584083486</v>
      </c>
      <c r="P15" s="206">
        <v>5.4209595749336792</v>
      </c>
      <c r="Q15" s="206">
        <v>5.5597562616691709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0.12286814965548995</v>
      </c>
      <c r="C19" s="87">
        <v>0.45084396846690189</v>
      </c>
      <c r="D19" s="87">
        <v>0.24797688298412482</v>
      </c>
      <c r="E19" s="87">
        <v>0.43496312070031057</v>
      </c>
      <c r="F19" s="87">
        <v>0.46581359521432669</v>
      </c>
      <c r="G19" s="87">
        <v>0.56039314948748664</v>
      </c>
      <c r="H19" s="87">
        <v>0.59524366622976921</v>
      </c>
      <c r="I19" s="87">
        <v>0.45665218714278721</v>
      </c>
      <c r="J19" s="87">
        <v>0.29777208814946726</v>
      </c>
      <c r="K19" s="87">
        <v>0.2773627846760105</v>
      </c>
      <c r="L19" s="87">
        <v>0.26613570960762051</v>
      </c>
      <c r="M19" s="87">
        <v>0.28721378992364871</v>
      </c>
      <c r="N19" s="87">
        <v>0.29219276137185773</v>
      </c>
      <c r="O19" s="87">
        <v>0.30443778457313336</v>
      </c>
      <c r="P19" s="87">
        <v>0.1613346618557869</v>
      </c>
      <c r="Q19" s="87">
        <v>0.15380244425941597</v>
      </c>
    </row>
    <row r="20" spans="1:17" x14ac:dyDescent="0.25">
      <c r="A20" s="88" t="s">
        <v>29</v>
      </c>
      <c r="B20" s="87">
        <v>3.3469360661218275</v>
      </c>
      <c r="C20" s="87">
        <v>4.4683117189297317</v>
      </c>
      <c r="D20" s="87">
        <v>3.0878174368410813</v>
      </c>
      <c r="E20" s="87">
        <v>2.5086405551156759</v>
      </c>
      <c r="F20" s="87">
        <v>2.5111483577902698</v>
      </c>
      <c r="G20" s="87">
        <v>3.0681199703485555</v>
      </c>
      <c r="H20" s="87">
        <v>2.509443402304866</v>
      </c>
      <c r="I20" s="87">
        <v>1.9563429972843249</v>
      </c>
      <c r="J20" s="87">
        <v>1.6847295751264866</v>
      </c>
      <c r="K20" s="87">
        <v>1.6868257361513517</v>
      </c>
      <c r="L20" s="87">
        <v>1.9519811555475055</v>
      </c>
      <c r="M20" s="87">
        <v>1.6735180683784521</v>
      </c>
      <c r="N20" s="87">
        <v>1.3946273548478625</v>
      </c>
      <c r="O20" s="87">
        <v>1.1157293581258896</v>
      </c>
      <c r="P20" s="87">
        <v>0.83685496308838991</v>
      </c>
      <c r="Q20" s="87">
        <v>1.1156317867187138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6.4441190222043483</v>
      </c>
      <c r="C22" s="87">
        <v>6.0145465609108371</v>
      </c>
      <c r="D22" s="87">
        <v>6.0150118676056312</v>
      </c>
      <c r="E22" s="87">
        <v>5.6118634912323131</v>
      </c>
      <c r="F22" s="87">
        <v>5.4596132759293461</v>
      </c>
      <c r="G22" s="87">
        <v>5.2447399517921918</v>
      </c>
      <c r="H22" s="87">
        <v>5.4336381407308787</v>
      </c>
      <c r="I22" s="87">
        <v>5.6510009053655361</v>
      </c>
      <c r="J22" s="87">
        <v>5.4190174440233605</v>
      </c>
      <c r="K22" s="87">
        <v>4.6442196634628772</v>
      </c>
      <c r="L22" s="87">
        <v>4.4385534502012565</v>
      </c>
      <c r="M22" s="87">
        <v>4.4361792007738003</v>
      </c>
      <c r="N22" s="87">
        <v>4.5092529748774819</v>
      </c>
      <c r="O22" s="87">
        <v>4.8347377157093252</v>
      </c>
      <c r="P22" s="87">
        <v>4.4227699499895028</v>
      </c>
      <c r="Q22" s="87">
        <v>4.2903220306910415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6.4413652456597817E-2</v>
      </c>
      <c r="C24" s="87">
        <v>0.1079354399675676</v>
      </c>
      <c r="D24" s="87">
        <v>0.10783835147027028</v>
      </c>
      <c r="E24" s="87">
        <v>0.10778980722162165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305</v>
      </c>
      <c r="B26" s="204">
        <v>84.815863568725234</v>
      </c>
      <c r="C26" s="204">
        <v>93.853920350337816</v>
      </c>
      <c r="D26" s="204">
        <v>80.398478580659429</v>
      </c>
      <c r="E26" s="204">
        <v>73.637684281294327</v>
      </c>
      <c r="F26" s="204">
        <v>71.710889445938506</v>
      </c>
      <c r="G26" s="204">
        <v>75.42265110884</v>
      </c>
      <c r="H26" s="204">
        <v>72.57576427875685</v>
      </c>
      <c r="I26" s="204">
        <v>68.543966763237506</v>
      </c>
      <c r="J26" s="204">
        <v>62.912912412044172</v>
      </c>
      <c r="K26" s="204">
        <v>56.171469566467039</v>
      </c>
      <c r="L26" s="204">
        <v>56.581697680529253</v>
      </c>
      <c r="M26" s="204">
        <v>54.373744002145166</v>
      </c>
      <c r="N26" s="204">
        <v>52.666621274326218</v>
      </c>
      <c r="O26" s="204">
        <v>53.166691296470958</v>
      </c>
      <c r="P26" s="204">
        <v>46.078156386936286</v>
      </c>
      <c r="Q26" s="204">
        <v>47.25792822418795</v>
      </c>
    </row>
    <row r="27" spans="1:17" x14ac:dyDescent="0.25">
      <c r="A27" s="88" t="s">
        <v>33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31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88" t="s">
        <v>30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88" t="s">
        <v>125</v>
      </c>
      <c r="B30" s="87">
        <v>1.0443792720716647</v>
      </c>
      <c r="C30" s="87">
        <v>3.8321737319686653</v>
      </c>
      <c r="D30" s="87">
        <v>2.107803505365061</v>
      </c>
      <c r="E30" s="87">
        <v>3.6971865259526404</v>
      </c>
      <c r="F30" s="87">
        <v>3.9594155593217772</v>
      </c>
      <c r="G30" s="87">
        <v>4.7633417706436365</v>
      </c>
      <c r="H30" s="87">
        <v>5.0595711629530378</v>
      </c>
      <c r="I30" s="87">
        <v>3.8815435907136915</v>
      </c>
      <c r="J30" s="87">
        <v>2.5310627492704718</v>
      </c>
      <c r="K30" s="87">
        <v>2.3575836697460892</v>
      </c>
      <c r="L30" s="87">
        <v>2.2621535316647745</v>
      </c>
      <c r="M30" s="87">
        <v>2.441317214351014</v>
      </c>
      <c r="N30" s="87">
        <v>2.4836384716607909</v>
      </c>
      <c r="O30" s="87">
        <v>2.5877211688716333</v>
      </c>
      <c r="P30" s="87">
        <v>1.3713446257741888</v>
      </c>
      <c r="Q30" s="87">
        <v>1.3073207762050358</v>
      </c>
    </row>
    <row r="31" spans="1:17" x14ac:dyDescent="0.25">
      <c r="A31" s="88" t="s">
        <v>29</v>
      </c>
      <c r="B31" s="87">
        <v>28.448956562035534</v>
      </c>
      <c r="C31" s="87">
        <v>37.980649610902717</v>
      </c>
      <c r="D31" s="87">
        <v>26.246448213149193</v>
      </c>
      <c r="E31" s="87">
        <v>21.323444718483241</v>
      </c>
      <c r="F31" s="87">
        <v>21.344761041217296</v>
      </c>
      <c r="G31" s="87">
        <v>26.079019747962725</v>
      </c>
      <c r="H31" s="87">
        <v>21.330268919591358</v>
      </c>
      <c r="I31" s="87">
        <v>16.628915476916763</v>
      </c>
      <c r="J31" s="87">
        <v>14.320201388575134</v>
      </c>
      <c r="K31" s="87">
        <v>14.338018757286489</v>
      </c>
      <c r="L31" s="87">
        <v>16.591839822153798</v>
      </c>
      <c r="M31" s="87">
        <v>14.224903581216845</v>
      </c>
      <c r="N31" s="87">
        <v>11.854332516206831</v>
      </c>
      <c r="O31" s="87">
        <v>9.4836995440700615</v>
      </c>
      <c r="P31" s="87">
        <v>7.1132671862513153</v>
      </c>
      <c r="Q31" s="87">
        <v>9.4828701871090697</v>
      </c>
    </row>
    <row r="32" spans="1:17" x14ac:dyDescent="0.25">
      <c r="A32" s="88" t="s">
        <v>28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26</v>
      </c>
      <c r="B33" s="87">
        <v>54.77501168873696</v>
      </c>
      <c r="C33" s="87">
        <v>51.123645767742104</v>
      </c>
      <c r="D33" s="87">
        <v>51.127600874647875</v>
      </c>
      <c r="E33" s="87">
        <v>47.700839675474661</v>
      </c>
      <c r="F33" s="87">
        <v>46.40671284539944</v>
      </c>
      <c r="G33" s="87">
        <v>44.580289590233633</v>
      </c>
      <c r="H33" s="87">
        <v>46.185924196212461</v>
      </c>
      <c r="I33" s="87">
        <v>48.033507695607057</v>
      </c>
      <c r="J33" s="87">
        <v>46.061648274198568</v>
      </c>
      <c r="K33" s="87">
        <v>39.475867139434463</v>
      </c>
      <c r="L33" s="87">
        <v>37.727704326710679</v>
      </c>
      <c r="M33" s="87">
        <v>37.707523206577306</v>
      </c>
      <c r="N33" s="87">
        <v>38.328650286458597</v>
      </c>
      <c r="O33" s="87">
        <v>41.095270583529263</v>
      </c>
      <c r="P33" s="87">
        <v>37.59354457491078</v>
      </c>
      <c r="Q33" s="87">
        <v>36.467737260873847</v>
      </c>
    </row>
    <row r="34" spans="1:17" x14ac:dyDescent="0.25">
      <c r="A34" s="88" t="s">
        <v>25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88" t="s">
        <v>86</v>
      </c>
      <c r="B35" s="87">
        <v>0.54751604588108149</v>
      </c>
      <c r="C35" s="87">
        <v>0.91745123972432441</v>
      </c>
      <c r="D35" s="87">
        <v>0.91662598749729751</v>
      </c>
      <c r="E35" s="87">
        <v>0.91621336138378395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22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6" t="s">
        <v>304</v>
      </c>
      <c r="B37" s="204">
        <v>0</v>
      </c>
      <c r="C37" s="204">
        <v>0</v>
      </c>
      <c r="D37" s="204">
        <v>0</v>
      </c>
      <c r="E37" s="204">
        <v>0</v>
      </c>
      <c r="F37" s="204">
        <v>0</v>
      </c>
      <c r="G37" s="204">
        <v>0</v>
      </c>
      <c r="H37" s="204">
        <v>0</v>
      </c>
      <c r="I37" s="204">
        <v>0</v>
      </c>
      <c r="J37" s="204">
        <v>0</v>
      </c>
      <c r="K37" s="204">
        <v>0</v>
      </c>
      <c r="L37" s="204">
        <v>0</v>
      </c>
      <c r="M37" s="204">
        <v>0</v>
      </c>
      <c r="N37" s="204">
        <v>0</v>
      </c>
      <c r="O37" s="204">
        <v>0</v>
      </c>
      <c r="P37" s="204">
        <v>0</v>
      </c>
      <c r="Q37" s="204">
        <v>0</v>
      </c>
    </row>
    <row r="38" spans="1:17" x14ac:dyDescent="0.25">
      <c r="A38" s="156" t="s">
        <v>303</v>
      </c>
      <c r="B38" s="204">
        <v>100.07300823166052</v>
      </c>
      <c r="C38" s="204">
        <v>109.03934191556057</v>
      </c>
      <c r="D38" s="204">
        <v>89.19590618270874</v>
      </c>
      <c r="E38" s="204">
        <v>65.972208513544345</v>
      </c>
      <c r="F38" s="204">
        <v>56.565960953668814</v>
      </c>
      <c r="G38" s="204">
        <v>66.054670477853904</v>
      </c>
      <c r="H38" s="204">
        <v>63.97182269382607</v>
      </c>
      <c r="I38" s="204">
        <v>60.321717148616528</v>
      </c>
      <c r="J38" s="204">
        <v>57.807481017622202</v>
      </c>
      <c r="K38" s="204">
        <v>56.866392601234359</v>
      </c>
      <c r="L38" s="204">
        <v>60.034554188903748</v>
      </c>
      <c r="M38" s="204">
        <v>51.094821918777356</v>
      </c>
      <c r="N38" s="204">
        <v>49.940851539561535</v>
      </c>
      <c r="O38" s="204">
        <v>49.064071861749674</v>
      </c>
      <c r="P38" s="204">
        <v>38.587202715752341</v>
      </c>
      <c r="Q38" s="204">
        <v>41.677640487177037</v>
      </c>
    </row>
    <row r="39" spans="1:17" x14ac:dyDescent="0.25">
      <c r="A39" s="152" t="s">
        <v>310</v>
      </c>
      <c r="B39" s="264">
        <v>84.107669206959301</v>
      </c>
      <c r="C39" s="264">
        <v>91.372721614320511</v>
      </c>
      <c r="D39" s="264">
        <v>74.062074920466969</v>
      </c>
      <c r="E39" s="264">
        <v>52.110997354712474</v>
      </c>
      <c r="F39" s="264">
        <v>43.067440587374506</v>
      </c>
      <c r="G39" s="264">
        <v>51.857465563248724</v>
      </c>
      <c r="H39" s="264">
        <v>50.310502359001248</v>
      </c>
      <c r="I39" s="264">
        <v>47.419323404948294</v>
      </c>
      <c r="J39" s="264">
        <v>45.965050445943298</v>
      </c>
      <c r="K39" s="264">
        <v>46.292939506369976</v>
      </c>
      <c r="L39" s="264">
        <v>49.383881684333538</v>
      </c>
      <c r="M39" s="264">
        <v>40.859764224255912</v>
      </c>
      <c r="N39" s="264">
        <v>40.027134593806011</v>
      </c>
      <c r="O39" s="264">
        <v>39.056224088296318</v>
      </c>
      <c r="P39" s="264">
        <v>29.913667395858454</v>
      </c>
      <c r="Q39" s="264">
        <v>32.782030468506363</v>
      </c>
    </row>
    <row r="40" spans="1:17" x14ac:dyDescent="0.25">
      <c r="A40" s="154" t="s">
        <v>33</v>
      </c>
      <c r="B40" s="83">
        <v>0</v>
      </c>
      <c r="C40" s="83">
        <v>0</v>
      </c>
      <c r="D40" s="83">
        <v>0</v>
      </c>
      <c r="E40" s="83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</row>
    <row r="41" spans="1:17" x14ac:dyDescent="0.25">
      <c r="A41" s="154" t="s">
        <v>30</v>
      </c>
      <c r="B41" s="208">
        <v>0</v>
      </c>
      <c r="C41" s="208">
        <v>0</v>
      </c>
      <c r="D41" s="208">
        <v>0</v>
      </c>
      <c r="E41" s="208">
        <v>0</v>
      </c>
      <c r="F41" s="208">
        <v>0</v>
      </c>
      <c r="G41" s="208">
        <v>0</v>
      </c>
      <c r="H41" s="208">
        <v>2.8985813856360005</v>
      </c>
      <c r="I41" s="208">
        <v>0</v>
      </c>
      <c r="J41" s="208">
        <v>0</v>
      </c>
      <c r="K41" s="208">
        <v>0</v>
      </c>
      <c r="L41" s="208">
        <v>0</v>
      </c>
      <c r="M41" s="208">
        <v>0</v>
      </c>
      <c r="N41" s="208">
        <v>0</v>
      </c>
      <c r="O41" s="208">
        <v>0</v>
      </c>
      <c r="P41" s="208">
        <v>0</v>
      </c>
      <c r="Q41" s="208">
        <v>0</v>
      </c>
    </row>
    <row r="42" spans="1:17" x14ac:dyDescent="0.25">
      <c r="A42" s="154" t="s">
        <v>125</v>
      </c>
      <c r="B42" s="208">
        <v>0</v>
      </c>
      <c r="C42" s="208">
        <v>0.71257171943414932</v>
      </c>
      <c r="D42" s="208">
        <v>0</v>
      </c>
      <c r="E42" s="208">
        <v>0</v>
      </c>
      <c r="F42" s="208">
        <v>0</v>
      </c>
      <c r="G42" s="208">
        <v>0.83224959988945779</v>
      </c>
      <c r="H42" s="208">
        <v>0.72241832665697558</v>
      </c>
      <c r="I42" s="208">
        <v>0</v>
      </c>
      <c r="J42" s="208">
        <v>0</v>
      </c>
      <c r="K42" s="208">
        <v>0</v>
      </c>
      <c r="L42" s="208">
        <v>0</v>
      </c>
      <c r="M42" s="208">
        <v>0</v>
      </c>
      <c r="N42" s="208">
        <v>0</v>
      </c>
      <c r="O42" s="208">
        <v>0</v>
      </c>
      <c r="P42" s="208">
        <v>0</v>
      </c>
      <c r="Q42" s="208">
        <v>0</v>
      </c>
    </row>
    <row r="43" spans="1:17" x14ac:dyDescent="0.25">
      <c r="A43" s="154" t="s">
        <v>29</v>
      </c>
      <c r="B43" s="208">
        <v>0</v>
      </c>
      <c r="C43" s="208">
        <v>0</v>
      </c>
      <c r="D43" s="208">
        <v>0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0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</row>
    <row r="44" spans="1:17" x14ac:dyDescent="0.25">
      <c r="A44" s="154" t="s">
        <v>26</v>
      </c>
      <c r="B44" s="208">
        <v>84.107669206959301</v>
      </c>
      <c r="C44" s="208">
        <v>90.660149894886359</v>
      </c>
      <c r="D44" s="208">
        <v>74.062074920466969</v>
      </c>
      <c r="E44" s="208">
        <v>52.110997354712474</v>
      </c>
      <c r="F44" s="208">
        <v>43.067440587374506</v>
      </c>
      <c r="G44" s="208">
        <v>51.025215963359265</v>
      </c>
      <c r="H44" s="208">
        <v>46.68950264670827</v>
      </c>
      <c r="I44" s="208">
        <v>47.419323404948294</v>
      </c>
      <c r="J44" s="208">
        <v>45.965050445943298</v>
      </c>
      <c r="K44" s="208">
        <v>46.292939506369976</v>
      </c>
      <c r="L44" s="208">
        <v>49.383881684333538</v>
      </c>
      <c r="M44" s="208">
        <v>40.859764224255912</v>
      </c>
      <c r="N44" s="208">
        <v>40.027134593806011</v>
      </c>
      <c r="O44" s="208">
        <v>39.056224088296318</v>
      </c>
      <c r="P44" s="208">
        <v>29.913667395858454</v>
      </c>
      <c r="Q44" s="208">
        <v>32.782030468506363</v>
      </c>
    </row>
    <row r="45" spans="1:17" x14ac:dyDescent="0.25">
      <c r="A45" s="152" t="s">
        <v>309</v>
      </c>
      <c r="B45" s="264">
        <v>15.965339024701224</v>
      </c>
      <c r="C45" s="264">
        <v>17.666620301240062</v>
      </c>
      <c r="D45" s="264">
        <v>15.133831262241774</v>
      </c>
      <c r="E45" s="264">
        <v>13.861211158831875</v>
      </c>
      <c r="F45" s="264">
        <v>13.49852036629431</v>
      </c>
      <c r="G45" s="264">
        <v>14.197204914605177</v>
      </c>
      <c r="H45" s="264">
        <v>13.661320334824822</v>
      </c>
      <c r="I45" s="264">
        <v>12.902393743668238</v>
      </c>
      <c r="J45" s="264">
        <v>11.842430571678905</v>
      </c>
      <c r="K45" s="264">
        <v>10.573453094864384</v>
      </c>
      <c r="L45" s="264">
        <v>10.650672504570212</v>
      </c>
      <c r="M45" s="264">
        <v>10.235057694521442</v>
      </c>
      <c r="N45" s="264">
        <v>9.9137169457555245</v>
      </c>
      <c r="O45" s="264">
        <v>10.007847773453358</v>
      </c>
      <c r="P45" s="264">
        <v>8.6735353198938903</v>
      </c>
      <c r="Q45" s="264">
        <v>8.8956100186706735</v>
      </c>
    </row>
    <row r="46" spans="1:17" x14ac:dyDescent="0.25">
      <c r="A46" s="150" t="s">
        <v>33</v>
      </c>
      <c r="B46" s="87">
        <v>0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0.19658903944878392</v>
      </c>
      <c r="C49" s="87">
        <v>0.72135034954704302</v>
      </c>
      <c r="D49" s="87">
        <v>0.39676301277459974</v>
      </c>
      <c r="E49" s="87">
        <v>0.69594099312049695</v>
      </c>
      <c r="F49" s="87">
        <v>0.74530175234292295</v>
      </c>
      <c r="G49" s="87">
        <v>0.89662903917997872</v>
      </c>
      <c r="H49" s="87">
        <v>0.95238986596763087</v>
      </c>
      <c r="I49" s="87">
        <v>0.73064349942845952</v>
      </c>
      <c r="J49" s="87">
        <v>0.4764353410391477</v>
      </c>
      <c r="K49" s="87">
        <v>0.44378045548161688</v>
      </c>
      <c r="L49" s="87">
        <v>0.42581713537219285</v>
      </c>
      <c r="M49" s="87">
        <v>0.45954206387783797</v>
      </c>
      <c r="N49" s="87">
        <v>0.46750841819497241</v>
      </c>
      <c r="O49" s="87">
        <v>0.4871004553170134</v>
      </c>
      <c r="P49" s="87">
        <v>0.25813545896925905</v>
      </c>
      <c r="Q49" s="87">
        <v>0.24608391081506559</v>
      </c>
    </row>
    <row r="50" spans="1:17" x14ac:dyDescent="0.25">
      <c r="A50" s="150" t="s">
        <v>29</v>
      </c>
      <c r="B50" s="87">
        <v>5.3550977057949245</v>
      </c>
      <c r="C50" s="87">
        <v>7.1492987502875707</v>
      </c>
      <c r="D50" s="87">
        <v>4.9405078989457305</v>
      </c>
      <c r="E50" s="87">
        <v>4.0138248881850815</v>
      </c>
      <c r="F50" s="87">
        <v>4.0178373724644318</v>
      </c>
      <c r="G50" s="87">
        <v>4.9089919525576899</v>
      </c>
      <c r="H50" s="87">
        <v>4.0151094436877859</v>
      </c>
      <c r="I50" s="87">
        <v>3.1301487956549203</v>
      </c>
      <c r="J50" s="87">
        <v>2.6955673202023789</v>
      </c>
      <c r="K50" s="87">
        <v>2.6989211778421627</v>
      </c>
      <c r="L50" s="87">
        <v>3.1231698488760089</v>
      </c>
      <c r="M50" s="87">
        <v>2.6776289094055237</v>
      </c>
      <c r="N50" s="87">
        <v>2.2314037677565799</v>
      </c>
      <c r="O50" s="87">
        <v>1.7851669730014239</v>
      </c>
      <c r="P50" s="87">
        <v>1.3389679409414239</v>
      </c>
      <c r="Q50" s="87">
        <v>1.7850108587499425</v>
      </c>
    </row>
    <row r="51" spans="1:17" x14ac:dyDescent="0.25">
      <c r="A51" s="150" t="s">
        <v>28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10.31059043552696</v>
      </c>
      <c r="C52" s="87">
        <v>9.6232744974573396</v>
      </c>
      <c r="D52" s="87">
        <v>9.624018988169011</v>
      </c>
      <c r="E52" s="87">
        <v>8.9789815859717006</v>
      </c>
      <c r="F52" s="87">
        <v>8.7353812414869552</v>
      </c>
      <c r="G52" s="87">
        <v>8.3915839228675075</v>
      </c>
      <c r="H52" s="87">
        <v>8.6938210251694059</v>
      </c>
      <c r="I52" s="87">
        <v>9.0416014485848581</v>
      </c>
      <c r="J52" s="87">
        <v>8.6704279104373789</v>
      </c>
      <c r="K52" s="87">
        <v>7.4307514615406047</v>
      </c>
      <c r="L52" s="87">
        <v>7.1016855203220102</v>
      </c>
      <c r="M52" s="87">
        <v>7.0978867212380807</v>
      </c>
      <c r="N52" s="87">
        <v>7.2148047598039717</v>
      </c>
      <c r="O52" s="87">
        <v>7.7355803451349212</v>
      </c>
      <c r="P52" s="87">
        <v>7.0764319199832064</v>
      </c>
      <c r="Q52" s="87">
        <v>6.8645152491056658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0.10306184393055653</v>
      </c>
      <c r="C54" s="87">
        <v>0.17269670394810815</v>
      </c>
      <c r="D54" s="87">
        <v>0.17254136235243248</v>
      </c>
      <c r="E54" s="87">
        <v>0.17246369155459465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22</v>
      </c>
      <c r="B55" s="87">
        <v>0</v>
      </c>
      <c r="C55" s="87">
        <v>0</v>
      </c>
      <c r="D55" s="87">
        <v>0</v>
      </c>
      <c r="E55" s="87">
        <v>0</v>
      </c>
      <c r="F55" s="87">
        <v>0</v>
      </c>
      <c r="G55" s="87">
        <v>0</v>
      </c>
      <c r="H55" s="87">
        <v>0</v>
      </c>
      <c r="I55" s="87">
        <v>0</v>
      </c>
      <c r="J55" s="87">
        <v>0</v>
      </c>
      <c r="K55" s="87">
        <v>0</v>
      </c>
      <c r="L55" s="87">
        <v>0</v>
      </c>
      <c r="M55" s="87">
        <v>0</v>
      </c>
      <c r="N55" s="87">
        <v>0</v>
      </c>
      <c r="O55" s="87">
        <v>0</v>
      </c>
      <c r="P55" s="87">
        <v>0</v>
      </c>
      <c r="Q55" s="87">
        <v>0</v>
      </c>
    </row>
    <row r="56" spans="1:17" x14ac:dyDescent="0.25">
      <c r="A56" s="152" t="s">
        <v>308</v>
      </c>
      <c r="B56" s="264">
        <v>0</v>
      </c>
      <c r="C56" s="264">
        <v>0</v>
      </c>
      <c r="D56" s="264">
        <v>0</v>
      </c>
      <c r="E56" s="264">
        <v>0</v>
      </c>
      <c r="F56" s="264">
        <v>0</v>
      </c>
      <c r="G56" s="264">
        <v>0</v>
      </c>
      <c r="H56" s="264">
        <v>0</v>
      </c>
      <c r="I56" s="264">
        <v>0</v>
      </c>
      <c r="J56" s="264">
        <v>0</v>
      </c>
      <c r="K56" s="264">
        <v>0</v>
      </c>
      <c r="L56" s="264">
        <v>0</v>
      </c>
      <c r="M56" s="264">
        <v>0</v>
      </c>
      <c r="N56" s="264">
        <v>0</v>
      </c>
      <c r="O56" s="264">
        <v>0</v>
      </c>
      <c r="P56" s="264">
        <v>0</v>
      </c>
      <c r="Q56" s="264">
        <v>0</v>
      </c>
    </row>
    <row r="57" spans="1:17" x14ac:dyDescent="0.25">
      <c r="A57" s="152" t="s">
        <v>307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</row>
    <row r="58" spans="1:17" x14ac:dyDescent="0.25">
      <c r="A58" s="243" t="s">
        <v>302</v>
      </c>
      <c r="B58" s="242">
        <v>0</v>
      </c>
      <c r="C58" s="242">
        <v>0</v>
      </c>
      <c r="D58" s="242">
        <v>0</v>
      </c>
      <c r="E58" s="242">
        <v>0</v>
      </c>
      <c r="F58" s="242">
        <v>0</v>
      </c>
      <c r="G58" s="242">
        <v>0</v>
      </c>
      <c r="H58" s="242">
        <v>0</v>
      </c>
      <c r="I58" s="242">
        <v>0</v>
      </c>
      <c r="J58" s="242">
        <v>0</v>
      </c>
      <c r="K58" s="242">
        <v>0</v>
      </c>
      <c r="L58" s="242">
        <v>0</v>
      </c>
      <c r="M58" s="242">
        <v>0</v>
      </c>
      <c r="N58" s="242">
        <v>0</v>
      </c>
      <c r="O58" s="242">
        <v>0</v>
      </c>
      <c r="P58" s="242">
        <v>0</v>
      </c>
      <c r="Q58" s="242">
        <v>0</v>
      </c>
    </row>
    <row r="60" spans="1:17" ht="12.75" x14ac:dyDescent="0.25">
      <c r="A60" s="80" t="s">
        <v>134</v>
      </c>
      <c r="B60" s="197"/>
      <c r="C60" s="197"/>
      <c r="D60" s="197"/>
      <c r="E60" s="197"/>
      <c r="F60" s="197"/>
      <c r="G60" s="197"/>
      <c r="H60" s="197"/>
      <c r="I60" s="197"/>
      <c r="J60" s="197"/>
      <c r="K60" s="197"/>
      <c r="L60" s="197"/>
      <c r="M60" s="197"/>
      <c r="N60" s="197"/>
      <c r="O60" s="197"/>
      <c r="P60" s="197"/>
      <c r="Q60" s="197"/>
    </row>
    <row r="62" spans="1:17" x14ac:dyDescent="0.25">
      <c r="A62" s="78" t="s">
        <v>5</v>
      </c>
      <c r="B62" s="77">
        <f t="shared" ref="B62:Q62" si="0">SUM(B$63:B$70,B$72:B$76)</f>
        <v>1</v>
      </c>
      <c r="C62" s="77">
        <f t="shared" si="0"/>
        <v>0.99999999999999989</v>
      </c>
      <c r="D62" s="77">
        <f t="shared" si="0"/>
        <v>0.99999999999999978</v>
      </c>
      <c r="E62" s="77">
        <f t="shared" si="0"/>
        <v>1.0000000000000002</v>
      </c>
      <c r="F62" s="77">
        <f t="shared" si="0"/>
        <v>0.99999999999999989</v>
      </c>
      <c r="G62" s="77">
        <f t="shared" si="0"/>
        <v>1</v>
      </c>
      <c r="H62" s="77">
        <f t="shared" si="0"/>
        <v>1</v>
      </c>
      <c r="I62" s="77">
        <f t="shared" si="0"/>
        <v>1.0000000000000002</v>
      </c>
      <c r="J62" s="77">
        <f t="shared" si="0"/>
        <v>1</v>
      </c>
      <c r="K62" s="77">
        <f t="shared" si="0"/>
        <v>1</v>
      </c>
      <c r="L62" s="77">
        <f t="shared" si="0"/>
        <v>0.99999999999999978</v>
      </c>
      <c r="M62" s="77">
        <f t="shared" si="0"/>
        <v>1</v>
      </c>
      <c r="N62" s="77">
        <f t="shared" si="0"/>
        <v>1</v>
      </c>
      <c r="O62" s="77">
        <f t="shared" si="0"/>
        <v>0.99999999999999989</v>
      </c>
      <c r="P62" s="77">
        <f t="shared" si="0"/>
        <v>0.99999999999999989</v>
      </c>
      <c r="Q62" s="77">
        <f t="shared" si="0"/>
        <v>1</v>
      </c>
    </row>
    <row r="63" spans="1:17" x14ac:dyDescent="0.25">
      <c r="A63" s="132" t="s">
        <v>83</v>
      </c>
      <c r="B63" s="203">
        <f t="shared" ref="B63:Q63" si="1">IF(B$6=0,0,B$6/B$5)</f>
        <v>0</v>
      </c>
      <c r="C63" s="203">
        <f t="shared" si="1"/>
        <v>0</v>
      </c>
      <c r="D63" s="203">
        <f t="shared" si="1"/>
        <v>0</v>
      </c>
      <c r="E63" s="203">
        <f t="shared" si="1"/>
        <v>0</v>
      </c>
      <c r="F63" s="203">
        <f t="shared" si="1"/>
        <v>0</v>
      </c>
      <c r="G63" s="203">
        <f t="shared" si="1"/>
        <v>0</v>
      </c>
      <c r="H63" s="203">
        <f t="shared" si="1"/>
        <v>0</v>
      </c>
      <c r="I63" s="203">
        <f t="shared" si="1"/>
        <v>0</v>
      </c>
      <c r="J63" s="203">
        <f t="shared" si="1"/>
        <v>0</v>
      </c>
      <c r="K63" s="203">
        <f t="shared" si="1"/>
        <v>0</v>
      </c>
      <c r="L63" s="203">
        <f t="shared" si="1"/>
        <v>0</v>
      </c>
      <c r="M63" s="203">
        <f t="shared" si="1"/>
        <v>0</v>
      </c>
      <c r="N63" s="203">
        <f t="shared" si="1"/>
        <v>0</v>
      </c>
      <c r="O63" s="203">
        <f t="shared" si="1"/>
        <v>0</v>
      </c>
      <c r="P63" s="203">
        <f t="shared" si="1"/>
        <v>0</v>
      </c>
      <c r="Q63" s="203">
        <f t="shared" si="1"/>
        <v>0</v>
      </c>
    </row>
    <row r="64" spans="1:17" x14ac:dyDescent="0.25">
      <c r="A64" s="76" t="s">
        <v>82</v>
      </c>
      <c r="B64" s="202">
        <f t="shared" ref="B64:Q64" si="2">IF(B$7=0,0,B$7/B$5)</f>
        <v>0</v>
      </c>
      <c r="C64" s="202">
        <f t="shared" si="2"/>
        <v>0</v>
      </c>
      <c r="D64" s="202">
        <f t="shared" si="2"/>
        <v>0</v>
      </c>
      <c r="E64" s="202">
        <f t="shared" si="2"/>
        <v>0</v>
      </c>
      <c r="F64" s="202">
        <f t="shared" si="2"/>
        <v>0</v>
      </c>
      <c r="G64" s="202">
        <f t="shared" si="2"/>
        <v>0</v>
      </c>
      <c r="H64" s="202">
        <f t="shared" si="2"/>
        <v>0</v>
      </c>
      <c r="I64" s="202">
        <f t="shared" si="2"/>
        <v>0</v>
      </c>
      <c r="J64" s="202">
        <f t="shared" si="2"/>
        <v>0</v>
      </c>
      <c r="K64" s="202">
        <f t="shared" si="2"/>
        <v>0</v>
      </c>
      <c r="L64" s="202">
        <f t="shared" si="2"/>
        <v>0</v>
      </c>
      <c r="M64" s="202">
        <f t="shared" si="2"/>
        <v>0</v>
      </c>
      <c r="N64" s="202">
        <f t="shared" si="2"/>
        <v>0</v>
      </c>
      <c r="O64" s="202">
        <f t="shared" si="2"/>
        <v>0</v>
      </c>
      <c r="P64" s="202">
        <f t="shared" si="2"/>
        <v>0</v>
      </c>
      <c r="Q64" s="202">
        <f t="shared" si="2"/>
        <v>0</v>
      </c>
    </row>
    <row r="65" spans="1:17" x14ac:dyDescent="0.25">
      <c r="A65" s="76" t="s">
        <v>81</v>
      </c>
      <c r="B65" s="202">
        <f t="shared" ref="B65:Q65" si="3">IF(B$8=0,0,B$8/B$5)</f>
        <v>0</v>
      </c>
      <c r="C65" s="202">
        <f t="shared" si="3"/>
        <v>0</v>
      </c>
      <c r="D65" s="202">
        <f t="shared" si="3"/>
        <v>0</v>
      </c>
      <c r="E65" s="202">
        <f t="shared" si="3"/>
        <v>0</v>
      </c>
      <c r="F65" s="202">
        <f t="shared" si="3"/>
        <v>0</v>
      </c>
      <c r="G65" s="202">
        <f t="shared" si="3"/>
        <v>0</v>
      </c>
      <c r="H65" s="202">
        <f t="shared" si="3"/>
        <v>0</v>
      </c>
      <c r="I65" s="202">
        <f t="shared" si="3"/>
        <v>0</v>
      </c>
      <c r="J65" s="202">
        <f t="shared" si="3"/>
        <v>0</v>
      </c>
      <c r="K65" s="202">
        <f t="shared" si="3"/>
        <v>0</v>
      </c>
      <c r="L65" s="202">
        <f t="shared" si="3"/>
        <v>0</v>
      </c>
      <c r="M65" s="202">
        <f t="shared" si="3"/>
        <v>0</v>
      </c>
      <c r="N65" s="202">
        <f t="shared" si="3"/>
        <v>0</v>
      </c>
      <c r="O65" s="202">
        <f t="shared" si="3"/>
        <v>0</v>
      </c>
      <c r="P65" s="202">
        <f t="shared" si="3"/>
        <v>0</v>
      </c>
      <c r="Q65" s="202">
        <f t="shared" si="3"/>
        <v>0</v>
      </c>
    </row>
    <row r="66" spans="1:17" x14ac:dyDescent="0.25">
      <c r="A66" s="76" t="s">
        <v>80</v>
      </c>
      <c r="B66" s="202">
        <f t="shared" ref="B66:Q66" si="4">IF(B$9=0,0,B$9/B$5)</f>
        <v>0</v>
      </c>
      <c r="C66" s="202">
        <f t="shared" si="4"/>
        <v>0</v>
      </c>
      <c r="D66" s="202">
        <f t="shared" si="4"/>
        <v>0</v>
      </c>
      <c r="E66" s="202">
        <f t="shared" si="4"/>
        <v>0</v>
      </c>
      <c r="F66" s="202">
        <f t="shared" si="4"/>
        <v>0</v>
      </c>
      <c r="G66" s="202">
        <f t="shared" si="4"/>
        <v>0</v>
      </c>
      <c r="H66" s="202">
        <f t="shared" si="4"/>
        <v>0</v>
      </c>
      <c r="I66" s="202">
        <f t="shared" si="4"/>
        <v>0</v>
      </c>
      <c r="J66" s="202">
        <f t="shared" si="4"/>
        <v>0</v>
      </c>
      <c r="K66" s="202">
        <f t="shared" si="4"/>
        <v>0</v>
      </c>
      <c r="L66" s="202">
        <f t="shared" si="4"/>
        <v>0</v>
      </c>
      <c r="M66" s="202">
        <f t="shared" si="4"/>
        <v>0</v>
      </c>
      <c r="N66" s="202">
        <f t="shared" si="4"/>
        <v>0</v>
      </c>
      <c r="O66" s="202">
        <f t="shared" si="4"/>
        <v>0</v>
      </c>
      <c r="P66" s="202">
        <f t="shared" si="4"/>
        <v>0</v>
      </c>
      <c r="Q66" s="202">
        <f t="shared" si="4"/>
        <v>0</v>
      </c>
    </row>
    <row r="67" spans="1:17" x14ac:dyDescent="0.25">
      <c r="A67" s="129" t="s">
        <v>79</v>
      </c>
      <c r="B67" s="201">
        <f t="shared" ref="B67:Q67" si="5">IF(B$10=0,0,B$10/B$5)</f>
        <v>4.462933429349733E-2</v>
      </c>
      <c r="C67" s="201">
        <f t="shared" si="5"/>
        <v>6.5284961307142855E-2</v>
      </c>
      <c r="D67" s="201">
        <f t="shared" si="5"/>
        <v>5.5539085263866195E-2</v>
      </c>
      <c r="E67" s="201">
        <f t="shared" si="5"/>
        <v>7.0560075466004568E-2</v>
      </c>
      <c r="F67" s="201">
        <f t="shared" si="5"/>
        <v>7.2565050800769304E-2</v>
      </c>
      <c r="G67" s="201">
        <f t="shared" si="5"/>
        <v>7.3905001972437059E-2</v>
      </c>
      <c r="H67" s="201">
        <f t="shared" si="5"/>
        <v>7.3371532207972517E-2</v>
      </c>
      <c r="I67" s="201">
        <f t="shared" si="5"/>
        <v>7.0817200379327025E-2</v>
      </c>
      <c r="J67" s="201">
        <f t="shared" si="5"/>
        <v>6.1760863638200623E-2</v>
      </c>
      <c r="K67" s="201">
        <f t="shared" si="5"/>
        <v>6.3612714529991399E-2</v>
      </c>
      <c r="L67" s="201">
        <f t="shared" si="5"/>
        <v>6.3469866574229011E-2</v>
      </c>
      <c r="M67" s="201">
        <f t="shared" si="5"/>
        <v>6.5761004927177236E-2</v>
      </c>
      <c r="N67" s="201">
        <f t="shared" si="5"/>
        <v>6.6317026830028478E-2</v>
      </c>
      <c r="O67" s="201">
        <f t="shared" si="5"/>
        <v>6.6251108595891506E-2</v>
      </c>
      <c r="P67" s="201">
        <f t="shared" si="5"/>
        <v>5.7905343421527811E-2</v>
      </c>
      <c r="Q67" s="201">
        <f t="shared" si="5"/>
        <v>5.672814424992164E-2</v>
      </c>
    </row>
    <row r="68" spans="1:17" x14ac:dyDescent="0.25">
      <c r="A68" s="127" t="s">
        <v>306</v>
      </c>
      <c r="B68" s="200">
        <f t="shared" ref="B68:Q68" si="6">IF(B$15=0,0,B$15/B$5)</f>
        <v>4.8920546569673574E-2</v>
      </c>
      <c r="C68" s="200">
        <f t="shared" si="6"/>
        <v>4.8242642043160353E-2</v>
      </c>
      <c r="D68" s="200">
        <f t="shared" si="6"/>
        <v>4.9892035382957112E-2</v>
      </c>
      <c r="E68" s="200">
        <f t="shared" si="6"/>
        <v>5.4305023673690139E-2</v>
      </c>
      <c r="F68" s="200">
        <f t="shared" si="6"/>
        <v>5.7231941068620014E-2</v>
      </c>
      <c r="G68" s="200">
        <f t="shared" si="6"/>
        <v>5.4655429848154337E-2</v>
      </c>
      <c r="H68" s="200">
        <f t="shared" si="6"/>
        <v>5.4532208449398926E-2</v>
      </c>
      <c r="I68" s="200">
        <f t="shared" si="6"/>
        <v>5.4720981329640046E-2</v>
      </c>
      <c r="J68" s="200">
        <f t="shared" si="6"/>
        <v>5.4201461385415012E-2</v>
      </c>
      <c r="K68" s="200">
        <f t="shared" si="6"/>
        <v>5.171936728792749E-2</v>
      </c>
      <c r="L68" s="200">
        <f t="shared" si="6"/>
        <v>5.0572114525417766E-2</v>
      </c>
      <c r="M68" s="200">
        <f t="shared" si="6"/>
        <v>5.3423486143717509E-2</v>
      </c>
      <c r="N68" s="200">
        <f t="shared" si="6"/>
        <v>5.3170766610181205E-2</v>
      </c>
      <c r="O68" s="200">
        <f t="shared" si="6"/>
        <v>5.3836701051439506E-2</v>
      </c>
      <c r="P68" s="200">
        <f t="shared" si="6"/>
        <v>5.6690706469522227E-2</v>
      </c>
      <c r="Q68" s="200">
        <f t="shared" si="6"/>
        <v>5.5498635598738508E-2</v>
      </c>
    </row>
    <row r="69" spans="1:17" x14ac:dyDescent="0.25">
      <c r="A69" s="127" t="s">
        <v>305</v>
      </c>
      <c r="B69" s="200">
        <f t="shared" ref="B69:Q69" si="7">IF(B$26=0,0,B$26/B$5)</f>
        <v>0.41582464584222545</v>
      </c>
      <c r="C69" s="200">
        <f t="shared" si="7"/>
        <v>0.41006245736686298</v>
      </c>
      <c r="D69" s="200">
        <f t="shared" si="7"/>
        <v>0.42408230075513553</v>
      </c>
      <c r="E69" s="200">
        <f t="shared" si="7"/>
        <v>0.4615927012263662</v>
      </c>
      <c r="F69" s="200">
        <f t="shared" si="7"/>
        <v>0.48647149908327003</v>
      </c>
      <c r="G69" s="200">
        <f t="shared" si="7"/>
        <v>0.4645711537093119</v>
      </c>
      <c r="H69" s="200">
        <f t="shared" si="7"/>
        <v>0.4635237718198908</v>
      </c>
      <c r="I69" s="200">
        <f t="shared" si="7"/>
        <v>0.46512834130194031</v>
      </c>
      <c r="J69" s="200">
        <f t="shared" si="7"/>
        <v>0.46071242177602761</v>
      </c>
      <c r="K69" s="200">
        <f t="shared" si="7"/>
        <v>0.43961462194738371</v>
      </c>
      <c r="L69" s="200">
        <f t="shared" si="7"/>
        <v>0.42986297346605101</v>
      </c>
      <c r="M69" s="200">
        <f t="shared" si="7"/>
        <v>0.45409963222159894</v>
      </c>
      <c r="N69" s="200">
        <f t="shared" si="7"/>
        <v>0.45195151618654023</v>
      </c>
      <c r="O69" s="200">
        <f t="shared" si="7"/>
        <v>0.45761195893723577</v>
      </c>
      <c r="P69" s="200">
        <f t="shared" si="7"/>
        <v>0.4818710049909391</v>
      </c>
      <c r="Q69" s="200">
        <f t="shared" si="7"/>
        <v>0.47173840258927729</v>
      </c>
    </row>
    <row r="70" spans="1:17" x14ac:dyDescent="0.25">
      <c r="A70" s="127" t="s">
        <v>304</v>
      </c>
      <c r="B70" s="200">
        <f t="shared" ref="B70:Q70" si="8">IF(B$37=0,0,B$37/B$5)</f>
        <v>0</v>
      </c>
      <c r="C70" s="200">
        <f t="shared" si="8"/>
        <v>0</v>
      </c>
      <c r="D70" s="200">
        <f t="shared" si="8"/>
        <v>0</v>
      </c>
      <c r="E70" s="200">
        <f t="shared" si="8"/>
        <v>0</v>
      </c>
      <c r="F70" s="200">
        <f t="shared" si="8"/>
        <v>0</v>
      </c>
      <c r="G70" s="200">
        <f t="shared" si="8"/>
        <v>0</v>
      </c>
      <c r="H70" s="200">
        <f t="shared" si="8"/>
        <v>0</v>
      </c>
      <c r="I70" s="200">
        <f t="shared" si="8"/>
        <v>0</v>
      </c>
      <c r="J70" s="200">
        <f t="shared" si="8"/>
        <v>0</v>
      </c>
      <c r="K70" s="200">
        <f t="shared" si="8"/>
        <v>0</v>
      </c>
      <c r="L70" s="200">
        <f t="shared" si="8"/>
        <v>0</v>
      </c>
      <c r="M70" s="200">
        <f t="shared" si="8"/>
        <v>0</v>
      </c>
      <c r="N70" s="200">
        <f t="shared" si="8"/>
        <v>0</v>
      </c>
      <c r="O70" s="200">
        <f t="shared" si="8"/>
        <v>0</v>
      </c>
      <c r="P70" s="200">
        <f t="shared" si="8"/>
        <v>0</v>
      </c>
      <c r="Q70" s="200">
        <f t="shared" si="8"/>
        <v>0</v>
      </c>
    </row>
    <row r="71" spans="1:17" x14ac:dyDescent="0.25">
      <c r="A71" s="127" t="s">
        <v>303</v>
      </c>
      <c r="B71" s="200">
        <f t="shared" ref="B71:Q71" si="9">IF(B$38=0,0,B$38/B$5)</f>
        <v>0.4906254732946036</v>
      </c>
      <c r="C71" s="200">
        <f t="shared" si="9"/>
        <v>0.47640993928283371</v>
      </c>
      <c r="D71" s="200">
        <f t="shared" si="9"/>
        <v>0.47048657859804099</v>
      </c>
      <c r="E71" s="200">
        <f t="shared" si="9"/>
        <v>0.41354219963393923</v>
      </c>
      <c r="F71" s="200">
        <f t="shared" si="9"/>
        <v>0.38373150904734055</v>
      </c>
      <c r="G71" s="200">
        <f t="shared" si="9"/>
        <v>0.40686841447009675</v>
      </c>
      <c r="H71" s="200">
        <f t="shared" si="9"/>
        <v>0.40857248752273784</v>
      </c>
      <c r="I71" s="200">
        <f t="shared" si="9"/>
        <v>0.40933347698909267</v>
      </c>
      <c r="J71" s="200">
        <f t="shared" si="9"/>
        <v>0.4233252532003568</v>
      </c>
      <c r="K71" s="200">
        <f t="shared" si="9"/>
        <v>0.44505329623469736</v>
      </c>
      <c r="L71" s="200">
        <f t="shared" si="9"/>
        <v>0.45609504543430207</v>
      </c>
      <c r="M71" s="200">
        <f t="shared" si="9"/>
        <v>0.42671587670750633</v>
      </c>
      <c r="N71" s="200">
        <f t="shared" si="9"/>
        <v>0.42856069037325017</v>
      </c>
      <c r="O71" s="200">
        <f t="shared" si="9"/>
        <v>0.42230023141543305</v>
      </c>
      <c r="P71" s="200">
        <f t="shared" si="9"/>
        <v>0.40353294511801069</v>
      </c>
      <c r="Q71" s="200">
        <f t="shared" si="9"/>
        <v>0.41603481756206262</v>
      </c>
    </row>
    <row r="72" spans="1:17" x14ac:dyDescent="0.25">
      <c r="A72" s="142" t="s">
        <v>310</v>
      </c>
      <c r="B72" s="199">
        <f t="shared" ref="B72:Q72" si="10">IF(B$39=0,0,B$39/B$5)</f>
        <v>0.41235259878312591</v>
      </c>
      <c r="C72" s="199">
        <f t="shared" si="10"/>
        <v>0.39922171201377715</v>
      </c>
      <c r="D72" s="199">
        <f t="shared" si="10"/>
        <v>0.39065932198530967</v>
      </c>
      <c r="E72" s="199">
        <f t="shared" si="10"/>
        <v>0.32665416175603501</v>
      </c>
      <c r="F72" s="199">
        <f t="shared" si="10"/>
        <v>0.2921604033375485</v>
      </c>
      <c r="G72" s="199">
        <f t="shared" si="10"/>
        <v>0.31941972671304975</v>
      </c>
      <c r="H72" s="199">
        <f t="shared" si="10"/>
        <v>0.32132095400369959</v>
      </c>
      <c r="I72" s="199">
        <f t="shared" si="10"/>
        <v>0.32177990686166863</v>
      </c>
      <c r="J72" s="199">
        <f t="shared" si="10"/>
        <v>0.33660291498369277</v>
      </c>
      <c r="K72" s="199">
        <f t="shared" si="10"/>
        <v>0.36230230857401335</v>
      </c>
      <c r="L72" s="199">
        <f t="shared" si="10"/>
        <v>0.37517966219363363</v>
      </c>
      <c r="M72" s="199">
        <f t="shared" si="10"/>
        <v>0.3412382988775583</v>
      </c>
      <c r="N72" s="199">
        <f t="shared" si="10"/>
        <v>0.34348746379696021</v>
      </c>
      <c r="O72" s="199">
        <f t="shared" si="10"/>
        <v>0.33616150973312986</v>
      </c>
      <c r="P72" s="199">
        <f t="shared" si="10"/>
        <v>0.31282781476677513</v>
      </c>
      <c r="Q72" s="199">
        <f t="shared" si="10"/>
        <v>0.32723700060408101</v>
      </c>
    </row>
    <row r="73" spans="1:17" x14ac:dyDescent="0.25">
      <c r="A73" s="142" t="s">
        <v>309</v>
      </c>
      <c r="B73" s="199">
        <f t="shared" ref="B73:Q73" si="11">IF(B$45=0,0,B$45/B$5)</f>
        <v>7.8272874511477741E-2</v>
      </c>
      <c r="C73" s="199">
        <f t="shared" si="11"/>
        <v>7.7188227269056567E-2</v>
      </c>
      <c r="D73" s="199">
        <f t="shared" si="11"/>
        <v>7.9827256612731393E-2</v>
      </c>
      <c r="E73" s="199">
        <f t="shared" si="11"/>
        <v>8.6888037877904237E-2</v>
      </c>
      <c r="F73" s="199">
        <f t="shared" si="11"/>
        <v>9.1571105709792031E-2</v>
      </c>
      <c r="G73" s="199">
        <f t="shared" si="11"/>
        <v>8.744868775704695E-2</v>
      </c>
      <c r="H73" s="199">
        <f t="shared" si="11"/>
        <v>8.7251533519038291E-2</v>
      </c>
      <c r="I73" s="199">
        <f t="shared" si="11"/>
        <v>8.7553570127424069E-2</v>
      </c>
      <c r="J73" s="199">
        <f t="shared" si="11"/>
        <v>8.672233821666403E-2</v>
      </c>
      <c r="K73" s="199">
        <f t="shared" si="11"/>
        <v>8.2750987660683992E-2</v>
      </c>
      <c r="L73" s="199">
        <f t="shared" si="11"/>
        <v>8.0915383240668423E-2</v>
      </c>
      <c r="M73" s="199">
        <f t="shared" si="11"/>
        <v>8.5477577829948026E-2</v>
      </c>
      <c r="N73" s="199">
        <f t="shared" si="11"/>
        <v>8.5073226576289934E-2</v>
      </c>
      <c r="O73" s="199">
        <f t="shared" si="11"/>
        <v>8.6138721682303215E-2</v>
      </c>
      <c r="P73" s="199">
        <f t="shared" si="11"/>
        <v>9.0705130351235605E-2</v>
      </c>
      <c r="Q73" s="199">
        <f t="shared" si="11"/>
        <v>8.8797816957981612E-2</v>
      </c>
    </row>
    <row r="74" spans="1:17" x14ac:dyDescent="0.25">
      <c r="A74" s="142" t="s">
        <v>308</v>
      </c>
      <c r="B74" s="199">
        <f t="shared" ref="B74:Q74" si="12">IF(B$56=0,0,B$56/B$5)</f>
        <v>0</v>
      </c>
      <c r="C74" s="199">
        <f t="shared" si="12"/>
        <v>0</v>
      </c>
      <c r="D74" s="199">
        <f t="shared" si="12"/>
        <v>0</v>
      </c>
      <c r="E74" s="199">
        <f t="shared" si="12"/>
        <v>0</v>
      </c>
      <c r="F74" s="199">
        <f t="shared" si="12"/>
        <v>0</v>
      </c>
      <c r="G74" s="199">
        <f t="shared" si="12"/>
        <v>0</v>
      </c>
      <c r="H74" s="199">
        <f t="shared" si="12"/>
        <v>0</v>
      </c>
      <c r="I74" s="199">
        <f t="shared" si="12"/>
        <v>0</v>
      </c>
      <c r="J74" s="199">
        <f t="shared" si="12"/>
        <v>0</v>
      </c>
      <c r="K74" s="199">
        <f t="shared" si="12"/>
        <v>0</v>
      </c>
      <c r="L74" s="199">
        <f t="shared" si="12"/>
        <v>0</v>
      </c>
      <c r="M74" s="199">
        <f t="shared" si="12"/>
        <v>0</v>
      </c>
      <c r="N74" s="199">
        <f t="shared" si="12"/>
        <v>0</v>
      </c>
      <c r="O74" s="199">
        <f t="shared" si="12"/>
        <v>0</v>
      </c>
      <c r="P74" s="199">
        <f t="shared" si="12"/>
        <v>0</v>
      </c>
      <c r="Q74" s="199">
        <f t="shared" si="12"/>
        <v>0</v>
      </c>
    </row>
    <row r="75" spans="1:17" x14ac:dyDescent="0.25">
      <c r="A75" s="142" t="s">
        <v>307</v>
      </c>
      <c r="B75" s="199">
        <f t="shared" ref="B75:Q75" si="13">IF(B$57=0,0,B$57/B$5)</f>
        <v>0</v>
      </c>
      <c r="C75" s="199">
        <f t="shared" si="13"/>
        <v>0</v>
      </c>
      <c r="D75" s="199">
        <f t="shared" si="13"/>
        <v>0</v>
      </c>
      <c r="E75" s="199">
        <f t="shared" si="13"/>
        <v>0</v>
      </c>
      <c r="F75" s="199">
        <f t="shared" si="13"/>
        <v>0</v>
      </c>
      <c r="G75" s="199">
        <f t="shared" si="13"/>
        <v>0</v>
      </c>
      <c r="H75" s="199">
        <f t="shared" si="13"/>
        <v>0</v>
      </c>
      <c r="I75" s="199">
        <f t="shared" si="13"/>
        <v>0</v>
      </c>
      <c r="J75" s="199">
        <f t="shared" si="13"/>
        <v>0</v>
      </c>
      <c r="K75" s="199">
        <f t="shared" si="13"/>
        <v>0</v>
      </c>
      <c r="L75" s="199">
        <f t="shared" si="13"/>
        <v>0</v>
      </c>
      <c r="M75" s="199">
        <f t="shared" si="13"/>
        <v>0</v>
      </c>
      <c r="N75" s="199">
        <f t="shared" si="13"/>
        <v>0</v>
      </c>
      <c r="O75" s="199">
        <f t="shared" si="13"/>
        <v>0</v>
      </c>
      <c r="P75" s="199">
        <f t="shared" si="13"/>
        <v>0</v>
      </c>
      <c r="Q75" s="199">
        <f t="shared" si="13"/>
        <v>0</v>
      </c>
    </row>
    <row r="76" spans="1:17" x14ac:dyDescent="0.25">
      <c r="A76" s="72" t="s">
        <v>302</v>
      </c>
      <c r="B76" s="276">
        <f t="shared" ref="B76:Q76" si="14">IF(B$58=0,0,B$58/B$5)</f>
        <v>0</v>
      </c>
      <c r="C76" s="276">
        <f t="shared" si="14"/>
        <v>0</v>
      </c>
      <c r="D76" s="276">
        <f t="shared" si="14"/>
        <v>0</v>
      </c>
      <c r="E76" s="276">
        <f t="shared" si="14"/>
        <v>0</v>
      </c>
      <c r="F76" s="276">
        <f t="shared" si="14"/>
        <v>0</v>
      </c>
      <c r="G76" s="276">
        <f t="shared" si="14"/>
        <v>0</v>
      </c>
      <c r="H76" s="276">
        <f t="shared" si="14"/>
        <v>0</v>
      </c>
      <c r="I76" s="276">
        <f t="shared" si="14"/>
        <v>0</v>
      </c>
      <c r="J76" s="276">
        <f t="shared" si="14"/>
        <v>0</v>
      </c>
      <c r="K76" s="276">
        <f t="shared" si="14"/>
        <v>0</v>
      </c>
      <c r="L76" s="276">
        <f t="shared" si="14"/>
        <v>0</v>
      </c>
      <c r="M76" s="276">
        <f t="shared" si="14"/>
        <v>0</v>
      </c>
      <c r="N76" s="276">
        <f t="shared" si="14"/>
        <v>0</v>
      </c>
      <c r="O76" s="276">
        <f t="shared" si="14"/>
        <v>0</v>
      </c>
      <c r="P76" s="276">
        <f t="shared" si="14"/>
        <v>0</v>
      </c>
      <c r="Q76" s="276">
        <f t="shared" si="14"/>
        <v>0</v>
      </c>
    </row>
    <row r="78" spans="1:17" ht="12.75" x14ac:dyDescent="0.25">
      <c r="A78" s="266" t="s">
        <v>133</v>
      </c>
      <c r="B78" s="197"/>
      <c r="C78" s="197"/>
      <c r="D78" s="197"/>
      <c r="E78" s="197"/>
      <c r="F78" s="197"/>
      <c r="G78" s="197"/>
      <c r="H78" s="197"/>
      <c r="I78" s="197"/>
      <c r="J78" s="197"/>
      <c r="K78" s="197"/>
      <c r="L78" s="197"/>
      <c r="M78" s="197"/>
      <c r="N78" s="197"/>
      <c r="O78" s="197"/>
      <c r="P78" s="197"/>
      <c r="Q78" s="197"/>
    </row>
    <row r="80" spans="1:17" x14ac:dyDescent="0.25">
      <c r="A80" s="78" t="s">
        <v>5</v>
      </c>
      <c r="B80" s="230">
        <f>IF(B$5=0,0,B$5/TEL_fec!B$5)</f>
        <v>1.5090553366581643</v>
      </c>
      <c r="C80" s="230">
        <f>IF(C$5=0,0,C$5/TEL_fec!C$5)</f>
        <v>1.5516776188496486</v>
      </c>
      <c r="D80" s="230">
        <f>IF(D$5=0,0,D$5/TEL_fec!D$5)</f>
        <v>1.4527117547616626</v>
      </c>
      <c r="E80" s="230">
        <f>IF(E$5=0,0,E$5/TEL_fec!E$5)</f>
        <v>1.3271094270182007</v>
      </c>
      <c r="F80" s="230">
        <f>IF(F$5=0,0,F$5/TEL_fec!F$5)</f>
        <v>1.2707550857020347</v>
      </c>
      <c r="G80" s="230">
        <f>IF(G$5=0,0,G$5/TEL_fec!G$5)</f>
        <v>1.3706949543894098</v>
      </c>
      <c r="H80" s="230">
        <f>IF(H$5=0,0,H$5/TEL_fec!H$5)</f>
        <v>1.3806610037884892</v>
      </c>
      <c r="I80" s="230">
        <f>IF(I$5=0,0,I$5/TEL_fec!I$5)</f>
        <v>1.3482219985182211</v>
      </c>
      <c r="J80" s="230">
        <f>IF(J$5=0,0,J$5/TEL_fec!J$5)</f>
        <v>1.3493808690311813</v>
      </c>
      <c r="K80" s="230">
        <f>IF(K$5=0,0,K$5/TEL_fec!K$5)</f>
        <v>1.4010582764093908</v>
      </c>
      <c r="L80" s="230">
        <f>IF(L$5=0,0,L$5/TEL_fec!L$5)</f>
        <v>1.4358958926574836</v>
      </c>
      <c r="M80" s="230">
        <f>IF(M$5=0,0,M$5/TEL_fec!M$5)</f>
        <v>1.3542150491759666</v>
      </c>
      <c r="N80" s="230">
        <f>IF(N$5=0,0,N$5/TEL_fec!N$5)</f>
        <v>1.3422099086193564</v>
      </c>
      <c r="O80" s="230">
        <f>IF(O$5=0,0,O$5/TEL_fec!O$5)</f>
        <v>1.3086748687635155</v>
      </c>
      <c r="P80" s="230">
        <f>IF(P$5=0,0,P$5/TEL_fec!P$5)</f>
        <v>1.2206031995687605</v>
      </c>
      <c r="Q80" s="230">
        <f>IF(Q$5=0,0,Q$5/TEL_fec!Q$5)</f>
        <v>1.2576645526910251</v>
      </c>
    </row>
    <row r="81" spans="1:17" x14ac:dyDescent="0.25">
      <c r="A81" s="132" t="s">
        <v>83</v>
      </c>
      <c r="B81" s="275">
        <f>IF(B$6=0,0,B$6/TEL_fec!B$6)</f>
        <v>0</v>
      </c>
      <c r="C81" s="275">
        <f>IF(C$6=0,0,C$6/TEL_fec!C$6)</f>
        <v>0</v>
      </c>
      <c r="D81" s="275">
        <f>IF(D$6=0,0,D$6/TEL_fec!D$6)</f>
        <v>0</v>
      </c>
      <c r="E81" s="275">
        <f>IF(E$6=0,0,E$6/TEL_fec!E$6)</f>
        <v>0</v>
      </c>
      <c r="F81" s="275">
        <f>IF(F$6=0,0,F$6/TEL_fec!F$6)</f>
        <v>0</v>
      </c>
      <c r="G81" s="275">
        <f>IF(G$6=0,0,G$6/TEL_fec!G$6)</f>
        <v>0</v>
      </c>
      <c r="H81" s="275">
        <f>IF(H$6=0,0,H$6/TEL_fec!H$6)</f>
        <v>0</v>
      </c>
      <c r="I81" s="275">
        <f>IF(I$6=0,0,I$6/TEL_fec!I$6)</f>
        <v>0</v>
      </c>
      <c r="J81" s="275">
        <f>IF(J$6=0,0,J$6/TEL_fec!J$6)</f>
        <v>0</v>
      </c>
      <c r="K81" s="275">
        <f>IF(K$6=0,0,K$6/TEL_fec!K$6)</f>
        <v>0</v>
      </c>
      <c r="L81" s="275">
        <f>IF(L$6=0,0,L$6/TEL_fec!L$6)</f>
        <v>0</v>
      </c>
      <c r="M81" s="275">
        <f>IF(M$6=0,0,M$6/TEL_fec!M$6)</f>
        <v>0</v>
      </c>
      <c r="N81" s="275">
        <f>IF(N$6=0,0,N$6/TEL_fec!N$6)</f>
        <v>0</v>
      </c>
      <c r="O81" s="275">
        <f>IF(O$6=0,0,O$6/TEL_fec!O$6)</f>
        <v>0</v>
      </c>
      <c r="P81" s="275">
        <f>IF(P$6=0,0,P$6/TEL_fec!P$6)</f>
        <v>0</v>
      </c>
      <c r="Q81" s="275">
        <f>IF(Q$6=0,0,Q$6/TEL_fec!Q$6)</f>
        <v>0</v>
      </c>
    </row>
    <row r="82" spans="1:17" x14ac:dyDescent="0.25">
      <c r="A82" s="76" t="s">
        <v>82</v>
      </c>
      <c r="B82" s="274">
        <f>IF(B$7=0,0,B$7/TEL_fec!B$7)</f>
        <v>0</v>
      </c>
      <c r="C82" s="274">
        <f>IF(C$7=0,0,C$7/TEL_fec!C$7)</f>
        <v>0</v>
      </c>
      <c r="D82" s="274">
        <f>IF(D$7=0,0,D$7/TEL_fec!D$7)</f>
        <v>0</v>
      </c>
      <c r="E82" s="274">
        <f>IF(E$7=0,0,E$7/TEL_fec!E$7)</f>
        <v>0</v>
      </c>
      <c r="F82" s="274">
        <f>IF(F$7=0,0,F$7/TEL_fec!F$7)</f>
        <v>0</v>
      </c>
      <c r="G82" s="274">
        <f>IF(G$7=0,0,G$7/TEL_fec!G$7)</f>
        <v>0</v>
      </c>
      <c r="H82" s="274">
        <f>IF(H$7=0,0,H$7/TEL_fec!H$7)</f>
        <v>0</v>
      </c>
      <c r="I82" s="274">
        <f>IF(I$7=0,0,I$7/TEL_fec!I$7)</f>
        <v>0</v>
      </c>
      <c r="J82" s="274">
        <f>IF(J$7=0,0,J$7/TEL_fec!J$7)</f>
        <v>0</v>
      </c>
      <c r="K82" s="274">
        <f>IF(K$7=0,0,K$7/TEL_fec!K$7)</f>
        <v>0</v>
      </c>
      <c r="L82" s="274">
        <f>IF(L$7=0,0,L$7/TEL_fec!L$7)</f>
        <v>0</v>
      </c>
      <c r="M82" s="274">
        <f>IF(M$7=0,0,M$7/TEL_fec!M$7)</f>
        <v>0</v>
      </c>
      <c r="N82" s="274">
        <f>IF(N$7=0,0,N$7/TEL_fec!N$7)</f>
        <v>0</v>
      </c>
      <c r="O82" s="274">
        <f>IF(O$7=0,0,O$7/TEL_fec!O$7)</f>
        <v>0</v>
      </c>
      <c r="P82" s="274">
        <f>IF(P$7=0,0,P$7/TEL_fec!P$7)</f>
        <v>0</v>
      </c>
      <c r="Q82" s="274">
        <f>IF(Q$7=0,0,Q$7/TEL_fec!Q$7)</f>
        <v>0</v>
      </c>
    </row>
    <row r="83" spans="1:17" x14ac:dyDescent="0.25">
      <c r="A83" s="76" t="s">
        <v>81</v>
      </c>
      <c r="B83" s="274">
        <f>IF(B$8=0,0,B$8/TEL_fec!B$8)</f>
        <v>0</v>
      </c>
      <c r="C83" s="274">
        <f>IF(C$8=0,0,C$8/TEL_fec!C$8)</f>
        <v>0</v>
      </c>
      <c r="D83" s="274">
        <f>IF(D$8=0,0,D$8/TEL_fec!D$8)</f>
        <v>0</v>
      </c>
      <c r="E83" s="274">
        <f>IF(E$8=0,0,E$8/TEL_fec!E$8)</f>
        <v>0</v>
      </c>
      <c r="F83" s="274">
        <f>IF(F$8=0,0,F$8/TEL_fec!F$8)</f>
        <v>0</v>
      </c>
      <c r="G83" s="274">
        <f>IF(G$8=0,0,G$8/TEL_fec!G$8)</f>
        <v>0</v>
      </c>
      <c r="H83" s="274">
        <f>IF(H$8=0,0,H$8/TEL_fec!H$8)</f>
        <v>0</v>
      </c>
      <c r="I83" s="274">
        <f>IF(I$8=0,0,I$8/TEL_fec!I$8)</f>
        <v>0</v>
      </c>
      <c r="J83" s="274">
        <f>IF(J$8=0,0,J$8/TEL_fec!J$8)</f>
        <v>0</v>
      </c>
      <c r="K83" s="274">
        <f>IF(K$8=0,0,K$8/TEL_fec!K$8)</f>
        <v>0</v>
      </c>
      <c r="L83" s="274">
        <f>IF(L$8=0,0,L$8/TEL_fec!L$8)</f>
        <v>0</v>
      </c>
      <c r="M83" s="274">
        <f>IF(M$8=0,0,M$8/TEL_fec!M$8)</f>
        <v>0</v>
      </c>
      <c r="N83" s="274">
        <f>IF(N$8=0,0,N$8/TEL_fec!N$8)</f>
        <v>0</v>
      </c>
      <c r="O83" s="274">
        <f>IF(O$8=0,0,O$8/TEL_fec!O$8)</f>
        <v>0</v>
      </c>
      <c r="P83" s="274">
        <f>IF(P$8=0,0,P$8/TEL_fec!P$8)</f>
        <v>0</v>
      </c>
      <c r="Q83" s="274">
        <f>IF(Q$8=0,0,Q$8/TEL_fec!Q$8)</f>
        <v>0</v>
      </c>
    </row>
    <row r="84" spans="1:17" x14ac:dyDescent="0.25">
      <c r="A84" s="76" t="s">
        <v>80</v>
      </c>
      <c r="B84" s="274">
        <f>IF(B$9=0,0,B$9/TEL_fec!B$9)</f>
        <v>0</v>
      </c>
      <c r="C84" s="274">
        <f>IF(C$9=0,0,C$9/TEL_fec!C$9)</f>
        <v>0</v>
      </c>
      <c r="D84" s="274">
        <f>IF(D$9=0,0,D$9/TEL_fec!D$9)</f>
        <v>0</v>
      </c>
      <c r="E84" s="274">
        <f>IF(E$9=0,0,E$9/TEL_fec!E$9)</f>
        <v>0</v>
      </c>
      <c r="F84" s="274">
        <f>IF(F$9=0,0,F$9/TEL_fec!F$9)</f>
        <v>0</v>
      </c>
      <c r="G84" s="274">
        <f>IF(G$9=0,0,G$9/TEL_fec!G$9)</f>
        <v>0</v>
      </c>
      <c r="H84" s="274">
        <f>IF(H$9=0,0,H$9/TEL_fec!H$9)</f>
        <v>0</v>
      </c>
      <c r="I84" s="274">
        <f>IF(I$9=0,0,I$9/TEL_fec!I$9)</f>
        <v>0</v>
      </c>
      <c r="J84" s="274">
        <f>IF(J$9=0,0,J$9/TEL_fec!J$9)</f>
        <v>0</v>
      </c>
      <c r="K84" s="274">
        <f>IF(K$9=0,0,K$9/TEL_fec!K$9)</f>
        <v>0</v>
      </c>
      <c r="L84" s="274">
        <f>IF(L$9=0,0,L$9/TEL_fec!L$9)</f>
        <v>0</v>
      </c>
      <c r="M84" s="274">
        <f>IF(M$9=0,0,M$9/TEL_fec!M$9)</f>
        <v>0</v>
      </c>
      <c r="N84" s="274">
        <f>IF(N$9=0,0,N$9/TEL_fec!N$9)</f>
        <v>0</v>
      </c>
      <c r="O84" s="274">
        <f>IF(O$9=0,0,O$9/TEL_fec!O$9)</f>
        <v>0</v>
      </c>
      <c r="P84" s="274">
        <f>IF(P$9=0,0,P$9/TEL_fec!P$9)</f>
        <v>0</v>
      </c>
      <c r="Q84" s="274">
        <f>IF(Q$9=0,0,Q$9/TEL_fec!Q$9)</f>
        <v>0</v>
      </c>
    </row>
    <row r="85" spans="1:17" x14ac:dyDescent="0.25">
      <c r="A85" s="129" t="s">
        <v>79</v>
      </c>
      <c r="B85" s="273">
        <f>IF(B$10=0,0,B$10/TEL_fec!B$10)</f>
        <v>0.88098163899962123</v>
      </c>
      <c r="C85" s="273">
        <f>IF(C$10=0,0,C$10/TEL_fec!C$10)</f>
        <v>1.3251222000000002</v>
      </c>
      <c r="D85" s="273">
        <f>IF(D$10=0,0,D$10/TEL_fec!D$10)</f>
        <v>1.0554057503272625</v>
      </c>
      <c r="E85" s="273">
        <f>IF(E$10=0,0,E$10/TEL_fec!E$10)</f>
        <v>1.2249181043643269</v>
      </c>
      <c r="F85" s="273">
        <f>IF(F$10=0,0,F$10/TEL_fec!F$10)</f>
        <v>1.2062314369599663</v>
      </c>
      <c r="G85" s="273">
        <f>IF(G$10=0,0,G$10/TEL_fec!G$10)</f>
        <v>1.3251222000000002</v>
      </c>
      <c r="H85" s="273">
        <f>IF(H$10=0,0,H$10/TEL_fec!H$10)</f>
        <v>1.3251222</v>
      </c>
      <c r="I85" s="273">
        <f>IF(I$10=0,0,I$10/TEL_fec!I$10)</f>
        <v>1.2489396280038938</v>
      </c>
      <c r="J85" s="273">
        <f>IF(J$10=0,0,J$10/TEL_fec!J$10)</f>
        <v>1.0901573614956037</v>
      </c>
      <c r="K85" s="273">
        <f>IF(K$10=0,0,K$10/TEL_fec!K$10)</f>
        <v>1.1658466021089</v>
      </c>
      <c r="L85" s="273">
        <f>IF(L$10=0,0,L$10/TEL_fec!L$10)</f>
        <v>1.1921525206512895</v>
      </c>
      <c r="M85" s="273">
        <f>IF(M$10=0,0,M$10/TEL_fec!M$10)</f>
        <v>1.1649233750767365</v>
      </c>
      <c r="N85" s="273">
        <f>IF(N$10=0,0,N$10/TEL_fec!N$10)</f>
        <v>1.1643586417079135</v>
      </c>
      <c r="O85" s="273">
        <f>IF(O$10=0,0,O$10/TEL_fec!O$10)</f>
        <v>1.1341387654983841</v>
      </c>
      <c r="P85" s="273">
        <f>IF(P$10=0,0,P$10/TEL_fec!P$10)</f>
        <v>0.92455856988037133</v>
      </c>
      <c r="Q85" s="273">
        <f>IF(Q$10=0,0,Q$10/TEL_fec!Q$10)</f>
        <v>0.93326435770254856</v>
      </c>
    </row>
    <row r="86" spans="1:17" x14ac:dyDescent="0.25">
      <c r="A86" s="127" t="s">
        <v>306</v>
      </c>
      <c r="B86" s="296">
        <f>IF(B$15=0,0,B$15/TEL_fec!B$15)</f>
        <v>2.4647614550788286</v>
      </c>
      <c r="C86" s="296">
        <f>IF(C$15=0,0,C$15/TEL_fec!C$15)</f>
        <v>2.4992575215000601</v>
      </c>
      <c r="D86" s="296">
        <f>IF(D$15=0,0,D$15/TEL_fec!D$15)</f>
        <v>2.4198536432268596</v>
      </c>
      <c r="E86" s="296">
        <f>IF(E$15=0,0,E$15/TEL_fec!E$15)</f>
        <v>2.4061636914701454</v>
      </c>
      <c r="F86" s="296">
        <f>IF(F$15=0,0,F$15/TEL_fec!F$15)</f>
        <v>2.4281681580322316</v>
      </c>
      <c r="G86" s="296">
        <f>IF(G$15=0,0,G$15/TEL_fec!G$15)</f>
        <v>2.501223819819669</v>
      </c>
      <c r="H86" s="296">
        <f>IF(H$15=0,0,H$15/TEL_fec!H$15)</f>
        <v>2.5137296759650205</v>
      </c>
      <c r="I86" s="296">
        <f>IF(I$15=0,0,I$15/TEL_fec!I$15)</f>
        <v>2.463166184907517</v>
      </c>
      <c r="J86" s="296">
        <f>IF(J$15=0,0,J$15/TEL_fec!J$15)</f>
        <v>2.4418780576158254</v>
      </c>
      <c r="K86" s="296">
        <f>IF(K$15=0,0,K$15/TEL_fec!K$15)</f>
        <v>2.4192894456457328</v>
      </c>
      <c r="L86" s="296">
        <f>IF(L$15=0,0,L$15/TEL_fec!L$15)</f>
        <v>2.4244458777265092</v>
      </c>
      <c r="M86" s="296">
        <f>IF(M$15=0,0,M$15/TEL_fec!M$15)</f>
        <v>2.4154513112855258</v>
      </c>
      <c r="N86" s="296">
        <f>IF(N$15=0,0,N$15/TEL_fec!N$15)</f>
        <v>2.3827133061963326</v>
      </c>
      <c r="O86" s="296">
        <f>IF(O$15=0,0,O$15/TEL_fec!O$15)</f>
        <v>2.3522779082092691</v>
      </c>
      <c r="P86" s="296">
        <f>IF(P$15=0,0,P$15/TEL_fec!P$15)</f>
        <v>2.310280969650687</v>
      </c>
      <c r="Q86" s="296">
        <f>IF(Q$15=0,0,Q$15/TEL_fec!Q$15)</f>
        <v>2.3303736148321885</v>
      </c>
    </row>
    <row r="87" spans="1:17" x14ac:dyDescent="0.25">
      <c r="A87" s="127" t="s">
        <v>305</v>
      </c>
      <c r="B87" s="296">
        <f>IF(B$26=0,0,B$26/TEL_fec!B$26)</f>
        <v>2.4647614550788286</v>
      </c>
      <c r="C87" s="296">
        <f>IF(C$26=0,0,C$26/TEL_fec!C$26)</f>
        <v>2.499257521500061</v>
      </c>
      <c r="D87" s="296">
        <f>IF(D$26=0,0,D$26/TEL_fec!D$26)</f>
        <v>2.4198536432268596</v>
      </c>
      <c r="E87" s="296">
        <f>IF(E$26=0,0,E$26/TEL_fec!E$26)</f>
        <v>2.4061636914701454</v>
      </c>
      <c r="F87" s="296">
        <f>IF(F$26=0,0,F$26/TEL_fec!F$26)</f>
        <v>2.4281681580322312</v>
      </c>
      <c r="G87" s="296">
        <f>IF(G$26=0,0,G$26/TEL_fec!G$26)</f>
        <v>2.501223819819669</v>
      </c>
      <c r="H87" s="296">
        <f>IF(H$26=0,0,H$26/TEL_fec!H$26)</f>
        <v>2.5137296759650205</v>
      </c>
      <c r="I87" s="296">
        <f>IF(I$26=0,0,I$26/TEL_fec!I$26)</f>
        <v>2.463166184907517</v>
      </c>
      <c r="J87" s="296">
        <f>IF(J$26=0,0,J$26/TEL_fec!J$26)</f>
        <v>2.4418780576158245</v>
      </c>
      <c r="K87" s="296">
        <f>IF(K$26=0,0,K$26/TEL_fec!K$26)</f>
        <v>2.4192894456457328</v>
      </c>
      <c r="L87" s="296">
        <f>IF(L$26=0,0,L$26/TEL_fec!L$26)</f>
        <v>2.4244458777265097</v>
      </c>
      <c r="M87" s="296">
        <f>IF(M$26=0,0,M$26/TEL_fec!M$26)</f>
        <v>2.4154513112855258</v>
      </c>
      <c r="N87" s="296">
        <f>IF(N$26=0,0,N$26/TEL_fec!N$26)</f>
        <v>2.3827133061963326</v>
      </c>
      <c r="O87" s="296">
        <f>IF(O$26=0,0,O$26/TEL_fec!O$26)</f>
        <v>2.3522779082092686</v>
      </c>
      <c r="P87" s="296">
        <f>IF(P$26=0,0,P$26/TEL_fec!P$26)</f>
        <v>2.310280969650687</v>
      </c>
      <c r="Q87" s="296">
        <f>IF(Q$26=0,0,Q$26/TEL_fec!Q$26)</f>
        <v>2.3303736148321881</v>
      </c>
    </row>
    <row r="88" spans="1:17" x14ac:dyDescent="0.25">
      <c r="A88" s="127" t="s">
        <v>304</v>
      </c>
      <c r="B88" s="296">
        <f>IF(B$37=0,0,B$37/TEL_fec!B$37)</f>
        <v>0</v>
      </c>
      <c r="C88" s="296">
        <f>IF(C$37=0,0,C$37/TEL_fec!C$37)</f>
        <v>0</v>
      </c>
      <c r="D88" s="296">
        <f>IF(D$37=0,0,D$37/TEL_fec!D$37)</f>
        <v>0</v>
      </c>
      <c r="E88" s="296">
        <f>IF(E$37=0,0,E$37/TEL_fec!E$37)</f>
        <v>0</v>
      </c>
      <c r="F88" s="296">
        <f>IF(F$37=0,0,F$37/TEL_fec!F$37)</f>
        <v>0</v>
      </c>
      <c r="G88" s="296">
        <f>IF(G$37=0,0,G$37/TEL_fec!G$37)</f>
        <v>0</v>
      </c>
      <c r="H88" s="296">
        <f>IF(H$37=0,0,H$37/TEL_fec!H$37)</f>
        <v>0</v>
      </c>
      <c r="I88" s="296">
        <f>IF(I$37=0,0,I$37/TEL_fec!I$37)</f>
        <v>0</v>
      </c>
      <c r="J88" s="296">
        <f>IF(J$37=0,0,J$37/TEL_fec!J$37)</f>
        <v>0</v>
      </c>
      <c r="K88" s="296">
        <f>IF(K$37=0,0,K$37/TEL_fec!K$37)</f>
        <v>0</v>
      </c>
      <c r="L88" s="296">
        <f>IF(L$37=0,0,L$37/TEL_fec!L$37)</f>
        <v>0</v>
      </c>
      <c r="M88" s="296">
        <f>IF(M$37=0,0,M$37/TEL_fec!M$37)</f>
        <v>0</v>
      </c>
      <c r="N88" s="296">
        <f>IF(N$37=0,0,N$37/TEL_fec!N$37)</f>
        <v>0</v>
      </c>
      <c r="O88" s="296">
        <f>IF(O$37=0,0,O$37/TEL_fec!O$37)</f>
        <v>0</v>
      </c>
      <c r="P88" s="296">
        <f>IF(P$37=0,0,P$37/TEL_fec!P$37)</f>
        <v>0</v>
      </c>
      <c r="Q88" s="296">
        <f>IF(Q$37=0,0,Q$37/TEL_fec!Q$37)</f>
        <v>0</v>
      </c>
    </row>
    <row r="89" spans="1:17" x14ac:dyDescent="0.25">
      <c r="A89" s="127" t="s">
        <v>303</v>
      </c>
      <c r="B89" s="296">
        <f>IF(B$38=0,0,B$38/TEL_fec!B$38)</f>
        <v>2.1771875356719774</v>
      </c>
      <c r="C89" s="296">
        <f>IF(C$38=0,0,C$38/TEL_fec!C$38)</f>
        <v>2.1830897018015016</v>
      </c>
      <c r="D89" s="296">
        <f>IF(D$38=0,0,D$38/TEL_fec!D$38)</f>
        <v>2.1348250117149332</v>
      </c>
      <c r="E89" s="296">
        <f>IF(E$38=0,0,E$38/TEL_fec!E$38)</f>
        <v>2.0219042240336988</v>
      </c>
      <c r="F89" s="296">
        <f>IF(F$38=0,0,F$38/TEL_fec!F$38)</f>
        <v>1.9598798330270308</v>
      </c>
      <c r="G89" s="296">
        <f>IF(G$38=0,0,G$38/TEL_fec!G$38)</f>
        <v>2.0474374680820566</v>
      </c>
      <c r="H89" s="296">
        <f>IF(H$38=0,0,H$38/TEL_fec!H$38)</f>
        <v>2.0623389842091</v>
      </c>
      <c r="I89" s="296">
        <f>IF(I$38=0,0,I$38/TEL_fec!I$38)</f>
        <v>2.0322807643084837</v>
      </c>
      <c r="J89" s="296">
        <f>IF(J$38=0,0,J$38/TEL_fec!J$38)</f>
        <v>2.0476944484131541</v>
      </c>
      <c r="K89" s="296">
        <f>IF(K$38=0,0,K$38/TEL_fec!K$38)</f>
        <v>2.0897944174222873</v>
      </c>
      <c r="L89" s="296">
        <f>IF(L$38=0,0,L$38/TEL_fec!L$38)</f>
        <v>2.1147232667131317</v>
      </c>
      <c r="M89" s="296">
        <f>IF(M$38=0,0,M$38/TEL_fec!M$38)</f>
        <v>2.050366877507225</v>
      </c>
      <c r="N89" s="296">
        <f>IF(N$38=0,0,N$38/TEL_fec!N$38)</f>
        <v>2.0430972726209786</v>
      </c>
      <c r="O89" s="296">
        <f>IF(O$38=0,0,O$38/TEL_fec!O$38)</f>
        <v>2.0180050928134259</v>
      </c>
      <c r="P89" s="296">
        <f>IF(P$38=0,0,P$38/TEL_fec!P$38)</f>
        <v>1.9481053106266732</v>
      </c>
      <c r="Q89" s="296">
        <f>IF(Q$38=0,0,Q$38/TEL_fec!Q$38)</f>
        <v>1.9823171492334102</v>
      </c>
    </row>
    <row r="90" spans="1:17" x14ac:dyDescent="0.25">
      <c r="A90" s="72" t="s">
        <v>302</v>
      </c>
      <c r="B90" s="272">
        <f>IF(B$58=0,0,B$58/TEL_fec!B$58)</f>
        <v>0</v>
      </c>
      <c r="C90" s="272">
        <f>IF(C$58=0,0,C$58/TEL_fec!C$58)</f>
        <v>0</v>
      </c>
      <c r="D90" s="272">
        <f>IF(D$58=0,0,D$58/TEL_fec!D$58)</f>
        <v>0</v>
      </c>
      <c r="E90" s="272">
        <f>IF(E$58=0,0,E$58/TEL_fec!E$58)</f>
        <v>0</v>
      </c>
      <c r="F90" s="272">
        <f>IF(F$58=0,0,F$58/TEL_fec!F$58)</f>
        <v>0</v>
      </c>
      <c r="G90" s="272">
        <f>IF(G$58=0,0,G$58/TEL_fec!G$58)</f>
        <v>0</v>
      </c>
      <c r="H90" s="272">
        <f>IF(H$58=0,0,H$58/TEL_fec!H$58)</f>
        <v>0</v>
      </c>
      <c r="I90" s="272">
        <f>IF(I$58=0,0,I$58/TEL_fec!I$58)</f>
        <v>0</v>
      </c>
      <c r="J90" s="272">
        <f>IF(J$58=0,0,J$58/TEL_fec!J$58)</f>
        <v>0</v>
      </c>
      <c r="K90" s="272">
        <f>IF(K$58=0,0,K$58/TEL_fec!K$58)</f>
        <v>0</v>
      </c>
      <c r="L90" s="272">
        <f>IF(L$58=0,0,L$58/TEL_fec!L$58)</f>
        <v>0</v>
      </c>
      <c r="M90" s="272">
        <f>IF(M$58=0,0,M$58/TEL_fec!M$58)</f>
        <v>0</v>
      </c>
      <c r="N90" s="272">
        <f>IF(N$58=0,0,N$58/TEL_fec!N$58)</f>
        <v>0</v>
      </c>
      <c r="O90" s="272">
        <f>IF(O$58=0,0,O$58/TEL_fec!O$58)</f>
        <v>0</v>
      </c>
      <c r="P90" s="272">
        <f>IF(P$58=0,0,P$58/TEL_fec!P$58)</f>
        <v>0</v>
      </c>
      <c r="Q90" s="272">
        <f>IF(Q$58=0,0,Q$58/TEL_fec!Q$58)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6" tint="0.59999389629810485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2007.1895810006483</v>
      </c>
      <c r="C3" s="46">
        <v>2041.868476112312</v>
      </c>
      <c r="D3" s="46">
        <v>2011.0715878807289</v>
      </c>
      <c r="E3" s="46">
        <v>2023.7127371273712</v>
      </c>
      <c r="F3" s="46">
        <v>2083.79309191828</v>
      </c>
      <c r="G3" s="46">
        <v>1987.0584769158584</v>
      </c>
      <c r="H3" s="46">
        <v>2263.9692745498696</v>
      </c>
      <c r="I3" s="46">
        <v>2447.4147322550912</v>
      </c>
      <c r="J3" s="46">
        <v>2185.5483419587827</v>
      </c>
      <c r="K3" s="46">
        <v>1907.9053454809321</v>
      </c>
      <c r="L3" s="46">
        <v>2049.9</v>
      </c>
      <c r="M3" s="46">
        <v>2052.5170148430498</v>
      </c>
      <c r="N3" s="46">
        <v>1964.0754396463526</v>
      </c>
      <c r="O3" s="46">
        <v>1954.5152407178807</v>
      </c>
      <c r="P3" s="46">
        <v>1949.0863076407759</v>
      </c>
      <c r="Q3" s="46">
        <v>2079.3904498973789</v>
      </c>
    </row>
    <row r="5" spans="1:17" x14ac:dyDescent="0.25">
      <c r="A5" s="31" t="s">
        <v>257</v>
      </c>
      <c r="B5" s="46">
        <v>954.99897904077068</v>
      </c>
      <c r="C5" s="46">
        <v>1023.2604320786716</v>
      </c>
      <c r="D5" s="46">
        <v>1027.9524503712223</v>
      </c>
      <c r="E5" s="46">
        <v>1161.3069967129391</v>
      </c>
      <c r="F5" s="46">
        <v>1247.2703672385644</v>
      </c>
      <c r="G5" s="46">
        <v>1607.0441614717033</v>
      </c>
      <c r="H5" s="46">
        <v>1657.6055835959824</v>
      </c>
      <c r="I5" s="46">
        <v>1915.761370466196</v>
      </c>
      <c r="J5" s="46">
        <v>2017.7685001023167</v>
      </c>
      <c r="K5" s="46">
        <v>1907.6054006666184</v>
      </c>
      <c r="L5" s="46">
        <v>2037.1814235789666</v>
      </c>
      <c r="M5" s="46">
        <v>2129.4840109850093</v>
      </c>
      <c r="N5" s="46">
        <v>2161.4338188006041</v>
      </c>
      <c r="O5" s="46">
        <v>2214.4634553282508</v>
      </c>
      <c r="P5" s="46">
        <v>1960.1596905647129</v>
      </c>
      <c r="Q5" s="46">
        <v>1914.0219309837114</v>
      </c>
    </row>
    <row r="6" spans="1:17" x14ac:dyDescent="0.25">
      <c r="A6" s="294" t="s">
        <v>256</v>
      </c>
      <c r="B6" s="293">
        <v>1193.7487238009633</v>
      </c>
      <c r="C6" s="293">
        <v>1253.1689167989371</v>
      </c>
      <c r="D6" s="293">
        <v>1212.0039006647235</v>
      </c>
      <c r="E6" s="293">
        <v>1279.651612564244</v>
      </c>
      <c r="F6" s="293">
        <v>1349.0905998173471</v>
      </c>
      <c r="G6" s="293">
        <v>1699.0619879800136</v>
      </c>
      <c r="H6" s="293">
        <v>1758.2672875868682</v>
      </c>
      <c r="I6" s="293">
        <v>2097.2151143852079</v>
      </c>
      <c r="J6" s="293">
        <v>2266.7044475224511</v>
      </c>
      <c r="K6" s="293">
        <v>2359.5315137707494</v>
      </c>
      <c r="L6" s="293">
        <v>2225.5964822400451</v>
      </c>
      <c r="M6" s="293">
        <v>2302.3271739569591</v>
      </c>
      <c r="N6" s="293">
        <v>2306.5570663444873</v>
      </c>
      <c r="O6" s="293">
        <v>2387.231351162126</v>
      </c>
      <c r="P6" s="293">
        <v>2209.9860899650785</v>
      </c>
      <c r="Q6" s="293">
        <v>2091.2653600320359</v>
      </c>
    </row>
    <row r="7" spans="1:17" x14ac:dyDescent="0.25">
      <c r="A7" s="292" t="s">
        <v>255</v>
      </c>
      <c r="B7" s="291"/>
      <c r="C7" s="291">
        <v>914.48010847406476</v>
      </c>
      <c r="D7" s="291">
        <v>0</v>
      </c>
      <c r="E7" s="291">
        <v>67.647711899520573</v>
      </c>
      <c r="F7" s="291">
        <v>85.30607186409182</v>
      </c>
      <c r="G7" s="291">
        <v>349.97138816266647</v>
      </c>
      <c r="H7" s="291">
        <v>296.09252775559008</v>
      </c>
      <c r="I7" s="291">
        <v>338.94782679833975</v>
      </c>
      <c r="J7" s="291">
        <v>169.48933313724319</v>
      </c>
      <c r="K7" s="291">
        <v>92.827066248298252</v>
      </c>
      <c r="L7" s="291">
        <v>0</v>
      </c>
      <c r="M7" s="291">
        <v>136.92341263312846</v>
      </c>
      <c r="N7" s="291">
        <v>4.2298923875282526</v>
      </c>
      <c r="O7" s="291">
        <v>150.95007646337524</v>
      </c>
      <c r="P7" s="291">
        <v>0</v>
      </c>
      <c r="Q7" s="291">
        <v>132.23547263166157</v>
      </c>
    </row>
    <row r="8" spans="1:17" x14ac:dyDescent="0.25">
      <c r="A8" s="290" t="s">
        <v>254</v>
      </c>
      <c r="B8" s="289"/>
      <c r="C8" s="289">
        <f>B6+C7-C6</f>
        <v>855.05991547609119</v>
      </c>
      <c r="D8" s="289">
        <f t="shared" ref="D8:Q8" si="0">C6+D7-D6</f>
        <v>41.165016134213602</v>
      </c>
      <c r="E8" s="289">
        <f t="shared" si="0"/>
        <v>0</v>
      </c>
      <c r="F8" s="289">
        <f t="shared" si="0"/>
        <v>15.867084610988741</v>
      </c>
      <c r="G8" s="289">
        <f t="shared" si="0"/>
        <v>0</v>
      </c>
      <c r="H8" s="289">
        <f t="shared" si="0"/>
        <v>236.8872281487354</v>
      </c>
      <c r="I8" s="289">
        <f t="shared" si="0"/>
        <v>0</v>
      </c>
      <c r="J8" s="289">
        <f t="shared" si="0"/>
        <v>0</v>
      </c>
      <c r="K8" s="289">
        <f t="shared" si="0"/>
        <v>0</v>
      </c>
      <c r="L8" s="289">
        <f t="shared" si="0"/>
        <v>133.93503153070424</v>
      </c>
      <c r="M8" s="289">
        <f t="shared" si="0"/>
        <v>60.192720916214512</v>
      </c>
      <c r="N8" s="289">
        <f t="shared" si="0"/>
        <v>0</v>
      </c>
      <c r="O8" s="289">
        <f t="shared" si="0"/>
        <v>70.275791645736717</v>
      </c>
      <c r="P8" s="289">
        <f t="shared" si="0"/>
        <v>177.24526119704751</v>
      </c>
      <c r="Q8" s="289">
        <f t="shared" si="0"/>
        <v>250.9562025647042</v>
      </c>
    </row>
    <row r="9" spans="1:17" x14ac:dyDescent="0.25">
      <c r="A9" s="288" t="s">
        <v>253</v>
      </c>
      <c r="B9" s="287">
        <f>B6-B5</f>
        <v>238.74974476019258</v>
      </c>
      <c r="C9" s="287">
        <f t="shared" ref="C9:Q9" si="1">C6-C5</f>
        <v>229.90848472026551</v>
      </c>
      <c r="D9" s="287">
        <f t="shared" si="1"/>
        <v>184.05145029350115</v>
      </c>
      <c r="E9" s="287">
        <f t="shared" si="1"/>
        <v>118.34461585130498</v>
      </c>
      <c r="F9" s="287">
        <f t="shared" si="1"/>
        <v>101.82023257878268</v>
      </c>
      <c r="G9" s="287">
        <f t="shared" si="1"/>
        <v>92.017826508310236</v>
      </c>
      <c r="H9" s="287">
        <f t="shared" si="1"/>
        <v>100.66170399088583</v>
      </c>
      <c r="I9" s="287">
        <f t="shared" si="1"/>
        <v>181.45374391901191</v>
      </c>
      <c r="J9" s="287">
        <f t="shared" si="1"/>
        <v>248.93594742013443</v>
      </c>
      <c r="K9" s="287">
        <f t="shared" si="1"/>
        <v>451.92611310413099</v>
      </c>
      <c r="L9" s="287">
        <f t="shared" si="1"/>
        <v>188.41505866107855</v>
      </c>
      <c r="M9" s="287">
        <f t="shared" si="1"/>
        <v>172.84316297194982</v>
      </c>
      <c r="N9" s="287">
        <f t="shared" si="1"/>
        <v>145.12324754388328</v>
      </c>
      <c r="O9" s="287">
        <f t="shared" si="1"/>
        <v>172.76789583387517</v>
      </c>
      <c r="P9" s="287">
        <f t="shared" si="1"/>
        <v>249.82639940036552</v>
      </c>
      <c r="Q9" s="287">
        <f t="shared" si="1"/>
        <v>177.24342904832451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308.30319282440644</v>
      </c>
      <c r="C12" s="38">
        <v>321.87882000000002</v>
      </c>
      <c r="D12" s="38">
        <v>324.09812999999997</v>
      </c>
      <c r="E12" s="38">
        <v>363.58335</v>
      </c>
      <c r="F12" s="38">
        <v>385.57407000000001</v>
      </c>
      <c r="G12" s="38">
        <v>495.26945693886483</v>
      </c>
      <c r="H12" s="38">
        <v>496.44152000000003</v>
      </c>
      <c r="I12" s="38">
        <v>577.75490000000002</v>
      </c>
      <c r="J12" s="38">
        <v>621.45378999999991</v>
      </c>
      <c r="K12" s="38">
        <v>593.27116999999998</v>
      </c>
      <c r="L12" s="38">
        <v>640.22331333572095</v>
      </c>
      <c r="M12" s="38">
        <v>664.15260849553852</v>
      </c>
      <c r="N12" s="38">
        <v>671.43043472988143</v>
      </c>
      <c r="O12" s="38">
        <v>680.00003213192463</v>
      </c>
      <c r="P12" s="38">
        <v>588.23261604079062</v>
      </c>
      <c r="Q12" s="38">
        <v>565.51012370501257</v>
      </c>
    </row>
    <row r="13" spans="1:17" x14ac:dyDescent="0.25">
      <c r="A13" s="55" t="s">
        <v>33</v>
      </c>
      <c r="B13" s="54">
        <v>0</v>
      </c>
      <c r="C13" s="54">
        <v>0</v>
      </c>
      <c r="D13" s="54">
        <v>0</v>
      </c>
      <c r="E13" s="54">
        <v>0</v>
      </c>
      <c r="F13" s="54">
        <v>0</v>
      </c>
      <c r="G13" s="54">
        <v>0</v>
      </c>
      <c r="H13" s="54">
        <v>0</v>
      </c>
      <c r="I13" s="54">
        <v>0</v>
      </c>
      <c r="J13" s="54">
        <v>0</v>
      </c>
      <c r="K13" s="54">
        <v>0</v>
      </c>
      <c r="L13" s="54">
        <v>0</v>
      </c>
      <c r="M13" s="54">
        <v>0</v>
      </c>
      <c r="N13" s="54">
        <v>0</v>
      </c>
      <c r="O13" s="54">
        <v>0</v>
      </c>
      <c r="P13" s="54">
        <v>0</v>
      </c>
      <c r="Q13" s="54">
        <v>0</v>
      </c>
    </row>
    <row r="14" spans="1:17" x14ac:dyDescent="0.25">
      <c r="A14" s="52" t="s">
        <v>32</v>
      </c>
      <c r="B14" s="51">
        <v>11.750768640404029</v>
      </c>
      <c r="C14" s="51">
        <v>8.9999399999999987</v>
      </c>
      <c r="D14" s="51">
        <v>15.600519999999999</v>
      </c>
      <c r="E14" s="51">
        <v>18.597569999999997</v>
      </c>
      <c r="F14" s="51">
        <v>19.59787</v>
      </c>
      <c r="G14" s="51">
        <v>20.588385328577665</v>
      </c>
      <c r="H14" s="51">
        <v>19.60041</v>
      </c>
      <c r="I14" s="51">
        <v>15.803719999999998</v>
      </c>
      <c r="J14" s="51">
        <v>4.8990900000000002</v>
      </c>
      <c r="K14" s="51">
        <v>6.9964899999999997</v>
      </c>
      <c r="L14" s="51">
        <v>9.9837440894272262</v>
      </c>
      <c r="M14" s="51">
        <v>9.96017571382691</v>
      </c>
      <c r="N14" s="51">
        <v>10.987611622095359</v>
      </c>
      <c r="O14" s="51">
        <v>9.960985159129681</v>
      </c>
      <c r="P14" s="51">
        <v>9.0027085935722226</v>
      </c>
      <c r="Q14" s="51">
        <v>9.0021759343600163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1.0986909681569599</v>
      </c>
      <c r="C16" s="51">
        <v>1.09819</v>
      </c>
      <c r="D16" s="51">
        <v>1.0914900000000001</v>
      </c>
      <c r="E16" s="51">
        <v>1.0976999999999999</v>
      </c>
      <c r="F16" s="51">
        <v>0</v>
      </c>
      <c r="G16" s="51">
        <v>0</v>
      </c>
      <c r="H16" s="51">
        <v>0</v>
      </c>
      <c r="I16" s="51">
        <v>0</v>
      </c>
      <c r="J16" s="51">
        <v>0</v>
      </c>
      <c r="K16" s="51">
        <v>1.11347</v>
      </c>
      <c r="L16" s="51">
        <v>2.1973390167989582</v>
      </c>
      <c r="M16" s="51">
        <v>2.1974008158317484</v>
      </c>
      <c r="N16" s="51">
        <v>2.1988233360567055</v>
      </c>
      <c r="O16" s="51">
        <v>2.1987107800399324</v>
      </c>
      <c r="P16" s="51">
        <v>2.1964902663277224</v>
      </c>
      <c r="Q16" s="51">
        <v>2.1964172329715872</v>
      </c>
    </row>
    <row r="17" spans="1:17" x14ac:dyDescent="0.25">
      <c r="A17" s="53" t="s">
        <v>76</v>
      </c>
      <c r="B17" s="51">
        <v>2.0538590705878921</v>
      </c>
      <c r="C17" s="51">
        <v>4.09924</v>
      </c>
      <c r="D17" s="51">
        <v>3.0813700000000002</v>
      </c>
      <c r="E17" s="51">
        <v>5.09985</v>
      </c>
      <c r="F17" s="51">
        <v>7.1989799999999997</v>
      </c>
      <c r="G17" s="51">
        <v>8.1683506844966036</v>
      </c>
      <c r="H17" s="51">
        <v>8.1568299999999994</v>
      </c>
      <c r="I17" s="51">
        <v>7.20085</v>
      </c>
      <c r="J17" s="51">
        <v>2.00075</v>
      </c>
      <c r="K17" s="51">
        <v>2.0295899999999998</v>
      </c>
      <c r="L17" s="51">
        <v>2.053935273697316</v>
      </c>
      <c r="M17" s="51">
        <v>2.0304577771137029</v>
      </c>
      <c r="N17" s="51">
        <v>3.0565560243823193</v>
      </c>
      <c r="O17" s="51">
        <v>2.029697041530238</v>
      </c>
      <c r="P17" s="51">
        <v>2.0303902165618068</v>
      </c>
      <c r="Q17" s="51">
        <v>2.0304609882612841</v>
      </c>
    </row>
    <row r="18" spans="1:17" x14ac:dyDescent="0.25">
      <c r="A18" s="53" t="s">
        <v>29</v>
      </c>
      <c r="B18" s="51">
        <v>8.5982186016591768</v>
      </c>
      <c r="C18" s="51">
        <v>3.8025099999999998</v>
      </c>
      <c r="D18" s="51">
        <v>11.427659999999999</v>
      </c>
      <c r="E18" s="51">
        <v>12.40002</v>
      </c>
      <c r="F18" s="51">
        <v>12.39889</v>
      </c>
      <c r="G18" s="51">
        <v>12.420034644081062</v>
      </c>
      <c r="H18" s="51">
        <v>11.443580000000001</v>
      </c>
      <c r="I18" s="51">
        <v>8.6028699999999994</v>
      </c>
      <c r="J18" s="51">
        <v>2.8983400000000001</v>
      </c>
      <c r="K18" s="51">
        <v>3.8534299999999999</v>
      </c>
      <c r="L18" s="51">
        <v>5.7324697989309517</v>
      </c>
      <c r="M18" s="51">
        <v>5.7323171208814578</v>
      </c>
      <c r="N18" s="51">
        <v>5.7322322616563346</v>
      </c>
      <c r="O18" s="51">
        <v>5.732577337559511</v>
      </c>
      <c r="P18" s="51">
        <v>4.7758281106826939</v>
      </c>
      <c r="Q18" s="51">
        <v>4.775297713127145</v>
      </c>
    </row>
    <row r="19" spans="1:17" x14ac:dyDescent="0.25">
      <c r="A19" s="53" t="s">
        <v>28</v>
      </c>
      <c r="B19" s="51">
        <v>0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40.174846095230194</v>
      </c>
      <c r="C20" s="51">
        <v>45.6175</v>
      </c>
      <c r="D20" s="51">
        <v>45.099310000000003</v>
      </c>
      <c r="E20" s="51">
        <v>50.506509999999999</v>
      </c>
      <c r="F20" s="51">
        <v>43.886330000000001</v>
      </c>
      <c r="G20" s="51">
        <v>79.320668772109883</v>
      </c>
      <c r="H20" s="51">
        <v>68.086010000000002</v>
      </c>
      <c r="I20" s="51">
        <v>69.013649999999998</v>
      </c>
      <c r="J20" s="51">
        <v>81.699780000000004</v>
      </c>
      <c r="K20" s="51">
        <v>72.100980000000007</v>
      </c>
      <c r="L20" s="51">
        <v>68.381633537717605</v>
      </c>
      <c r="M20" s="51">
        <v>61.741142068695261</v>
      </c>
      <c r="N20" s="51">
        <v>63.507514267785453</v>
      </c>
      <c r="O20" s="51">
        <v>70.602520317640852</v>
      </c>
      <c r="P20" s="51">
        <v>54.048035000790271</v>
      </c>
      <c r="Q20" s="51">
        <v>53.310969595220229</v>
      </c>
    </row>
    <row r="21" spans="1:17" x14ac:dyDescent="0.25">
      <c r="A21" s="53" t="s">
        <v>66</v>
      </c>
      <c r="B21" s="51">
        <v>40.174846095230194</v>
      </c>
      <c r="C21" s="51">
        <v>45.6175</v>
      </c>
      <c r="D21" s="51">
        <v>45.099310000000003</v>
      </c>
      <c r="E21" s="51">
        <v>50.506509999999999</v>
      </c>
      <c r="F21" s="51">
        <v>43.886330000000001</v>
      </c>
      <c r="G21" s="51">
        <v>79.320668772109883</v>
      </c>
      <c r="H21" s="51">
        <v>68.086010000000002</v>
      </c>
      <c r="I21" s="51">
        <v>69.013649999999998</v>
      </c>
      <c r="J21" s="51">
        <v>81.699780000000004</v>
      </c>
      <c r="K21" s="51">
        <v>72.100980000000007</v>
      </c>
      <c r="L21" s="51">
        <v>68.381633537717605</v>
      </c>
      <c r="M21" s="51">
        <v>61.741142068695261</v>
      </c>
      <c r="N21" s="51">
        <v>63.507514267785453</v>
      </c>
      <c r="O21" s="51">
        <v>70.602520317640852</v>
      </c>
      <c r="P21" s="51">
        <v>54.048035000790271</v>
      </c>
      <c r="Q21" s="51">
        <v>53.310969595220229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169.96303041648162</v>
      </c>
      <c r="C23" s="51">
        <v>169.04039</v>
      </c>
      <c r="D23" s="51">
        <v>163.39534</v>
      </c>
      <c r="E23" s="51">
        <v>177.67997</v>
      </c>
      <c r="F23" s="51">
        <v>178.95125999999999</v>
      </c>
      <c r="G23" s="51">
        <v>212.19146309847494</v>
      </c>
      <c r="H23" s="51">
        <v>206.36057</v>
      </c>
      <c r="I23" s="51">
        <v>275.84240999999997</v>
      </c>
      <c r="J23" s="51">
        <v>328.67126999999999</v>
      </c>
      <c r="K23" s="51">
        <v>327.25641999999999</v>
      </c>
      <c r="L23" s="51">
        <v>374.36434649713345</v>
      </c>
      <c r="M23" s="51">
        <v>392.03856246551209</v>
      </c>
      <c r="N23" s="51">
        <v>387.95173170158392</v>
      </c>
      <c r="O23" s="51">
        <v>389.4641489120433</v>
      </c>
      <c r="P23" s="51">
        <v>308.41198260814616</v>
      </c>
      <c r="Q23" s="51">
        <v>288.52314645806763</v>
      </c>
    </row>
    <row r="24" spans="1:17" x14ac:dyDescent="0.25">
      <c r="A24" s="53" t="s">
        <v>23</v>
      </c>
      <c r="B24" s="51">
        <v>169.24647784980377</v>
      </c>
      <c r="C24" s="51">
        <v>169.04039</v>
      </c>
      <c r="D24" s="51">
        <v>163.39534</v>
      </c>
      <c r="E24" s="51">
        <v>177.67997</v>
      </c>
      <c r="F24" s="51">
        <v>178.95125999999999</v>
      </c>
      <c r="G24" s="51">
        <v>212.19146309847494</v>
      </c>
      <c r="H24" s="51">
        <v>206.36057</v>
      </c>
      <c r="I24" s="51">
        <v>275.84240999999997</v>
      </c>
      <c r="J24" s="51">
        <v>328.67126999999999</v>
      </c>
      <c r="K24" s="51">
        <v>327.25641999999999</v>
      </c>
      <c r="L24" s="51">
        <v>374.34046193961194</v>
      </c>
      <c r="M24" s="51">
        <v>391.99079353075598</v>
      </c>
      <c r="N24" s="51">
        <v>387.83231279304181</v>
      </c>
      <c r="O24" s="51">
        <v>389.34472564808215</v>
      </c>
      <c r="P24" s="51">
        <v>308.26868158346599</v>
      </c>
      <c r="Q24" s="51">
        <v>288.35595582460058</v>
      </c>
    </row>
    <row r="25" spans="1:17" x14ac:dyDescent="0.25">
      <c r="A25" s="53" t="s">
        <v>74</v>
      </c>
      <c r="B25" s="51">
        <v>0.7165525666778424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2.3884557521492329E-2</v>
      </c>
      <c r="M25" s="51">
        <v>4.7768934756125869E-2</v>
      </c>
      <c r="N25" s="51">
        <v>0.11941890854212338</v>
      </c>
      <c r="O25" s="51">
        <v>0.11942326396117738</v>
      </c>
      <c r="P25" s="51">
        <v>0.14330102468019607</v>
      </c>
      <c r="Q25" s="51">
        <v>0.16719063346704172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5.1590648026226127</v>
      </c>
      <c r="C29" s="51">
        <v>5.8970000000000002</v>
      </c>
      <c r="D29" s="51">
        <v>10.0002</v>
      </c>
      <c r="E29" s="51">
        <v>11.39171</v>
      </c>
      <c r="F29" s="51">
        <v>29.656780000000001</v>
      </c>
      <c r="G29" s="51">
        <v>44.043276814664182</v>
      </c>
      <c r="H29" s="51">
        <v>45.91545</v>
      </c>
      <c r="I29" s="51">
        <v>51.057450000000003</v>
      </c>
      <c r="J29" s="51">
        <v>51.976869999999998</v>
      </c>
      <c r="K29" s="51">
        <v>47.919739999999997</v>
      </c>
      <c r="L29" s="51">
        <v>42.872509859216336</v>
      </c>
      <c r="M29" s="51">
        <v>50.897891684409217</v>
      </c>
      <c r="N29" s="51">
        <v>55.076708201125491</v>
      </c>
      <c r="O29" s="51">
        <v>52.785863682055812</v>
      </c>
      <c r="P29" s="51">
        <v>60.879632245050523</v>
      </c>
      <c r="Q29" s="51">
        <v>63.174377617203433</v>
      </c>
    </row>
    <row r="30" spans="1:17" x14ac:dyDescent="0.25">
      <c r="A30" s="63" t="s">
        <v>21</v>
      </c>
      <c r="B30" s="62">
        <v>81.255482869668029</v>
      </c>
      <c r="C30" s="62">
        <v>92.323989999999995</v>
      </c>
      <c r="D30" s="62">
        <v>90.002759999999995</v>
      </c>
      <c r="E30" s="62">
        <v>105.40759</v>
      </c>
      <c r="F30" s="62">
        <v>113.48183</v>
      </c>
      <c r="G30" s="62">
        <v>139.12566292503817</v>
      </c>
      <c r="H30" s="62">
        <v>156.47908000000001</v>
      </c>
      <c r="I30" s="62">
        <v>166.03766999999999</v>
      </c>
      <c r="J30" s="62">
        <v>154.20678000000001</v>
      </c>
      <c r="K30" s="62">
        <v>138.99753999999999</v>
      </c>
      <c r="L30" s="62">
        <v>144.62107935222636</v>
      </c>
      <c r="M30" s="62">
        <v>149.514836563095</v>
      </c>
      <c r="N30" s="62">
        <v>153.90686893729119</v>
      </c>
      <c r="O30" s="62">
        <v>157.18651406105488</v>
      </c>
      <c r="P30" s="62">
        <v>155.89025759323133</v>
      </c>
      <c r="Q30" s="62">
        <v>151.4994541001613</v>
      </c>
    </row>
    <row r="32" spans="1:17" x14ac:dyDescent="0.25">
      <c r="A32" s="31" t="s">
        <v>63</v>
      </c>
      <c r="B32" s="70">
        <v>184.40961705772975</v>
      </c>
      <c r="C32" s="70">
        <v>233.361003295476</v>
      </c>
      <c r="D32" s="70">
        <v>220.69111738690805</v>
      </c>
      <c r="E32" s="70">
        <v>260.75961161323204</v>
      </c>
      <c r="F32" s="70">
        <v>299.65976506443604</v>
      </c>
      <c r="G32" s="70">
        <v>303.235306443485</v>
      </c>
      <c r="H32" s="70">
        <v>263.60070132664805</v>
      </c>
      <c r="I32" s="70">
        <v>302.76379498694405</v>
      </c>
      <c r="J32" s="70">
        <v>357.76356595009202</v>
      </c>
      <c r="K32" s="70">
        <v>365.26597396840805</v>
      </c>
      <c r="L32" s="70">
        <v>289.32499406641642</v>
      </c>
      <c r="M32" s="70">
        <v>298.82026550331216</v>
      </c>
      <c r="N32" s="70">
        <v>336.03828320999668</v>
      </c>
      <c r="O32" s="70">
        <v>297.75574880556331</v>
      </c>
      <c r="P32" s="70">
        <v>395.1867713659193</v>
      </c>
      <c r="Q32" s="70">
        <v>367.72219854231628</v>
      </c>
    </row>
    <row r="34" spans="1:17" x14ac:dyDescent="0.25">
      <c r="A34" s="184" t="s">
        <v>252</v>
      </c>
      <c r="B34" s="190">
        <f t="shared" ref="B34:Q34" si="2">IF(B$12=0,"",B$12/B$3*1000)</f>
        <v>153.59943860943488</v>
      </c>
      <c r="C34" s="190">
        <f t="shared" si="2"/>
        <v>157.63935031351903</v>
      </c>
      <c r="D34" s="190">
        <f t="shared" si="2"/>
        <v>161.15693342450092</v>
      </c>
      <c r="E34" s="190">
        <f t="shared" si="2"/>
        <v>179.66154154670238</v>
      </c>
      <c r="F34" s="190">
        <f t="shared" si="2"/>
        <v>185.03471937564186</v>
      </c>
      <c r="G34" s="190">
        <f t="shared" si="2"/>
        <v>249.24754992997467</v>
      </c>
      <c r="H34" s="190">
        <f t="shared" si="2"/>
        <v>219.27926565995656</v>
      </c>
      <c r="I34" s="190">
        <f t="shared" si="2"/>
        <v>236.06742755350109</v>
      </c>
      <c r="J34" s="190">
        <f t="shared" si="2"/>
        <v>284.34685157456926</v>
      </c>
      <c r="K34" s="190">
        <f t="shared" si="2"/>
        <v>310.95419455961121</v>
      </c>
      <c r="L34" s="190">
        <f t="shared" si="2"/>
        <v>312.31929037305281</v>
      </c>
      <c r="M34" s="190">
        <f t="shared" si="2"/>
        <v>323.57958725439573</v>
      </c>
      <c r="N34" s="190">
        <f t="shared" si="2"/>
        <v>341.85572568983287</v>
      </c>
      <c r="O34" s="190">
        <f t="shared" si="2"/>
        <v>347.91237129579258</v>
      </c>
      <c r="P34" s="190">
        <f t="shared" si="2"/>
        <v>301.79916288714912</v>
      </c>
      <c r="Q34" s="190">
        <f t="shared" si="2"/>
        <v>271.95956571452052</v>
      </c>
    </row>
    <row r="35" spans="1:17" x14ac:dyDescent="0.25">
      <c r="A35" s="286" t="s">
        <v>251</v>
      </c>
      <c r="B35" s="285">
        <f t="shared" ref="B35:Q35" si="3">IF(B$12=0,"",B$12/B$5*1000)</f>
        <v>322.83091353047865</v>
      </c>
      <c r="C35" s="285">
        <f t="shared" si="3"/>
        <v>314.56197260176378</v>
      </c>
      <c r="D35" s="285">
        <f t="shared" si="3"/>
        <v>315.28513783196786</v>
      </c>
      <c r="E35" s="285">
        <f t="shared" si="3"/>
        <v>313.08116719275512</v>
      </c>
      <c r="F35" s="285">
        <f t="shared" si="3"/>
        <v>309.13431452208272</v>
      </c>
      <c r="G35" s="285">
        <f t="shared" si="3"/>
        <v>308.18658803085134</v>
      </c>
      <c r="H35" s="285">
        <f t="shared" si="3"/>
        <v>299.49315139433111</v>
      </c>
      <c r="I35" s="285">
        <f t="shared" si="3"/>
        <v>301.57978384301839</v>
      </c>
      <c r="J35" s="285">
        <f t="shared" si="3"/>
        <v>307.99062923644971</v>
      </c>
      <c r="K35" s="285">
        <f t="shared" si="3"/>
        <v>311.00308784651145</v>
      </c>
      <c r="L35" s="285">
        <f t="shared" si="3"/>
        <v>314.2691691204223</v>
      </c>
      <c r="M35" s="285">
        <f t="shared" si="3"/>
        <v>311.88428984180524</v>
      </c>
      <c r="N35" s="285">
        <f t="shared" si="3"/>
        <v>310.64121829206096</v>
      </c>
      <c r="O35" s="285">
        <f t="shared" si="3"/>
        <v>307.07213997854296</v>
      </c>
      <c r="P35" s="285">
        <f t="shared" si="3"/>
        <v>300.09423154259616</v>
      </c>
      <c r="Q35" s="285">
        <f t="shared" si="3"/>
        <v>295.45644934923433</v>
      </c>
    </row>
    <row r="36" spans="1:17" x14ac:dyDescent="0.25">
      <c r="A36" s="286" t="s">
        <v>250</v>
      </c>
      <c r="B36" s="285">
        <f>IF(WWP_ued!B$5=0,"",WWP_ued!B$5/B$5*1000)</f>
        <v>103.78806517096422</v>
      </c>
      <c r="C36" s="285">
        <f>IF(WWP_ued!C$5=0,"",WWP_ued!C$5/C$5*1000)</f>
        <v>103.78806517096422</v>
      </c>
      <c r="D36" s="285">
        <f>IF(WWP_ued!D$5=0,"",WWP_ued!D$5/D$5*1000)</f>
        <v>103.78806517096423</v>
      </c>
      <c r="E36" s="285">
        <f>IF(WWP_ued!E$5=0,"",WWP_ued!E$5/E$5*1000)</f>
        <v>103.78806517096422</v>
      </c>
      <c r="F36" s="285">
        <f>IF(WWP_ued!F$5=0,"",WWP_ued!F$5/F$5*1000)</f>
        <v>103.78806517096422</v>
      </c>
      <c r="G36" s="285">
        <f>IF(WWP_ued!G$5=0,"",WWP_ued!G$5/G$5*1000)</f>
        <v>103.7880651709642</v>
      </c>
      <c r="H36" s="285">
        <f>IF(WWP_ued!H$5=0,"",WWP_ued!H$5/H$5*1000)</f>
        <v>103.78806517096423</v>
      </c>
      <c r="I36" s="285">
        <f>IF(WWP_ued!I$5=0,"",WWP_ued!I$5/I$5*1000)</f>
        <v>103.78806517096422</v>
      </c>
      <c r="J36" s="285">
        <f>IF(WWP_ued!J$5=0,"",WWP_ued!J$5/J$5*1000)</f>
        <v>103.78806517096423</v>
      </c>
      <c r="K36" s="285">
        <f>IF(WWP_ued!K$5=0,"",WWP_ued!K$5/K$5*1000)</f>
        <v>103.78806517096422</v>
      </c>
      <c r="L36" s="285">
        <f>IF(WWP_ued!L$5=0,"",WWP_ued!L$5/L$5*1000)</f>
        <v>103.78806517096423</v>
      </c>
      <c r="M36" s="285">
        <f>IF(WWP_ued!M$5=0,"",WWP_ued!M$5/M$5*1000)</f>
        <v>103.78806517096422</v>
      </c>
      <c r="N36" s="285">
        <f>IF(WWP_ued!N$5=0,"",WWP_ued!N$5/N$5*1000)</f>
        <v>103.78806517096422</v>
      </c>
      <c r="O36" s="285">
        <f>IF(WWP_ued!O$5=0,"",WWP_ued!O$5/O$5*1000)</f>
        <v>103.78806517096423</v>
      </c>
      <c r="P36" s="285">
        <f>IF(WWP_ued!P$5=0,"",WWP_ued!P$5/P$5*1000)</f>
        <v>103.78806517096422</v>
      </c>
      <c r="Q36" s="285">
        <f>IF(WWP_ued!Q$5=0,"",WWP_ued!Q$5/Q$5*1000)</f>
        <v>103.78806517096422</v>
      </c>
    </row>
    <row r="37" spans="1:17" x14ac:dyDescent="0.25">
      <c r="A37" s="284" t="s">
        <v>60</v>
      </c>
      <c r="B37" s="283">
        <f t="shared" ref="B37:Q37" si="4">IF(B$12=0,"",B$32/B$12)</f>
        <v>0.59814371485526563</v>
      </c>
      <c r="C37" s="283">
        <f t="shared" si="4"/>
        <v>0.72499645455229389</v>
      </c>
      <c r="D37" s="283">
        <f t="shared" si="4"/>
        <v>0.68093918772967954</v>
      </c>
      <c r="E37" s="283">
        <f t="shared" si="4"/>
        <v>0.7171934897822797</v>
      </c>
      <c r="F37" s="283">
        <f t="shared" si="4"/>
        <v>0.77717820875360222</v>
      </c>
      <c r="G37" s="283">
        <f t="shared" si="4"/>
        <v>0.61226328858982282</v>
      </c>
      <c r="H37" s="283">
        <f t="shared" si="4"/>
        <v>0.53098036869810572</v>
      </c>
      <c r="I37" s="283">
        <f t="shared" si="4"/>
        <v>0.52403501032521582</v>
      </c>
      <c r="J37" s="283">
        <f t="shared" si="4"/>
        <v>0.57568812308650019</v>
      </c>
      <c r="K37" s="283">
        <f t="shared" si="4"/>
        <v>0.61568131478293153</v>
      </c>
      <c r="L37" s="283">
        <f t="shared" si="4"/>
        <v>0.45191261867513388</v>
      </c>
      <c r="M37" s="283">
        <f t="shared" si="4"/>
        <v>0.44992711265594543</v>
      </c>
      <c r="N37" s="283">
        <f t="shared" si="4"/>
        <v>0.50048116056160896</v>
      </c>
      <c r="O37" s="283">
        <f t="shared" si="4"/>
        <v>0.43787608049376781</v>
      </c>
      <c r="P37" s="283">
        <f t="shared" si="4"/>
        <v>0.67182056994016692</v>
      </c>
      <c r="Q37" s="283">
        <f t="shared" si="4"/>
        <v>0.65024865714717328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0.59999389629810485"/>
    <pageSetUpPr fitToPage="1"/>
  </sheetPr>
  <dimension ref="A1:Q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4</v>
      </c>
      <c r="B5" s="96">
        <v>308.30319282440644</v>
      </c>
      <c r="C5" s="96">
        <v>321.87881999999996</v>
      </c>
      <c r="D5" s="96">
        <v>324.09812999999997</v>
      </c>
      <c r="E5" s="96">
        <v>363.58335000000011</v>
      </c>
      <c r="F5" s="96">
        <v>385.57407000000006</v>
      </c>
      <c r="G5" s="96">
        <v>495.26945693886483</v>
      </c>
      <c r="H5" s="96">
        <v>496.44152000000008</v>
      </c>
      <c r="I5" s="96">
        <v>577.75490000000002</v>
      </c>
      <c r="J5" s="96">
        <v>621.45378999999991</v>
      </c>
      <c r="K5" s="96">
        <v>593.27116999999998</v>
      </c>
      <c r="L5" s="96">
        <v>640.22331333572095</v>
      </c>
      <c r="M5" s="96">
        <v>664.15260849553863</v>
      </c>
      <c r="N5" s="96">
        <v>671.43043472988143</v>
      </c>
      <c r="O5" s="96">
        <v>680.00003213192463</v>
      </c>
      <c r="P5" s="96">
        <v>588.23261604079062</v>
      </c>
      <c r="Q5" s="96">
        <v>565.51012370501269</v>
      </c>
    </row>
    <row r="6" spans="1:17" x14ac:dyDescent="0.25">
      <c r="A6" s="132" t="s">
        <v>83</v>
      </c>
      <c r="B6" s="160">
        <v>2.9608415931277303</v>
      </c>
      <c r="C6" s="160">
        <v>3.0912174131964694</v>
      </c>
      <c r="D6" s="160">
        <v>3.1125309302439126</v>
      </c>
      <c r="E6" s="160">
        <v>3.4917338850325925</v>
      </c>
      <c r="F6" s="160">
        <v>3.7029254651208006</v>
      </c>
      <c r="G6" s="160">
        <v>4.7564035729774883</v>
      </c>
      <c r="H6" s="160">
        <v>4.7676596778182647</v>
      </c>
      <c r="I6" s="160">
        <v>5.5485664059523545</v>
      </c>
      <c r="J6" s="160">
        <v>5.9682360496566425</v>
      </c>
      <c r="K6" s="160">
        <v>5.6975795159539935</v>
      </c>
      <c r="L6" s="160">
        <v>6.1484923255208903</v>
      </c>
      <c r="M6" s="160">
        <v>6.3783013383771756</v>
      </c>
      <c r="N6" s="160">
        <v>6.4481951673213072</v>
      </c>
      <c r="O6" s="160">
        <v>6.5304947380519289</v>
      </c>
      <c r="P6" s="160">
        <v>5.6491909151257751</v>
      </c>
      <c r="Q6" s="160">
        <v>5.4309716362692777</v>
      </c>
    </row>
    <row r="7" spans="1:17" x14ac:dyDescent="0.25">
      <c r="A7" s="76" t="s">
        <v>82</v>
      </c>
      <c r="B7" s="159">
        <v>3.2183060794866636</v>
      </c>
      <c r="C7" s="159">
        <v>3.360018927387467</v>
      </c>
      <c r="D7" s="159">
        <v>3.3831857937433836</v>
      </c>
      <c r="E7" s="159">
        <v>3.7953629185136877</v>
      </c>
      <c r="F7" s="159">
        <v>4.0249189838269572</v>
      </c>
      <c r="G7" s="159">
        <v>5.1700038836711837</v>
      </c>
      <c r="H7" s="159">
        <v>5.1822387802372445</v>
      </c>
      <c r="I7" s="159">
        <v>6.0310504412525594</v>
      </c>
      <c r="J7" s="159">
        <v>6.487213097452873</v>
      </c>
      <c r="K7" s="159">
        <v>6.1930212129934716</v>
      </c>
      <c r="L7" s="159">
        <v>6.6831438320879242</v>
      </c>
      <c r="M7" s="159">
        <v>6.9329362373664951</v>
      </c>
      <c r="N7" s="159">
        <v>7.0089077905666386</v>
      </c>
      <c r="O7" s="159">
        <v>7.0983638457086187</v>
      </c>
      <c r="P7" s="159">
        <v>6.1404249077454081</v>
      </c>
      <c r="Q7" s="159">
        <v>5.9032300394231285</v>
      </c>
    </row>
    <row r="8" spans="1:17" x14ac:dyDescent="0.25">
      <c r="A8" s="76" t="s">
        <v>81</v>
      </c>
      <c r="B8" s="159">
        <v>7.9813990771269259</v>
      </c>
      <c r="C8" s="159">
        <v>8.332846939920918</v>
      </c>
      <c r="D8" s="159">
        <v>8.3903007684835913</v>
      </c>
      <c r="E8" s="159">
        <v>9.4125000379139454</v>
      </c>
      <c r="F8" s="159">
        <v>9.9817990798908536</v>
      </c>
      <c r="G8" s="159">
        <v>12.821609631504536</v>
      </c>
      <c r="H8" s="159">
        <v>12.851952174988368</v>
      </c>
      <c r="I8" s="159">
        <v>14.957005094306348</v>
      </c>
      <c r="J8" s="159">
        <v>16.088288481683126</v>
      </c>
      <c r="K8" s="159">
        <v>15.35869260822381</v>
      </c>
      <c r="L8" s="159">
        <v>16.574196703578053</v>
      </c>
      <c r="M8" s="159">
        <v>17.193681868668911</v>
      </c>
      <c r="N8" s="159">
        <v>17.382091320605266</v>
      </c>
      <c r="O8" s="159">
        <v>17.603942337357378</v>
      </c>
      <c r="P8" s="159">
        <v>15.228253771208614</v>
      </c>
      <c r="Q8" s="159">
        <v>14.640010497769358</v>
      </c>
    </row>
    <row r="9" spans="1:17" x14ac:dyDescent="0.25">
      <c r="A9" s="76" t="s">
        <v>80</v>
      </c>
      <c r="B9" s="159">
        <v>24.459126204098641</v>
      </c>
      <c r="C9" s="159">
        <v>25.536143848144746</v>
      </c>
      <c r="D9" s="159">
        <v>25.712212032449713</v>
      </c>
      <c r="E9" s="159">
        <v>28.844758180704023</v>
      </c>
      <c r="F9" s="159">
        <v>30.589384277084875</v>
      </c>
      <c r="G9" s="159">
        <v>39.292029515900992</v>
      </c>
      <c r="H9" s="159">
        <v>39.385014729803061</v>
      </c>
      <c r="I9" s="159">
        <v>45.835983353519453</v>
      </c>
      <c r="J9" s="159">
        <v>49.302819540641835</v>
      </c>
      <c r="K9" s="159">
        <v>47.066961218750386</v>
      </c>
      <c r="L9" s="159">
        <v>50.791893123868221</v>
      </c>
      <c r="M9" s="159">
        <v>52.690315403985366</v>
      </c>
      <c r="N9" s="159">
        <v>53.267699208306453</v>
      </c>
      <c r="O9" s="159">
        <v>53.947565227385503</v>
      </c>
      <c r="P9" s="159">
        <v>46.667229298865102</v>
      </c>
      <c r="Q9" s="159">
        <v>44.864548299615777</v>
      </c>
    </row>
    <row r="10" spans="1:17" x14ac:dyDescent="0.25">
      <c r="A10" s="129" t="s">
        <v>79</v>
      </c>
      <c r="B10" s="158">
        <v>5.406754213537595</v>
      </c>
      <c r="C10" s="158">
        <v>5.6448317980109453</v>
      </c>
      <c r="D10" s="158">
        <v>5.6837521334888859</v>
      </c>
      <c r="E10" s="158">
        <v>6.3762097031029956</v>
      </c>
      <c r="F10" s="158">
        <v>6.7618638928292887</v>
      </c>
      <c r="G10" s="158">
        <v>8.6856065245675893</v>
      </c>
      <c r="H10" s="158">
        <v>8.7061611507985717</v>
      </c>
      <c r="I10" s="158">
        <v>10.132164741304301</v>
      </c>
      <c r="J10" s="158">
        <v>10.898518003720827</v>
      </c>
      <c r="K10" s="158">
        <v>10.404275637829034</v>
      </c>
      <c r="L10" s="158">
        <v>11.227681637907716</v>
      </c>
      <c r="M10" s="158">
        <v>11.647332878775714</v>
      </c>
      <c r="N10" s="158">
        <v>11.774965088151955</v>
      </c>
      <c r="O10" s="158">
        <v>11.925251260790482</v>
      </c>
      <c r="P10" s="158">
        <v>10.31591384501229</v>
      </c>
      <c r="Q10" s="158">
        <v>9.9174264662308573</v>
      </c>
    </row>
    <row r="11" spans="1:17" x14ac:dyDescent="0.25">
      <c r="A11" s="92" t="s">
        <v>125</v>
      </c>
      <c r="B11" s="91">
        <v>0.88088232514720866</v>
      </c>
      <c r="C11" s="91">
        <v>0.99348301124852423</v>
      </c>
      <c r="D11" s="91">
        <v>0.95984482464941356</v>
      </c>
      <c r="E11" s="91">
        <v>1.1584759378171512</v>
      </c>
      <c r="F11" s="91">
        <v>1.3523727785658579</v>
      </c>
      <c r="G11" s="91">
        <v>1.7371213049135179</v>
      </c>
      <c r="H11" s="91">
        <v>0.6872655454325125</v>
      </c>
      <c r="I11" s="91">
        <v>2.0264329482608603</v>
      </c>
      <c r="J11" s="91">
        <v>1.161605957979492</v>
      </c>
      <c r="K11" s="91">
        <v>1.4559344219534247</v>
      </c>
      <c r="L11" s="91">
        <v>1.7906765751132001</v>
      </c>
      <c r="M11" s="91">
        <v>2.0304577771137029</v>
      </c>
      <c r="N11" s="91">
        <v>2.3549930176303908</v>
      </c>
      <c r="O11" s="91">
        <v>1.7250860861014499</v>
      </c>
      <c r="P11" s="91">
        <v>1.2134840991080995</v>
      </c>
      <c r="Q11" s="91">
        <v>1.1216662380046512</v>
      </c>
    </row>
    <row r="12" spans="1:17" x14ac:dyDescent="0.25">
      <c r="A12" s="92" t="s">
        <v>26</v>
      </c>
      <c r="B12" s="91">
        <v>1.6220262640612784</v>
      </c>
      <c r="C12" s="91">
        <v>1.6934495394032836</v>
      </c>
      <c r="D12" s="91">
        <v>1.7051256400466654</v>
      </c>
      <c r="E12" s="91">
        <v>1.9128629109308986</v>
      </c>
      <c r="F12" s="91">
        <v>2.0285591678487864</v>
      </c>
      <c r="G12" s="91">
        <v>2.6056819573702765</v>
      </c>
      <c r="H12" s="91">
        <v>2.6118483452395713</v>
      </c>
      <c r="I12" s="91">
        <v>3.0396494223912902</v>
      </c>
      <c r="J12" s="91">
        <v>3.2695554011162482</v>
      </c>
      <c r="K12" s="91">
        <v>3.1212826913487102</v>
      </c>
      <c r="L12" s="91">
        <v>3.3683044913723141</v>
      </c>
      <c r="M12" s="91">
        <v>3.4941998636327143</v>
      </c>
      <c r="N12" s="91">
        <v>3.5324895264455858</v>
      </c>
      <c r="O12" s="91">
        <v>3.5775753782371447</v>
      </c>
      <c r="P12" s="91">
        <v>3.0947741535036863</v>
      </c>
      <c r="Q12" s="91">
        <v>2.9752279398692569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2.903845624329108</v>
      </c>
      <c r="C14" s="157">
        <v>2.9578992473591375</v>
      </c>
      <c r="D14" s="157">
        <v>3.0187816687928066</v>
      </c>
      <c r="E14" s="157">
        <v>3.3048708543549461</v>
      </c>
      <c r="F14" s="157">
        <v>3.3809319464146443</v>
      </c>
      <c r="G14" s="157">
        <v>4.3428032622837947</v>
      </c>
      <c r="H14" s="157">
        <v>5.407047260126487</v>
      </c>
      <c r="I14" s="157">
        <v>5.0660823706521505</v>
      </c>
      <c r="J14" s="157">
        <v>6.4673566446250863</v>
      </c>
      <c r="K14" s="157">
        <v>5.8270585245268993</v>
      </c>
      <c r="L14" s="157">
        <v>6.0687005714222018</v>
      </c>
      <c r="M14" s="157">
        <v>6.1226752380292968</v>
      </c>
      <c r="N14" s="157">
        <v>5.8874825440759775</v>
      </c>
      <c r="O14" s="157">
        <v>6.6225897964518872</v>
      </c>
      <c r="P14" s="157">
        <v>6.0076555924005026</v>
      </c>
      <c r="Q14" s="157">
        <v>5.820532288356949</v>
      </c>
    </row>
    <row r="15" spans="1:17" x14ac:dyDescent="0.25">
      <c r="A15" s="156" t="s">
        <v>314</v>
      </c>
      <c r="B15" s="206">
        <v>194.01853763474867</v>
      </c>
      <c r="C15" s="206">
        <v>202.56182681691214</v>
      </c>
      <c r="D15" s="206">
        <v>203.95846263120103</v>
      </c>
      <c r="E15" s="206">
        <v>228.80693913384161</v>
      </c>
      <c r="F15" s="206">
        <v>242.64593735130501</v>
      </c>
      <c r="G15" s="206">
        <v>311.67843216324849</v>
      </c>
      <c r="H15" s="206">
        <v>312.41602413903667</v>
      </c>
      <c r="I15" s="206">
        <v>363.58741465630578</v>
      </c>
      <c r="J15" s="206">
        <v>391.08759931670465</v>
      </c>
      <c r="K15" s="206">
        <v>373.35197138167354</v>
      </c>
      <c r="L15" s="206">
        <v>402.89946359334857</v>
      </c>
      <c r="M15" s="206">
        <v>417.95842815030124</v>
      </c>
      <c r="N15" s="206">
        <v>422.53844300584393</v>
      </c>
      <c r="O15" s="206">
        <v>427.93138344486795</v>
      </c>
      <c r="P15" s="206">
        <v>370.18115481631821</v>
      </c>
      <c r="Q15" s="206">
        <v>355.88164434412096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1.0934528982921625</v>
      </c>
      <c r="C19" s="87">
        <v>2.8951971929039177</v>
      </c>
      <c r="D19" s="87">
        <v>1.9776929600725806</v>
      </c>
      <c r="E19" s="87">
        <v>3.6741622613568929</v>
      </c>
      <c r="F19" s="87">
        <v>5.0496421079742788</v>
      </c>
      <c r="G19" s="87">
        <v>5.5875066964265008</v>
      </c>
      <c r="H19" s="87">
        <v>6.9631533051052843</v>
      </c>
      <c r="I19" s="87">
        <v>4.6935702272584505</v>
      </c>
      <c r="J19" s="87">
        <v>0.78225292052759221</v>
      </c>
      <c r="K19" s="87">
        <v>0.53476367445019701</v>
      </c>
      <c r="L19" s="87">
        <v>0.24541065122248096</v>
      </c>
      <c r="M19" s="87">
        <v>0</v>
      </c>
      <c r="N19" s="87">
        <v>0.19299721223777561</v>
      </c>
      <c r="O19" s="87">
        <v>0.28395936523022619</v>
      </c>
      <c r="P19" s="87">
        <v>0.76152265186362533</v>
      </c>
      <c r="Q19" s="87">
        <v>0.84718154684940361</v>
      </c>
    </row>
    <row r="20" spans="1:17" x14ac:dyDescent="0.25">
      <c r="A20" s="88" t="s">
        <v>29</v>
      </c>
      <c r="B20" s="87">
        <v>8.0152885269704193</v>
      </c>
      <c r="C20" s="87">
        <v>3.5447127118644066</v>
      </c>
      <c r="D20" s="87">
        <v>10.652903389830508</v>
      </c>
      <c r="E20" s="87">
        <v>11.5593406779661</v>
      </c>
      <c r="F20" s="87">
        <v>11.558287288135594</v>
      </c>
      <c r="G20" s="87">
        <v>11.577998397024718</v>
      </c>
      <c r="H20" s="87">
        <v>10.66774406779661</v>
      </c>
      <c r="I20" s="87">
        <v>8.0196245762711857</v>
      </c>
      <c r="J20" s="87">
        <v>2.7018423728813561</v>
      </c>
      <c r="K20" s="87">
        <v>3.5921805084745762</v>
      </c>
      <c r="L20" s="87">
        <v>5.3438277786644468</v>
      </c>
      <c r="M20" s="87">
        <v>5.0960944751472503</v>
      </c>
      <c r="N20" s="87">
        <v>5.3436063456118381</v>
      </c>
      <c r="O20" s="87">
        <v>5.3439280265385269</v>
      </c>
      <c r="P20" s="87">
        <v>4.4520431540262395</v>
      </c>
      <c r="Q20" s="87">
        <v>4.4515487156269993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22.328358143664875</v>
      </c>
      <c r="C22" s="87">
        <v>33.044688946042143</v>
      </c>
      <c r="D22" s="87">
        <v>29.687956111806393</v>
      </c>
      <c r="E22" s="87">
        <v>37.320175177569482</v>
      </c>
      <c r="F22" s="87">
        <v>31.572885921296802</v>
      </c>
      <c r="G22" s="87">
        <v>55.650033930430311</v>
      </c>
      <c r="H22" s="87">
        <v>59.612565749185613</v>
      </c>
      <c r="I22" s="87">
        <v>46.137062225657495</v>
      </c>
      <c r="J22" s="87">
        <v>32.762017582617673</v>
      </c>
      <c r="K22" s="87">
        <v>19.484539063155577</v>
      </c>
      <c r="L22" s="87">
        <v>8.3828785713335883</v>
      </c>
      <c r="M22" s="87">
        <v>0</v>
      </c>
      <c r="N22" s="87">
        <v>4.1205486907196933</v>
      </c>
      <c r="O22" s="87">
        <v>10.14786193178413</v>
      </c>
      <c r="P22" s="87">
        <v>20.846279509268886</v>
      </c>
      <c r="Q22" s="87">
        <v>22.885145618945881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157.77214036846115</v>
      </c>
      <c r="C24" s="87">
        <v>157.58002457627117</v>
      </c>
      <c r="D24" s="87">
        <v>152.3176898305085</v>
      </c>
      <c r="E24" s="87">
        <v>165.63387033898303</v>
      </c>
      <c r="F24" s="87">
        <v>166.81897118644071</v>
      </c>
      <c r="G24" s="87">
        <v>197.8056011934936</v>
      </c>
      <c r="H24" s="87">
        <v>192.37002288135591</v>
      </c>
      <c r="I24" s="87">
        <v>257.14122966101695</v>
      </c>
      <c r="J24" s="87">
        <v>306.38847203389832</v>
      </c>
      <c r="K24" s="87">
        <v>305.06954406779658</v>
      </c>
      <c r="L24" s="87">
        <v>348.9614475708247</v>
      </c>
      <c r="M24" s="87">
        <v>365.41514651172167</v>
      </c>
      <c r="N24" s="87">
        <v>361.53859667147964</v>
      </c>
      <c r="O24" s="87">
        <v>362.94847306177149</v>
      </c>
      <c r="P24" s="87">
        <v>287.36910995068865</v>
      </c>
      <c r="Q24" s="87">
        <v>268.80639949750901</v>
      </c>
    </row>
    <row r="25" spans="1:17" x14ac:dyDescent="0.25">
      <c r="A25" s="88" t="s">
        <v>22</v>
      </c>
      <c r="B25" s="87">
        <v>4.809297697360063</v>
      </c>
      <c r="C25" s="87">
        <v>5.497203389830509</v>
      </c>
      <c r="D25" s="87">
        <v>9.3222203389830511</v>
      </c>
      <c r="E25" s="87">
        <v>10.6193906779661</v>
      </c>
      <c r="F25" s="87">
        <v>27.64615084745763</v>
      </c>
      <c r="G25" s="87">
        <v>41.057291945873388</v>
      </c>
      <c r="H25" s="87">
        <v>42.802538135593217</v>
      </c>
      <c r="I25" s="87">
        <v>47.595927966101698</v>
      </c>
      <c r="J25" s="87">
        <v>48.453014406779658</v>
      </c>
      <c r="K25" s="87">
        <v>44.670944067796604</v>
      </c>
      <c r="L25" s="87">
        <v>39.965899021303365</v>
      </c>
      <c r="M25" s="87">
        <v>47.447187163432325</v>
      </c>
      <c r="N25" s="87">
        <v>51.342694085794953</v>
      </c>
      <c r="O25" s="87">
        <v>49.207161059543552</v>
      </c>
      <c r="P25" s="87">
        <v>56.752199550470827</v>
      </c>
      <c r="Q25" s="87">
        <v>58.891368965189635</v>
      </c>
    </row>
    <row r="26" spans="1:17" x14ac:dyDescent="0.25">
      <c r="A26" s="156" t="s">
        <v>313</v>
      </c>
      <c r="B26" s="204">
        <v>17.773899559028376</v>
      </c>
      <c r="C26" s="204">
        <v>21.940426791965592</v>
      </c>
      <c r="D26" s="204">
        <v>20.75043746149894</v>
      </c>
      <c r="E26" s="204">
        <v>25.301107082913273</v>
      </c>
      <c r="F26" s="204">
        <v>27.646763857005489</v>
      </c>
      <c r="G26" s="204">
        <v>32.541141018370141</v>
      </c>
      <c r="H26" s="204">
        <v>39.762344133202532</v>
      </c>
      <c r="I26" s="204">
        <v>39.63432065651017</v>
      </c>
      <c r="J26" s="204">
        <v>31.266231248156831</v>
      </c>
      <c r="K26" s="204">
        <v>26.32815005615485</v>
      </c>
      <c r="L26" s="204">
        <v>26.104668019535474</v>
      </c>
      <c r="M26" s="204">
        <v>26.92880012447387</v>
      </c>
      <c r="N26" s="204">
        <v>28.590940562402455</v>
      </c>
      <c r="O26" s="204">
        <v>29.249014376470061</v>
      </c>
      <c r="P26" s="204">
        <v>34.086579685618219</v>
      </c>
      <c r="Q26" s="204">
        <v>33.479379495481389</v>
      </c>
    </row>
    <row r="27" spans="1:17" x14ac:dyDescent="0.25">
      <c r="A27" s="156" t="s">
        <v>312</v>
      </c>
      <c r="B27" s="204">
        <v>32.045400445228175</v>
      </c>
      <c r="C27" s="204">
        <v>26.181320785595481</v>
      </c>
      <c r="D27" s="204">
        <v>29.245478567478891</v>
      </c>
      <c r="E27" s="204">
        <v>28.459969802274703</v>
      </c>
      <c r="F27" s="204">
        <v>28.428341972109916</v>
      </c>
      <c r="G27" s="204">
        <v>42.903852692428558</v>
      </c>
      <c r="H27" s="204">
        <v>27.645792921847029</v>
      </c>
      <c r="I27" s="204">
        <v>46.451281747102762</v>
      </c>
      <c r="J27" s="204">
        <v>74.400576781307109</v>
      </c>
      <c r="K27" s="204">
        <v>78.594710740593086</v>
      </c>
      <c r="L27" s="204">
        <v>89.774957530458423</v>
      </c>
      <c r="M27" s="204">
        <v>93.456292989641454</v>
      </c>
      <c r="N27" s="204">
        <v>91.541310376209012</v>
      </c>
      <c r="O27" s="204">
        <v>92.079388920335802</v>
      </c>
      <c r="P27" s="204">
        <v>60.766328257741868</v>
      </c>
      <c r="Q27" s="204">
        <v>56.893616509820674</v>
      </c>
    </row>
    <row r="28" spans="1:17" x14ac:dyDescent="0.25">
      <c r="A28" s="152" t="s">
        <v>318</v>
      </c>
      <c r="B28" s="264">
        <v>16.415824630072308</v>
      </c>
      <c r="C28" s="264">
        <v>9.5743014093878696</v>
      </c>
      <c r="D28" s="264">
        <v>12.638594167288296</v>
      </c>
      <c r="E28" s="264">
        <v>9.6569773531309302</v>
      </c>
      <c r="F28" s="264">
        <v>8.4183934403672929</v>
      </c>
      <c r="G28" s="264">
        <v>17.455036249149014</v>
      </c>
      <c r="H28" s="264">
        <v>1.5261365783613172</v>
      </c>
      <c r="I28" s="264">
        <v>16.621011907128917</v>
      </c>
      <c r="J28" s="264">
        <v>43.285514828439339</v>
      </c>
      <c r="K28" s="264">
        <v>49.191570859084401</v>
      </c>
      <c r="L28" s="264">
        <v>58.242010153235171</v>
      </c>
      <c r="M28" s="264">
        <v>60.757709548646645</v>
      </c>
      <c r="N28" s="264">
        <v>58.367571660427153</v>
      </c>
      <c r="O28" s="264">
        <v>58.457190729309119</v>
      </c>
      <c r="P28" s="264">
        <v>30.930679573806064</v>
      </c>
      <c r="Q28" s="264">
        <v>28.149829676011297</v>
      </c>
    </row>
    <row r="29" spans="1:17" x14ac:dyDescent="0.25">
      <c r="A29" s="154" t="s">
        <v>33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30</v>
      </c>
      <c r="B30" s="208">
        <v>1.0986909681569599</v>
      </c>
      <c r="C30" s="208">
        <v>1.09819</v>
      </c>
      <c r="D30" s="208">
        <v>1.0914900000000001</v>
      </c>
      <c r="E30" s="208">
        <v>1.0976999999999999</v>
      </c>
      <c r="F30" s="208">
        <v>0</v>
      </c>
      <c r="G30" s="208">
        <v>0</v>
      </c>
      <c r="H30" s="208">
        <v>0</v>
      </c>
      <c r="I30" s="208">
        <v>0</v>
      </c>
      <c r="J30" s="208">
        <v>0</v>
      </c>
      <c r="K30" s="208">
        <v>1.11347</v>
      </c>
      <c r="L30" s="208">
        <v>2.1973390167989582</v>
      </c>
      <c r="M30" s="208">
        <v>2.1974008158317484</v>
      </c>
      <c r="N30" s="208">
        <v>2.1988233360567055</v>
      </c>
      <c r="O30" s="208">
        <v>2.1987107800399324</v>
      </c>
      <c r="P30" s="208">
        <v>2.1964902663277224</v>
      </c>
      <c r="Q30" s="208">
        <v>2.1964172329715872</v>
      </c>
    </row>
    <row r="31" spans="1:17" x14ac:dyDescent="0.25">
      <c r="A31" s="154" t="s">
        <v>125</v>
      </c>
      <c r="B31" s="208">
        <v>0</v>
      </c>
      <c r="C31" s="208">
        <v>0</v>
      </c>
      <c r="D31" s="208">
        <v>0</v>
      </c>
      <c r="E31" s="208">
        <v>0</v>
      </c>
      <c r="F31" s="208">
        <v>0.42971841469809835</v>
      </c>
      <c r="G31" s="208">
        <v>0.43735855978011262</v>
      </c>
      <c r="H31" s="208">
        <v>0</v>
      </c>
      <c r="I31" s="208">
        <v>0.13949626249825631</v>
      </c>
      <c r="J31" s="208">
        <v>1.1102230246251565E-16</v>
      </c>
      <c r="K31" s="208">
        <v>0</v>
      </c>
      <c r="L31" s="208">
        <v>0</v>
      </c>
      <c r="M31" s="208">
        <v>0</v>
      </c>
      <c r="N31" s="208">
        <v>0.49452963362413288</v>
      </c>
      <c r="O31" s="208">
        <v>5.5511151231257827E-17</v>
      </c>
      <c r="P31" s="208">
        <v>0</v>
      </c>
      <c r="Q31" s="208">
        <v>0</v>
      </c>
    </row>
    <row r="32" spans="1:17" x14ac:dyDescent="0.25">
      <c r="A32" s="154" t="s">
        <v>29</v>
      </c>
      <c r="B32" s="208">
        <v>0</v>
      </c>
      <c r="C32" s="208">
        <v>0</v>
      </c>
      <c r="D32" s="208">
        <v>0</v>
      </c>
      <c r="E32" s="208">
        <v>0</v>
      </c>
      <c r="F32" s="208">
        <v>0</v>
      </c>
      <c r="G32" s="208">
        <v>0</v>
      </c>
      <c r="H32" s="208">
        <v>0</v>
      </c>
      <c r="I32" s="208">
        <v>0</v>
      </c>
      <c r="J32" s="208">
        <v>0</v>
      </c>
      <c r="K32" s="208">
        <v>0</v>
      </c>
      <c r="L32" s="208">
        <v>0</v>
      </c>
      <c r="M32" s="208">
        <v>0.26559759299622598</v>
      </c>
      <c r="N32" s="208">
        <v>0</v>
      </c>
      <c r="O32" s="208">
        <v>0</v>
      </c>
      <c r="P32" s="208">
        <v>0</v>
      </c>
      <c r="Q32" s="208">
        <v>0</v>
      </c>
    </row>
    <row r="33" spans="1:17" x14ac:dyDescent="0.25">
      <c r="A33" s="154" t="s">
        <v>26</v>
      </c>
      <c r="B33" s="208">
        <v>15.317133661915349</v>
      </c>
      <c r="C33" s="208">
        <v>8.4761114093878689</v>
      </c>
      <c r="D33" s="208">
        <v>11.547104167288296</v>
      </c>
      <c r="E33" s="208">
        <v>8.5592773531309305</v>
      </c>
      <c r="F33" s="208">
        <v>7.9886750256691954</v>
      </c>
      <c r="G33" s="208">
        <v>17.017677689368902</v>
      </c>
      <c r="H33" s="208">
        <v>1.5261365783613172</v>
      </c>
      <c r="I33" s="208">
        <v>16.481515644630662</v>
      </c>
      <c r="J33" s="208">
        <v>43.285514828439339</v>
      </c>
      <c r="K33" s="208">
        <v>48.078100859084401</v>
      </c>
      <c r="L33" s="208">
        <v>56.044671136436214</v>
      </c>
      <c r="M33" s="208">
        <v>58.294711139818673</v>
      </c>
      <c r="N33" s="208">
        <v>55.674218690746315</v>
      </c>
      <c r="O33" s="208">
        <v>56.258479949269187</v>
      </c>
      <c r="P33" s="208">
        <v>28.734189307478342</v>
      </c>
      <c r="Q33" s="208">
        <v>25.95341244303971</v>
      </c>
    </row>
    <row r="34" spans="1:17" x14ac:dyDescent="0.25">
      <c r="A34" s="152" t="s">
        <v>317</v>
      </c>
      <c r="B34" s="264">
        <v>14.110439100708996</v>
      </c>
      <c r="C34" s="264">
        <v>14.731769223048159</v>
      </c>
      <c r="D34" s="264">
        <v>14.833342736814618</v>
      </c>
      <c r="E34" s="264">
        <v>16.640504664279391</v>
      </c>
      <c r="F34" s="264">
        <v>17.646977261913094</v>
      </c>
      <c r="G34" s="264">
        <v>22.667522339145346</v>
      </c>
      <c r="H34" s="264">
        <v>22.72116539192994</v>
      </c>
      <c r="I34" s="264">
        <v>26.442721065913148</v>
      </c>
      <c r="J34" s="264">
        <v>28.442734495760341</v>
      </c>
      <c r="K34" s="264">
        <v>27.152870645939895</v>
      </c>
      <c r="L34" s="264">
        <v>29.301779170425352</v>
      </c>
      <c r="M34" s="264">
        <v>30.396976592749184</v>
      </c>
      <c r="N34" s="264">
        <v>30.730068582243192</v>
      </c>
      <c r="O34" s="264">
        <v>31.122282432354034</v>
      </c>
      <c r="P34" s="264">
        <v>26.922265804823141</v>
      </c>
      <c r="Q34" s="264">
        <v>25.882301406845158</v>
      </c>
    </row>
    <row r="35" spans="1:17" x14ac:dyDescent="0.25">
      <c r="A35" s="150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150" t="s">
        <v>125</v>
      </c>
      <c r="B38" s="87">
        <v>7.9523847148520926E-2</v>
      </c>
      <c r="C38" s="87">
        <v>0.21055979584755768</v>
      </c>
      <c r="D38" s="87">
        <v>0.14383221527800585</v>
      </c>
      <c r="E38" s="87">
        <v>0.26721180082595586</v>
      </c>
      <c r="F38" s="87">
        <v>0.36724669876176574</v>
      </c>
      <c r="G38" s="87">
        <v>0.40636412337647282</v>
      </c>
      <c r="H38" s="87">
        <v>0.50641114946220256</v>
      </c>
      <c r="I38" s="87">
        <v>0.3413505619824328</v>
      </c>
      <c r="J38" s="87">
        <v>5.6891121492915808E-2</v>
      </c>
      <c r="K38" s="87">
        <v>3.8891903596377966E-2</v>
      </c>
      <c r="L38" s="87">
        <v>1.7848047361634981E-2</v>
      </c>
      <c r="M38" s="87">
        <v>0</v>
      </c>
      <c r="N38" s="87">
        <v>1.4036160890020044E-2</v>
      </c>
      <c r="O38" s="87">
        <v>2.0651590198561904E-2</v>
      </c>
      <c r="P38" s="87">
        <v>5.5383465590081851E-2</v>
      </c>
      <c r="Q38" s="87">
        <v>6.161320340722936E-2</v>
      </c>
    </row>
    <row r="39" spans="1:17" x14ac:dyDescent="0.25">
      <c r="A39" s="150" t="s">
        <v>29</v>
      </c>
      <c r="B39" s="87">
        <v>0.58293007468875779</v>
      </c>
      <c r="C39" s="87">
        <v>0.25779728813559327</v>
      </c>
      <c r="D39" s="87">
        <v>0.77475661016949149</v>
      </c>
      <c r="E39" s="87">
        <v>0.84067932203389817</v>
      </c>
      <c r="F39" s="87">
        <v>0.84060271186440683</v>
      </c>
      <c r="G39" s="87">
        <v>0.84203624705634317</v>
      </c>
      <c r="H39" s="87">
        <v>0.77583593220338998</v>
      </c>
      <c r="I39" s="87">
        <v>0.58324542372881361</v>
      </c>
      <c r="J39" s="87">
        <v>0.1964976271186441</v>
      </c>
      <c r="K39" s="87">
        <v>0.26124949152542376</v>
      </c>
      <c r="L39" s="87">
        <v>0.38864202026650524</v>
      </c>
      <c r="M39" s="87">
        <v>0.37062505273798185</v>
      </c>
      <c r="N39" s="87">
        <v>0.38862591604449731</v>
      </c>
      <c r="O39" s="87">
        <v>0.38864931102098382</v>
      </c>
      <c r="P39" s="87">
        <v>0.32378495665645379</v>
      </c>
      <c r="Q39" s="87">
        <v>0.32374899750014546</v>
      </c>
    </row>
    <row r="40" spans="1:17" x14ac:dyDescent="0.25">
      <c r="A40" s="150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26</v>
      </c>
      <c r="B41" s="87">
        <v>1.6238805922665365</v>
      </c>
      <c r="C41" s="87">
        <v>2.4032501051667019</v>
      </c>
      <c r="D41" s="87">
        <v>2.1591240808586467</v>
      </c>
      <c r="E41" s="87">
        <v>2.7141945583686895</v>
      </c>
      <c r="F41" s="87">
        <v>2.2962098851852222</v>
      </c>
      <c r="G41" s="87">
        <v>4.0472751949403865</v>
      </c>
      <c r="H41" s="87">
        <v>4.3354593272135</v>
      </c>
      <c r="I41" s="87">
        <v>3.3554227073205456</v>
      </c>
      <c r="J41" s="87">
        <v>2.3826921878267404</v>
      </c>
      <c r="K41" s="87">
        <v>1.4170573864113147</v>
      </c>
      <c r="L41" s="87">
        <v>0.60966389609698823</v>
      </c>
      <c r="M41" s="87">
        <v>0</v>
      </c>
      <c r="N41" s="87">
        <v>0.29967626841597766</v>
      </c>
      <c r="O41" s="87">
        <v>0.73802632231157306</v>
      </c>
      <c r="P41" s="87">
        <v>1.5160930552195555</v>
      </c>
      <c r="Q41" s="87">
        <v>1.6643742268324278</v>
      </c>
    </row>
    <row r="42" spans="1:17" x14ac:dyDescent="0.25">
      <c r="A42" s="150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86</v>
      </c>
      <c r="B43" s="87">
        <v>11.47433748134263</v>
      </c>
      <c r="C43" s="87">
        <v>11.460365423728815</v>
      </c>
      <c r="D43" s="87">
        <v>11.077650169491527</v>
      </c>
      <c r="E43" s="87">
        <v>12.04609966101695</v>
      </c>
      <c r="F43" s="87">
        <v>12.132288813559324</v>
      </c>
      <c r="G43" s="87">
        <v>14.385861904981354</v>
      </c>
      <c r="H43" s="87">
        <v>13.99054711864407</v>
      </c>
      <c r="I43" s="87">
        <v>18.70118033898305</v>
      </c>
      <c r="J43" s="87">
        <v>22.2827979661017</v>
      </c>
      <c r="K43" s="87">
        <v>22.186875932203389</v>
      </c>
      <c r="L43" s="87">
        <v>25.379014368787253</v>
      </c>
      <c r="M43" s="87">
        <v>26.575647019034307</v>
      </c>
      <c r="N43" s="87">
        <v>26.293716121562156</v>
      </c>
      <c r="O43" s="87">
        <v>26.396252586310656</v>
      </c>
      <c r="P43" s="87">
        <v>20.899571632777356</v>
      </c>
      <c r="Q43" s="87">
        <v>19.549556327091565</v>
      </c>
    </row>
    <row r="44" spans="1:17" x14ac:dyDescent="0.25">
      <c r="A44" s="150" t="s">
        <v>22</v>
      </c>
      <c r="B44" s="87">
        <v>0.34976710526255006</v>
      </c>
      <c r="C44" s="87">
        <v>0.39979661016949158</v>
      </c>
      <c r="D44" s="87">
        <v>0.67797966101694918</v>
      </c>
      <c r="E44" s="87">
        <v>0.7723193220338983</v>
      </c>
      <c r="F44" s="87">
        <v>2.0106291525423732</v>
      </c>
      <c r="G44" s="87">
        <v>2.9859848687907919</v>
      </c>
      <c r="H44" s="87">
        <v>3.1129118644067804</v>
      </c>
      <c r="I44" s="87">
        <v>3.4615220338983055</v>
      </c>
      <c r="J44" s="87">
        <v>3.5238555932203393</v>
      </c>
      <c r="K44" s="87">
        <v>3.2487959322033899</v>
      </c>
      <c r="L44" s="87">
        <v>2.9066108379129725</v>
      </c>
      <c r="M44" s="87">
        <v>3.4507045209768963</v>
      </c>
      <c r="N44" s="87">
        <v>3.7340141153305422</v>
      </c>
      <c r="O44" s="87">
        <v>3.5787026225122585</v>
      </c>
      <c r="P44" s="87">
        <v>4.1274326945796966</v>
      </c>
      <c r="Q44" s="87">
        <v>4.283008652013792</v>
      </c>
    </row>
    <row r="45" spans="1:17" x14ac:dyDescent="0.25">
      <c r="A45" s="152" t="s">
        <v>316</v>
      </c>
      <c r="B45" s="264">
        <v>1.5191367144468697</v>
      </c>
      <c r="C45" s="264">
        <v>1.8752501531594523</v>
      </c>
      <c r="D45" s="264">
        <v>1.7735416633759777</v>
      </c>
      <c r="E45" s="264">
        <v>2.1624877848643824</v>
      </c>
      <c r="F45" s="264">
        <v>2.3629712698295289</v>
      </c>
      <c r="G45" s="264">
        <v>2.7812941041342003</v>
      </c>
      <c r="H45" s="264">
        <v>3.3984909515557717</v>
      </c>
      <c r="I45" s="264">
        <v>3.387548774060698</v>
      </c>
      <c r="J45" s="264">
        <v>2.6723274571074214</v>
      </c>
      <c r="K45" s="264">
        <v>2.2502692355687905</v>
      </c>
      <c r="L45" s="264">
        <v>2.231168206797904</v>
      </c>
      <c r="M45" s="264">
        <v>2.3016068482456298</v>
      </c>
      <c r="N45" s="264">
        <v>2.4436701335386712</v>
      </c>
      <c r="O45" s="264">
        <v>2.4999157586726546</v>
      </c>
      <c r="P45" s="264">
        <v>2.9133828791126684</v>
      </c>
      <c r="Q45" s="264">
        <v>2.8614854269642209</v>
      </c>
    </row>
    <row r="46" spans="1:17" x14ac:dyDescent="0.25">
      <c r="A46" s="152" t="s">
        <v>315</v>
      </c>
      <c r="B46" s="264">
        <v>0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</row>
    <row r="47" spans="1:17" x14ac:dyDescent="0.25">
      <c r="A47" s="243" t="s">
        <v>311</v>
      </c>
      <c r="B47" s="242">
        <v>20.438928018023717</v>
      </c>
      <c r="C47" s="242">
        <v>25.230186678866215</v>
      </c>
      <c r="D47" s="242">
        <v>23.861769681411676</v>
      </c>
      <c r="E47" s="242">
        <v>29.094769255703145</v>
      </c>
      <c r="F47" s="242">
        <v>31.792135120826856</v>
      </c>
      <c r="G47" s="242">
        <v>37.420377936195834</v>
      </c>
      <c r="H47" s="242">
        <v>45.724332292268286</v>
      </c>
      <c r="I47" s="242">
        <v>45.577112903746247</v>
      </c>
      <c r="J47" s="242">
        <v>35.954307480676199</v>
      </c>
      <c r="K47" s="242">
        <v>30.275807627827781</v>
      </c>
      <c r="L47" s="242">
        <v>30.018816569415698</v>
      </c>
      <c r="M47" s="242">
        <v>30.966519503948259</v>
      </c>
      <c r="N47" s="242">
        <v>32.877882210474425</v>
      </c>
      <c r="O47" s="242">
        <v>33.63462798095685</v>
      </c>
      <c r="P47" s="242">
        <v>39.19754054315505</v>
      </c>
      <c r="Q47" s="242">
        <v>38.499296416281204</v>
      </c>
    </row>
    <row r="49" spans="1:17" ht="12.75" x14ac:dyDescent="0.25">
      <c r="A49" s="98" t="str">
        <f>FBT_fec!$A$81</f>
        <v>Market shares of energy uses (%)</v>
      </c>
      <c r="B49" s="197"/>
      <c r="C49" s="197"/>
      <c r="D49" s="197"/>
      <c r="E49" s="197"/>
      <c r="F49" s="197"/>
      <c r="G49" s="197"/>
      <c r="H49" s="197"/>
      <c r="I49" s="197"/>
      <c r="J49" s="197"/>
      <c r="K49" s="197"/>
      <c r="L49" s="197"/>
      <c r="M49" s="197"/>
      <c r="N49" s="197"/>
      <c r="O49" s="197"/>
      <c r="P49" s="197"/>
      <c r="Q49" s="197"/>
    </row>
    <row r="51" spans="1:17" x14ac:dyDescent="0.25">
      <c r="A51" s="78" t="s">
        <v>4</v>
      </c>
      <c r="B51" s="77">
        <f t="shared" ref="B51:Q51" si="0">SUM(B$52:B$56,B$57,B$58,B$60:B$63,B$64)</f>
        <v>1.0000000000000002</v>
      </c>
      <c r="C51" s="77">
        <f t="shared" si="0"/>
        <v>1.0000000000000002</v>
      </c>
      <c r="D51" s="77">
        <f t="shared" si="0"/>
        <v>1.0000000000000002</v>
      </c>
      <c r="E51" s="77">
        <f t="shared" si="0"/>
        <v>0.99999999999999967</v>
      </c>
      <c r="F51" s="77">
        <f t="shared" si="0"/>
        <v>1</v>
      </c>
      <c r="G51" s="77">
        <f t="shared" si="0"/>
        <v>1</v>
      </c>
      <c r="H51" s="77">
        <f t="shared" si="0"/>
        <v>1</v>
      </c>
      <c r="I51" s="77">
        <f t="shared" si="0"/>
        <v>1</v>
      </c>
      <c r="J51" s="77">
        <f t="shared" si="0"/>
        <v>1.0000000000000002</v>
      </c>
      <c r="K51" s="77">
        <f t="shared" si="0"/>
        <v>1</v>
      </c>
      <c r="L51" s="77">
        <f t="shared" si="0"/>
        <v>1.0000000000000002</v>
      </c>
      <c r="M51" s="77">
        <f t="shared" si="0"/>
        <v>0.99999999999999989</v>
      </c>
      <c r="N51" s="77">
        <f t="shared" si="0"/>
        <v>1</v>
      </c>
      <c r="O51" s="77">
        <f t="shared" si="0"/>
        <v>0.99999999999999989</v>
      </c>
      <c r="P51" s="77">
        <f t="shared" si="0"/>
        <v>1</v>
      </c>
      <c r="Q51" s="77">
        <f t="shared" si="0"/>
        <v>0.99999999999999978</v>
      </c>
    </row>
    <row r="52" spans="1:17" x14ac:dyDescent="0.25">
      <c r="A52" s="132" t="s">
        <v>83</v>
      </c>
      <c r="B52" s="203">
        <f t="shared" ref="B52:Q52" si="1">IF(B$6=0,0,B$6/B$5)</f>
        <v>9.6036682786287998E-3</v>
      </c>
      <c r="C52" s="203">
        <f t="shared" si="1"/>
        <v>9.6036682786288016E-3</v>
      </c>
      <c r="D52" s="203">
        <f t="shared" si="1"/>
        <v>9.6036682786287998E-3</v>
      </c>
      <c r="E52" s="203">
        <f t="shared" si="1"/>
        <v>9.6036682786287964E-3</v>
      </c>
      <c r="F52" s="203">
        <f t="shared" si="1"/>
        <v>9.6036682786287981E-3</v>
      </c>
      <c r="G52" s="203">
        <f t="shared" si="1"/>
        <v>9.6036682786287998E-3</v>
      </c>
      <c r="H52" s="203">
        <f t="shared" si="1"/>
        <v>9.6036682786287981E-3</v>
      </c>
      <c r="I52" s="203">
        <f t="shared" si="1"/>
        <v>9.6036682786287998E-3</v>
      </c>
      <c r="J52" s="203">
        <f t="shared" si="1"/>
        <v>9.6036682786287998E-3</v>
      </c>
      <c r="K52" s="203">
        <f t="shared" si="1"/>
        <v>9.6036682786287998E-3</v>
      </c>
      <c r="L52" s="203">
        <f t="shared" si="1"/>
        <v>9.6036682786287998E-3</v>
      </c>
      <c r="M52" s="203">
        <f t="shared" si="1"/>
        <v>9.6036682786287981E-3</v>
      </c>
      <c r="N52" s="203">
        <f t="shared" si="1"/>
        <v>9.6036682786287998E-3</v>
      </c>
      <c r="O52" s="203">
        <f t="shared" si="1"/>
        <v>9.6036682786287998E-3</v>
      </c>
      <c r="P52" s="203">
        <f t="shared" si="1"/>
        <v>9.6036682786287998E-3</v>
      </c>
      <c r="Q52" s="203">
        <f t="shared" si="1"/>
        <v>9.6036682786287981E-3</v>
      </c>
    </row>
    <row r="53" spans="1:17" x14ac:dyDescent="0.25">
      <c r="A53" s="76" t="s">
        <v>82</v>
      </c>
      <c r="B53" s="202">
        <f t="shared" ref="B53:Q53" si="2">IF(B$7=0,0,B$7/B$5)</f>
        <v>1.0438769868074783E-2</v>
      </c>
      <c r="C53" s="202">
        <f t="shared" si="2"/>
        <v>1.0438769868074784E-2</v>
      </c>
      <c r="D53" s="202">
        <f t="shared" si="2"/>
        <v>1.0438769868074783E-2</v>
      </c>
      <c r="E53" s="202">
        <f t="shared" si="2"/>
        <v>1.0438769868074779E-2</v>
      </c>
      <c r="F53" s="202">
        <f t="shared" si="2"/>
        <v>1.0438769868074781E-2</v>
      </c>
      <c r="G53" s="202">
        <f t="shared" si="2"/>
        <v>1.0438769868074783E-2</v>
      </c>
      <c r="H53" s="202">
        <f t="shared" si="2"/>
        <v>1.0438769868074781E-2</v>
      </c>
      <c r="I53" s="202">
        <f t="shared" si="2"/>
        <v>1.0438769868074783E-2</v>
      </c>
      <c r="J53" s="202">
        <f t="shared" si="2"/>
        <v>1.0438769868074783E-2</v>
      </c>
      <c r="K53" s="202">
        <f t="shared" si="2"/>
        <v>1.0438769868074783E-2</v>
      </c>
      <c r="L53" s="202">
        <f t="shared" si="2"/>
        <v>1.0438769868074783E-2</v>
      </c>
      <c r="M53" s="202">
        <f t="shared" si="2"/>
        <v>1.0438769868074781E-2</v>
      </c>
      <c r="N53" s="202">
        <f t="shared" si="2"/>
        <v>1.0438769868074783E-2</v>
      </c>
      <c r="O53" s="202">
        <f t="shared" si="2"/>
        <v>1.0438769868074783E-2</v>
      </c>
      <c r="P53" s="202">
        <f t="shared" si="2"/>
        <v>1.0438769868074783E-2</v>
      </c>
      <c r="Q53" s="202">
        <f t="shared" si="2"/>
        <v>1.0438769868074781E-2</v>
      </c>
    </row>
    <row r="54" spans="1:17" x14ac:dyDescent="0.25">
      <c r="A54" s="76" t="s">
        <v>81</v>
      </c>
      <c r="B54" s="202">
        <f t="shared" ref="B54:Q54" si="3">IF(B$8=0,0,B$8/B$5)</f>
        <v>2.5888149272825463E-2</v>
      </c>
      <c r="C54" s="202">
        <f t="shared" si="3"/>
        <v>2.5888149272825466E-2</v>
      </c>
      <c r="D54" s="202">
        <f t="shared" si="3"/>
        <v>2.5888149272825463E-2</v>
      </c>
      <c r="E54" s="202">
        <f t="shared" si="3"/>
        <v>2.5888149272825452E-2</v>
      </c>
      <c r="F54" s="202">
        <f t="shared" si="3"/>
        <v>2.5888149272825456E-2</v>
      </c>
      <c r="G54" s="202">
        <f t="shared" si="3"/>
        <v>2.5888149272825463E-2</v>
      </c>
      <c r="H54" s="202">
        <f t="shared" si="3"/>
        <v>2.5888149272825459E-2</v>
      </c>
      <c r="I54" s="202">
        <f t="shared" si="3"/>
        <v>2.5888149272825463E-2</v>
      </c>
      <c r="J54" s="202">
        <f t="shared" si="3"/>
        <v>2.5888149272825463E-2</v>
      </c>
      <c r="K54" s="202">
        <f t="shared" si="3"/>
        <v>2.5888149272825463E-2</v>
      </c>
      <c r="L54" s="202">
        <f t="shared" si="3"/>
        <v>2.5888149272825463E-2</v>
      </c>
      <c r="M54" s="202">
        <f t="shared" si="3"/>
        <v>2.5888149272825459E-2</v>
      </c>
      <c r="N54" s="202">
        <f t="shared" si="3"/>
        <v>2.5888149272825466E-2</v>
      </c>
      <c r="O54" s="202">
        <f t="shared" si="3"/>
        <v>2.5888149272825466E-2</v>
      </c>
      <c r="P54" s="202">
        <f t="shared" si="3"/>
        <v>2.5888149272825463E-2</v>
      </c>
      <c r="Q54" s="202">
        <f t="shared" si="3"/>
        <v>2.5888149272825456E-2</v>
      </c>
    </row>
    <row r="55" spans="1:17" x14ac:dyDescent="0.25">
      <c r="A55" s="76" t="s">
        <v>80</v>
      </c>
      <c r="B55" s="202">
        <f t="shared" ref="B55:Q55" si="4">IF(B$9=0,0,B$9/B$5)</f>
        <v>7.9334650997368347E-2</v>
      </c>
      <c r="C55" s="202">
        <f t="shared" si="4"/>
        <v>7.9334650997368361E-2</v>
      </c>
      <c r="D55" s="202">
        <f t="shared" si="4"/>
        <v>7.9334650997368347E-2</v>
      </c>
      <c r="E55" s="202">
        <f t="shared" si="4"/>
        <v>7.9334650997368319E-2</v>
      </c>
      <c r="F55" s="202">
        <f t="shared" si="4"/>
        <v>7.9334650997368333E-2</v>
      </c>
      <c r="G55" s="202">
        <f t="shared" si="4"/>
        <v>7.9334650997368347E-2</v>
      </c>
      <c r="H55" s="202">
        <f t="shared" si="4"/>
        <v>7.9334650997368333E-2</v>
      </c>
      <c r="I55" s="202">
        <f t="shared" si="4"/>
        <v>7.9334650997368347E-2</v>
      </c>
      <c r="J55" s="202">
        <f t="shared" si="4"/>
        <v>7.9334650997368347E-2</v>
      </c>
      <c r="K55" s="202">
        <f t="shared" si="4"/>
        <v>7.9334650997368347E-2</v>
      </c>
      <c r="L55" s="202">
        <f t="shared" si="4"/>
        <v>7.9334650997368347E-2</v>
      </c>
      <c r="M55" s="202">
        <f t="shared" si="4"/>
        <v>7.9334650997368333E-2</v>
      </c>
      <c r="N55" s="202">
        <f t="shared" si="4"/>
        <v>7.9334650997368347E-2</v>
      </c>
      <c r="O55" s="202">
        <f t="shared" si="4"/>
        <v>7.9334650997368347E-2</v>
      </c>
      <c r="P55" s="202">
        <f t="shared" si="4"/>
        <v>7.9334650997368347E-2</v>
      </c>
      <c r="Q55" s="202">
        <f t="shared" si="4"/>
        <v>7.9334650997368333E-2</v>
      </c>
    </row>
    <row r="56" spans="1:17" x14ac:dyDescent="0.25">
      <c r="A56" s="129" t="s">
        <v>79</v>
      </c>
      <c r="B56" s="201">
        <f t="shared" ref="B56:Q56" si="5">IF(B$10=0,0,B$10/B$5)</f>
        <v>1.7537133378365637E-2</v>
      </c>
      <c r="C56" s="201">
        <f t="shared" si="5"/>
        <v>1.7537133378365641E-2</v>
      </c>
      <c r="D56" s="201">
        <f t="shared" si="5"/>
        <v>1.7537133378365641E-2</v>
      </c>
      <c r="E56" s="201">
        <f t="shared" si="5"/>
        <v>1.753713337836563E-2</v>
      </c>
      <c r="F56" s="201">
        <f t="shared" si="5"/>
        <v>1.7537133378365634E-2</v>
      </c>
      <c r="G56" s="201">
        <f t="shared" si="5"/>
        <v>1.7537133378365637E-2</v>
      </c>
      <c r="H56" s="201">
        <f t="shared" si="5"/>
        <v>1.7537133378365634E-2</v>
      </c>
      <c r="I56" s="201">
        <f t="shared" si="5"/>
        <v>1.7537133378365637E-2</v>
      </c>
      <c r="J56" s="201">
        <f t="shared" si="5"/>
        <v>1.7537133378365637E-2</v>
      </c>
      <c r="K56" s="201">
        <f t="shared" si="5"/>
        <v>1.7537133378365637E-2</v>
      </c>
      <c r="L56" s="201">
        <f t="shared" si="5"/>
        <v>1.7537133378365641E-2</v>
      </c>
      <c r="M56" s="201">
        <f t="shared" si="5"/>
        <v>1.7537133378365634E-2</v>
      </c>
      <c r="N56" s="201">
        <f t="shared" si="5"/>
        <v>1.7537133378365637E-2</v>
      </c>
      <c r="O56" s="201">
        <f t="shared" si="5"/>
        <v>1.7537133378365637E-2</v>
      </c>
      <c r="P56" s="201">
        <f t="shared" si="5"/>
        <v>1.7537133378365641E-2</v>
      </c>
      <c r="Q56" s="201">
        <f t="shared" si="5"/>
        <v>1.7537133378365634E-2</v>
      </c>
    </row>
    <row r="57" spans="1:17" x14ac:dyDescent="0.25">
      <c r="A57" s="127" t="s">
        <v>314</v>
      </c>
      <c r="B57" s="200">
        <f t="shared" ref="B57:Q57" si="6">IF(B$15=0,0,B$15/B$5)</f>
        <v>0.62931082827044094</v>
      </c>
      <c r="C57" s="200">
        <f t="shared" si="6"/>
        <v>0.62931082827044094</v>
      </c>
      <c r="D57" s="200">
        <f t="shared" si="6"/>
        <v>0.62931082827044094</v>
      </c>
      <c r="E57" s="200">
        <f t="shared" si="6"/>
        <v>0.62931082827044071</v>
      </c>
      <c r="F57" s="200">
        <f t="shared" si="6"/>
        <v>0.62931082827044094</v>
      </c>
      <c r="G57" s="200">
        <f t="shared" si="6"/>
        <v>0.62931082827044094</v>
      </c>
      <c r="H57" s="200">
        <f t="shared" si="6"/>
        <v>0.62931082827044083</v>
      </c>
      <c r="I57" s="200">
        <f t="shared" si="6"/>
        <v>0.62931082827044094</v>
      </c>
      <c r="J57" s="200">
        <f t="shared" si="6"/>
        <v>0.62931082827044105</v>
      </c>
      <c r="K57" s="200">
        <f t="shared" si="6"/>
        <v>0.62931082827044094</v>
      </c>
      <c r="L57" s="200">
        <f t="shared" si="6"/>
        <v>0.62931082827044094</v>
      </c>
      <c r="M57" s="200">
        <f t="shared" si="6"/>
        <v>0.62931082827044083</v>
      </c>
      <c r="N57" s="200">
        <f t="shared" si="6"/>
        <v>0.62931082827044094</v>
      </c>
      <c r="O57" s="200">
        <f t="shared" si="6"/>
        <v>0.62931082827044094</v>
      </c>
      <c r="P57" s="200">
        <f t="shared" si="6"/>
        <v>0.62931082827044094</v>
      </c>
      <c r="Q57" s="200">
        <f t="shared" si="6"/>
        <v>0.62931082827044083</v>
      </c>
    </row>
    <row r="58" spans="1:17" x14ac:dyDescent="0.25">
      <c r="A58" s="127" t="s">
        <v>313</v>
      </c>
      <c r="B58" s="200">
        <f t="shared" ref="B58:Q58" si="7">IF(B$26=0,0,B$26/B$5)</f>
        <v>5.7650715181374948E-2</v>
      </c>
      <c r="C58" s="200">
        <f t="shared" si="7"/>
        <v>6.8163623788497774E-2</v>
      </c>
      <c r="D58" s="200">
        <f t="shared" si="7"/>
        <v>6.4025168739785518E-2</v>
      </c>
      <c r="E58" s="200">
        <f t="shared" si="7"/>
        <v>6.9588189566197861E-2</v>
      </c>
      <c r="F58" s="200">
        <f t="shared" si="7"/>
        <v>7.1702860768115148E-2</v>
      </c>
      <c r="G58" s="200">
        <f t="shared" si="7"/>
        <v>6.5703912410627327E-2</v>
      </c>
      <c r="H58" s="200">
        <f t="shared" si="7"/>
        <v>8.0094719179013327E-2</v>
      </c>
      <c r="I58" s="200">
        <f t="shared" si="7"/>
        <v>6.8600578993808906E-2</v>
      </c>
      <c r="J58" s="200">
        <f t="shared" si="7"/>
        <v>5.0311433852799958E-2</v>
      </c>
      <c r="K58" s="200">
        <f t="shared" si="7"/>
        <v>4.4377936072900442E-2</v>
      </c>
      <c r="L58" s="200">
        <f t="shared" si="7"/>
        <v>4.0774316517034864E-2</v>
      </c>
      <c r="M58" s="200">
        <f t="shared" si="7"/>
        <v>4.0546103079341832E-2</v>
      </c>
      <c r="N58" s="200">
        <f t="shared" si="7"/>
        <v>4.2582133730510265E-2</v>
      </c>
      <c r="O58" s="200">
        <f t="shared" si="7"/>
        <v>4.3013254403487369E-2</v>
      </c>
      <c r="P58" s="200">
        <f t="shared" si="7"/>
        <v>5.7947449284679764E-2</v>
      </c>
      <c r="Q58" s="200">
        <f t="shared" si="7"/>
        <v>5.9202086916034159E-2</v>
      </c>
    </row>
    <row r="59" spans="1:17" x14ac:dyDescent="0.25">
      <c r="A59" s="127" t="s">
        <v>312</v>
      </c>
      <c r="B59" s="200">
        <f t="shared" ref="B59:Q59" si="8">IF(B$27=0,0,B$27/B$5)</f>
        <v>0.10394118903426205</v>
      </c>
      <c r="C59" s="200">
        <f t="shared" si="8"/>
        <v>8.1339060412845693E-2</v>
      </c>
      <c r="D59" s="200">
        <f t="shared" si="8"/>
        <v>9.0236492779143446E-2</v>
      </c>
      <c r="E59" s="200">
        <f t="shared" si="8"/>
        <v>7.8276328666520886E-2</v>
      </c>
      <c r="F59" s="200">
        <f t="shared" si="8"/>
        <v>7.3729911277773189E-2</v>
      </c>
      <c r="G59" s="200">
        <f t="shared" si="8"/>
        <v>8.6627293670815911E-2</v>
      </c>
      <c r="H59" s="200">
        <f t="shared" si="8"/>
        <v>5.5687914503700302E-2</v>
      </c>
      <c r="I59" s="200">
        <f t="shared" si="8"/>
        <v>8.039963269390317E-2</v>
      </c>
      <c r="J59" s="200">
        <f t="shared" si="8"/>
        <v>0.11972020764618255</v>
      </c>
      <c r="K59" s="200">
        <f t="shared" si="8"/>
        <v>0.13247687518777138</v>
      </c>
      <c r="L59" s="200">
        <f t="shared" si="8"/>
        <v>0.14022444303489795</v>
      </c>
      <c r="M59" s="200">
        <f t="shared" si="8"/>
        <v>0.14071508836100466</v>
      </c>
      <c r="N59" s="200">
        <f t="shared" si="8"/>
        <v>0.13633774348199806</v>
      </c>
      <c r="O59" s="200">
        <f t="shared" si="8"/>
        <v>0.13541085966077099</v>
      </c>
      <c r="P59" s="200">
        <f t="shared" si="8"/>
        <v>0.10330322834993574</v>
      </c>
      <c r="Q59" s="200">
        <f t="shared" si="8"/>
        <v>0.10060583201778033</v>
      </c>
    </row>
    <row r="60" spans="1:17" x14ac:dyDescent="0.25">
      <c r="A60" s="142" t="s">
        <v>318</v>
      </c>
      <c r="B60" s="199">
        <f t="shared" ref="B60:Q60" si="9">IF(B$28=0,0,B$28/B$5)</f>
        <v>5.3245717242448129E-2</v>
      </c>
      <c r="C60" s="199">
        <f t="shared" si="9"/>
        <v>2.9745049423841777E-2</v>
      </c>
      <c r="D60" s="199">
        <f t="shared" si="9"/>
        <v>3.8996195896867092E-2</v>
      </c>
      <c r="E60" s="199">
        <f t="shared" si="9"/>
        <v>2.6560559918739204E-2</v>
      </c>
      <c r="F60" s="199">
        <f t="shared" si="9"/>
        <v>2.1833401401622498E-2</v>
      </c>
      <c r="G60" s="199">
        <f t="shared" si="9"/>
        <v>3.5243514423510335E-2</v>
      </c>
      <c r="H60" s="199">
        <f t="shared" si="9"/>
        <v>3.0741517719172985E-3</v>
      </c>
      <c r="I60" s="199">
        <f t="shared" si="9"/>
        <v>2.876827510615473E-2</v>
      </c>
      <c r="J60" s="199">
        <f t="shared" si="9"/>
        <v>6.9652024856810907E-2</v>
      </c>
      <c r="K60" s="199">
        <f t="shared" si="9"/>
        <v>8.2915828960784324E-2</v>
      </c>
      <c r="L60" s="199">
        <f t="shared" si="9"/>
        <v>9.0971398479352414E-2</v>
      </c>
      <c r="M60" s="199">
        <f t="shared" si="9"/>
        <v>9.148154922748418E-2</v>
      </c>
      <c r="N60" s="199">
        <f t="shared" si="9"/>
        <v>8.6930184634702493E-2</v>
      </c>
      <c r="O60" s="199">
        <f t="shared" si="9"/>
        <v>8.5966452892708142E-2</v>
      </c>
      <c r="P60" s="199">
        <f t="shared" si="9"/>
        <v>5.2582394668950483E-2</v>
      </c>
      <c r="Q60" s="199">
        <f t="shared" si="9"/>
        <v>4.9777764351209224E-2</v>
      </c>
    </row>
    <row r="61" spans="1:17" x14ac:dyDescent="0.25">
      <c r="A61" s="142" t="s">
        <v>317</v>
      </c>
      <c r="B61" s="199">
        <f t="shared" ref="B61:Q61" si="10">IF(B$34=0,0,B$34/B$5)</f>
        <v>4.5768060237850253E-2</v>
      </c>
      <c r="C61" s="199">
        <f t="shared" si="10"/>
        <v>4.576806023785026E-2</v>
      </c>
      <c r="D61" s="199">
        <f t="shared" si="10"/>
        <v>4.5768060237850246E-2</v>
      </c>
      <c r="E61" s="199">
        <f t="shared" si="10"/>
        <v>4.5768060237850239E-2</v>
      </c>
      <c r="F61" s="199">
        <f t="shared" si="10"/>
        <v>4.5768060237850253E-2</v>
      </c>
      <c r="G61" s="199">
        <f t="shared" si="10"/>
        <v>4.5768060237850253E-2</v>
      </c>
      <c r="H61" s="199">
        <f t="shared" si="10"/>
        <v>4.5768060237850246E-2</v>
      </c>
      <c r="I61" s="199">
        <f t="shared" si="10"/>
        <v>4.5768060237850246E-2</v>
      </c>
      <c r="J61" s="199">
        <f t="shared" si="10"/>
        <v>4.576806023785026E-2</v>
      </c>
      <c r="K61" s="199">
        <f t="shared" si="10"/>
        <v>4.5768060237850253E-2</v>
      </c>
      <c r="L61" s="199">
        <f t="shared" si="10"/>
        <v>4.5768060237850253E-2</v>
      </c>
      <c r="M61" s="199">
        <f t="shared" si="10"/>
        <v>4.5768060237850246E-2</v>
      </c>
      <c r="N61" s="199">
        <f t="shared" si="10"/>
        <v>4.5768060237850246E-2</v>
      </c>
      <c r="O61" s="199">
        <f t="shared" si="10"/>
        <v>4.5768060237850253E-2</v>
      </c>
      <c r="P61" s="199">
        <f t="shared" si="10"/>
        <v>4.5768060237850246E-2</v>
      </c>
      <c r="Q61" s="199">
        <f t="shared" si="10"/>
        <v>4.5768060237850232E-2</v>
      </c>
    </row>
    <row r="62" spans="1:17" x14ac:dyDescent="0.25">
      <c r="A62" s="142" t="s">
        <v>316</v>
      </c>
      <c r="B62" s="199">
        <f t="shared" ref="B62:Q62" si="11">IF(B$45=0,0,B$45/B$5)</f>
        <v>4.9274115539636705E-3</v>
      </c>
      <c r="C62" s="199">
        <f t="shared" si="11"/>
        <v>5.8259507511536565E-3</v>
      </c>
      <c r="D62" s="199">
        <f t="shared" si="11"/>
        <v>5.4722366444261124E-3</v>
      </c>
      <c r="E62" s="199">
        <f t="shared" si="11"/>
        <v>5.9477085099314412E-3</v>
      </c>
      <c r="F62" s="199">
        <f t="shared" si="11"/>
        <v>6.1284496383004396E-3</v>
      </c>
      <c r="G62" s="199">
        <f t="shared" si="11"/>
        <v>5.6157190094553279E-3</v>
      </c>
      <c r="H62" s="199">
        <f t="shared" si="11"/>
        <v>6.8457024939327623E-3</v>
      </c>
      <c r="I62" s="199">
        <f t="shared" si="11"/>
        <v>5.8632973498981972E-3</v>
      </c>
      <c r="J62" s="199">
        <f t="shared" si="11"/>
        <v>4.3001225515213641E-3</v>
      </c>
      <c r="K62" s="199">
        <f t="shared" si="11"/>
        <v>3.7929859891367899E-3</v>
      </c>
      <c r="L62" s="199">
        <f t="shared" si="11"/>
        <v>3.484984317695288E-3</v>
      </c>
      <c r="M62" s="199">
        <f t="shared" si="11"/>
        <v>3.4654788956702421E-3</v>
      </c>
      <c r="N62" s="199">
        <f t="shared" si="11"/>
        <v>3.6394986094453216E-3</v>
      </c>
      <c r="O62" s="199">
        <f t="shared" si="11"/>
        <v>3.6763465302125957E-3</v>
      </c>
      <c r="P62" s="199">
        <f t="shared" si="11"/>
        <v>4.9527734431350223E-3</v>
      </c>
      <c r="Q62" s="199">
        <f t="shared" si="11"/>
        <v>5.0600074287208679E-3</v>
      </c>
    </row>
    <row r="63" spans="1:17" x14ac:dyDescent="0.25">
      <c r="A63" s="142" t="s">
        <v>315</v>
      </c>
      <c r="B63" s="199">
        <f t="shared" ref="B63:Q63" si="12">IF(B$46=0,0,B$46/B$5)</f>
        <v>0</v>
      </c>
      <c r="C63" s="199">
        <f t="shared" si="12"/>
        <v>0</v>
      </c>
      <c r="D63" s="199">
        <f t="shared" si="12"/>
        <v>0</v>
      </c>
      <c r="E63" s="199">
        <f t="shared" si="12"/>
        <v>0</v>
      </c>
      <c r="F63" s="199">
        <f t="shared" si="12"/>
        <v>0</v>
      </c>
      <c r="G63" s="199">
        <f t="shared" si="12"/>
        <v>0</v>
      </c>
      <c r="H63" s="199">
        <f t="shared" si="12"/>
        <v>0</v>
      </c>
      <c r="I63" s="199">
        <f t="shared" si="12"/>
        <v>0</v>
      </c>
      <c r="J63" s="199">
        <f t="shared" si="12"/>
        <v>0</v>
      </c>
      <c r="K63" s="199">
        <f t="shared" si="12"/>
        <v>0</v>
      </c>
      <c r="L63" s="199">
        <f t="shared" si="12"/>
        <v>0</v>
      </c>
      <c r="M63" s="199">
        <f t="shared" si="12"/>
        <v>0</v>
      </c>
      <c r="N63" s="199">
        <f t="shared" si="12"/>
        <v>0</v>
      </c>
      <c r="O63" s="199">
        <f t="shared" si="12"/>
        <v>0</v>
      </c>
      <c r="P63" s="199">
        <f t="shared" si="12"/>
        <v>0</v>
      </c>
      <c r="Q63" s="199">
        <f t="shared" si="12"/>
        <v>0</v>
      </c>
    </row>
    <row r="64" spans="1:17" x14ac:dyDescent="0.25">
      <c r="A64" s="72" t="s">
        <v>311</v>
      </c>
      <c r="B64" s="276">
        <f t="shared" ref="B64:Q64" si="13">IF(B$47=0,0,B$47/B$5)</f>
        <v>6.6294895718659236E-2</v>
      </c>
      <c r="C64" s="276">
        <f t="shared" si="13"/>
        <v>7.8384115732952592E-2</v>
      </c>
      <c r="D64" s="276">
        <f t="shared" si="13"/>
        <v>7.3625138415367219E-2</v>
      </c>
      <c r="E64" s="276">
        <f t="shared" si="13"/>
        <v>8.00222817015772E-2</v>
      </c>
      <c r="F64" s="276">
        <f t="shared" si="13"/>
        <v>8.2454027888407666E-2</v>
      </c>
      <c r="G64" s="276">
        <f t="shared" si="13"/>
        <v>7.5555593852852793E-2</v>
      </c>
      <c r="H64" s="276">
        <f t="shared" si="13"/>
        <v>9.2104166251582423E-2</v>
      </c>
      <c r="I64" s="276">
        <f t="shared" si="13"/>
        <v>7.8886588246583886E-2</v>
      </c>
      <c r="J64" s="276">
        <f t="shared" si="13"/>
        <v>5.7855158435313754E-2</v>
      </c>
      <c r="K64" s="276">
        <f t="shared" si="13"/>
        <v>5.1031988673624205E-2</v>
      </c>
      <c r="L64" s="276">
        <f t="shared" si="13"/>
        <v>4.6888040382363272E-2</v>
      </c>
      <c r="M64" s="276">
        <f t="shared" si="13"/>
        <v>4.6625608493949436E-2</v>
      </c>
      <c r="N64" s="276">
        <f t="shared" si="13"/>
        <v>4.8966922721787702E-2</v>
      </c>
      <c r="O64" s="276">
        <f t="shared" si="13"/>
        <v>4.9462685870037583E-2</v>
      </c>
      <c r="P64" s="276">
        <f t="shared" si="13"/>
        <v>6.663612229968037E-2</v>
      </c>
      <c r="Q64" s="276">
        <f t="shared" si="13"/>
        <v>6.8078881000481636E-2</v>
      </c>
    </row>
    <row r="66" spans="1:17" ht="12.75" x14ac:dyDescent="0.25">
      <c r="A66" s="98" t="str">
        <f>FBT_fec!$A$110</f>
        <v>Energy intensity (toe/physical output index)</v>
      </c>
      <c r="B66" s="197"/>
      <c r="C66" s="197"/>
      <c r="D66" s="197"/>
      <c r="E66" s="197"/>
      <c r="F66" s="197"/>
      <c r="G66" s="197"/>
      <c r="H66" s="197"/>
      <c r="I66" s="197"/>
      <c r="J66" s="197"/>
      <c r="K66" s="197"/>
      <c r="L66" s="197"/>
      <c r="M66" s="197"/>
      <c r="N66" s="197"/>
      <c r="O66" s="197"/>
      <c r="P66" s="197"/>
      <c r="Q66" s="197"/>
    </row>
    <row r="68" spans="1:17" x14ac:dyDescent="0.25">
      <c r="A68" s="78" t="s">
        <v>4</v>
      </c>
      <c r="B68" s="230">
        <f t="shared" ref="B68:Q68" si="14">SUM(B$69:B$77)</f>
        <v>322.83091353047865</v>
      </c>
      <c r="C68" s="230">
        <f t="shared" si="14"/>
        <v>314.56197260176373</v>
      </c>
      <c r="D68" s="230">
        <f t="shared" si="14"/>
        <v>315.28513783196792</v>
      </c>
      <c r="E68" s="230">
        <f t="shared" si="14"/>
        <v>313.08116719275506</v>
      </c>
      <c r="F68" s="230">
        <f t="shared" si="14"/>
        <v>309.13431452208278</v>
      </c>
      <c r="G68" s="230">
        <f t="shared" si="14"/>
        <v>308.18658803085134</v>
      </c>
      <c r="H68" s="230">
        <f t="shared" si="14"/>
        <v>299.49315139433105</v>
      </c>
      <c r="I68" s="230">
        <f t="shared" si="14"/>
        <v>301.57978384301833</v>
      </c>
      <c r="J68" s="230">
        <f t="shared" si="14"/>
        <v>307.99062923644982</v>
      </c>
      <c r="K68" s="230">
        <f t="shared" si="14"/>
        <v>311.00308784651145</v>
      </c>
      <c r="L68" s="230">
        <f t="shared" si="14"/>
        <v>314.2691691204223</v>
      </c>
      <c r="M68" s="230">
        <f t="shared" si="14"/>
        <v>311.88428984180518</v>
      </c>
      <c r="N68" s="230">
        <f t="shared" si="14"/>
        <v>310.64121829206096</v>
      </c>
      <c r="O68" s="230">
        <f t="shared" si="14"/>
        <v>307.07213997854302</v>
      </c>
      <c r="P68" s="230">
        <f t="shared" si="14"/>
        <v>300.09423154259611</v>
      </c>
      <c r="Q68" s="230">
        <f t="shared" si="14"/>
        <v>295.45644934923428</v>
      </c>
    </row>
    <row r="69" spans="1:17" x14ac:dyDescent="0.25">
      <c r="A69" s="132" t="s">
        <v>83</v>
      </c>
      <c r="B69" s="275">
        <f>IF(B$6=0,0,B$6/WWP!B$5*1000)</f>
        <v>3.1003610036334148</v>
      </c>
      <c r="C69" s="275">
        <f>IF(C$6=0,0,C$6/WWP!C$5*1000)</f>
        <v>3.0209488379384601</v>
      </c>
      <c r="D69" s="275">
        <f>IF(D$6=0,0,D$6/WWP!D$5*1000)</f>
        <v>3.027893876919979</v>
      </c>
      <c r="E69" s="275">
        <f>IF(E$6=0,0,E$6/WWP!E$5*1000)</f>
        <v>3.0067276740051425</v>
      </c>
      <c r="F69" s="275">
        <f>IF(F$6=0,0,F$6/WWP!F$5*1000)</f>
        <v>2.9688234102113844</v>
      </c>
      <c r="G69" s="275">
        <f>IF(G$6=0,0,G$6/WWP!G$5*1000)</f>
        <v>2.9597217593707295</v>
      </c>
      <c r="H69" s="275">
        <f>IF(H$6=0,0,H$6/WWP!H$5*1000)</f>
        <v>2.8762328777123098</v>
      </c>
      <c r="I69" s="275">
        <f>IF(I$6=0,0,I$6/WWP!I$5*1000)</f>
        <v>2.8962722035689259</v>
      </c>
      <c r="J69" s="275">
        <f>IF(J$6=0,0,J$6/WWP!J$5*1000)</f>
        <v>2.957839836113016</v>
      </c>
      <c r="K69" s="275">
        <f>IF(K$6=0,0,K$6/WWP!K$5*1000)</f>
        <v>2.9867704893071481</v>
      </c>
      <c r="L69" s="275">
        <f>IF(L$6=0,0,L$6/WWP!L$5*1000)</f>
        <v>3.0181368504328296</v>
      </c>
      <c r="M69" s="275">
        <f>IF(M$6=0,0,M$6/WWP!M$5*1000)</f>
        <v>2.995233260956415</v>
      </c>
      <c r="N69" s="275">
        <f>IF(N$6=0,0,N$6/WWP!N$5*1000)</f>
        <v>2.9832952141460707</v>
      </c>
      <c r="O69" s="275">
        <f>IF(O$6=0,0,O$6/WWP!O$5*1000)</f>
        <v>2.9490189699625957</v>
      </c>
      <c r="P69" s="275">
        <f>IF(P$6=0,0,P$6/WWP!P$5*1000)</f>
        <v>2.8820054520651168</v>
      </c>
      <c r="Q69" s="275">
        <f>IF(Q$6=0,0,Q$6/WWP!Q$5*1000)</f>
        <v>2.8374657303315383</v>
      </c>
    </row>
    <row r="70" spans="1:17" x14ac:dyDescent="0.25">
      <c r="A70" s="76" t="s">
        <v>82</v>
      </c>
      <c r="B70" s="274">
        <f>IF(B$7=0,0,B$7/WWP!B$5*1000)</f>
        <v>3.3699576126450164</v>
      </c>
      <c r="C70" s="274">
        <f>IF(C$7=0,0,C$7/WWP!C$5*1000)</f>
        <v>3.2836400412374571</v>
      </c>
      <c r="D70" s="274">
        <f>IF(D$7=0,0,D$7/WWP!D$5*1000)</f>
        <v>3.2911889966521515</v>
      </c>
      <c r="E70" s="274">
        <f>IF(E$7=0,0,E$7/WWP!E$5*1000)</f>
        <v>3.2681822543534156</v>
      </c>
      <c r="F70" s="274">
        <f>IF(F$7=0,0,F$7/WWP!F$5*1000)</f>
        <v>3.2269819676210698</v>
      </c>
      <c r="G70" s="274">
        <f>IF(G$7=0,0,G$7/WWP!G$5*1000)</f>
        <v>3.2170888688812282</v>
      </c>
      <c r="H70" s="274">
        <f>IF(H$7=0,0,H$7/WWP!H$5*1000)</f>
        <v>3.1263400844699021</v>
      </c>
      <c r="I70" s="274">
        <f>IF(I$7=0,0,I$7/WWP!I$5*1000)</f>
        <v>3.1481219604010064</v>
      </c>
      <c r="J70" s="274">
        <f>IF(J$7=0,0,J$7/WWP!J$5*1000)</f>
        <v>3.215043300122844</v>
      </c>
      <c r="K70" s="274">
        <f>IF(K$7=0,0,K$7/WWP!K$5*1000)</f>
        <v>3.2464896622903785</v>
      </c>
      <c r="L70" s="274">
        <f>IF(L$7=0,0,L$7/WWP!L$5*1000)</f>
        <v>3.2805835330791626</v>
      </c>
      <c r="M70" s="274">
        <f>IF(M$7=0,0,M$7/WWP!M$5*1000)</f>
        <v>3.255688327126538</v>
      </c>
      <c r="N70" s="274">
        <f>IF(N$7=0,0,N$7/WWP!N$5*1000)</f>
        <v>3.242712189289207</v>
      </c>
      <c r="O70" s="274">
        <f>IF(O$7=0,0,O$7/WWP!O$5*1000)</f>
        <v>3.2054554021332562</v>
      </c>
      <c r="P70" s="274">
        <f>IF(P$7=0,0,P$7/WWP!P$5*1000)</f>
        <v>3.1326146218099096</v>
      </c>
      <c r="Q70" s="274">
        <f>IF(Q$7=0,0,Q$7/WWP!Q$5*1000)</f>
        <v>3.0842018807951508</v>
      </c>
    </row>
    <row r="71" spans="1:17" x14ac:dyDescent="0.25">
      <c r="A71" s="76" t="s">
        <v>81</v>
      </c>
      <c r="B71" s="274">
        <f>IF(B$8=0,0,B$8/WWP!B$5*1000)</f>
        <v>8.3574948793596402</v>
      </c>
      <c r="C71" s="274">
        <f>IF(C$8=0,0,C$8/WWP!C$5*1000)</f>
        <v>8.1434273022688917</v>
      </c>
      <c r="D71" s="274">
        <f>IF(D$8=0,0,D$8/WWP!D$5*1000)</f>
        <v>8.1621487116973359</v>
      </c>
      <c r="E71" s="274">
        <f>IF(E$8=0,0,E$8/WWP!E$5*1000)</f>
        <v>8.1050919907964705</v>
      </c>
      <c r="F71" s="274">
        <f>IF(F$8=0,0,F$8/WWP!F$5*1000)</f>
        <v>8.0029152797002538</v>
      </c>
      <c r="G71" s="274">
        <f>IF(G$8=0,0,G$8/WWP!G$5*1000)</f>
        <v>7.9783803948254466</v>
      </c>
      <c r="H71" s="274">
        <f>IF(H$8=0,0,H$8/WWP!H$5*1000)</f>
        <v>7.7533234094853576</v>
      </c>
      <c r="I71" s="274">
        <f>IF(I$8=0,0,I$8/WWP!I$5*1000)</f>
        <v>7.8073424617944962</v>
      </c>
      <c r="J71" s="274">
        <f>IF(J$8=0,0,J$8/WWP!J$5*1000)</f>
        <v>7.9733073843046531</v>
      </c>
      <c r="K71" s="274">
        <f>IF(K$8=0,0,K$8/WWP!K$5*1000)</f>
        <v>8.0512943624801387</v>
      </c>
      <c r="L71" s="274">
        <f>IF(L$8=0,0,L$8/WWP!L$5*1000)</f>
        <v>8.135847162036324</v>
      </c>
      <c r="M71" s="274">
        <f>IF(M$8=0,0,M$8/WWP!M$5*1000)</f>
        <v>8.0741070512738151</v>
      </c>
      <c r="N71" s="274">
        <f>IF(N$8=0,0,N$8/WWP!N$5*1000)</f>
        <v>8.0419262294372338</v>
      </c>
      <c r="O71" s="274">
        <f>IF(O$8=0,0,O$8/WWP!O$5*1000)</f>
        <v>7.949529397290477</v>
      </c>
      <c r="P71" s="274">
        <f>IF(P$8=0,0,P$8/WWP!P$5*1000)</f>
        <v>7.7688842620885774</v>
      </c>
      <c r="Q71" s="274">
        <f>IF(Q$8=0,0,Q$8/WWP!Q$5*1000)</f>
        <v>7.6488206643719732</v>
      </c>
    </row>
    <row r="72" spans="1:17" x14ac:dyDescent="0.25">
      <c r="A72" s="76" t="s">
        <v>80</v>
      </c>
      <c r="B72" s="274">
        <f>IF(B$9=0,0,B$9/WWP!B$5*1000)</f>
        <v>25.611677856102123</v>
      </c>
      <c r="C72" s="274">
        <f>IF(C$9=0,0,C$9/WWP!C$5*1000)</f>
        <v>24.955664313404668</v>
      </c>
      <c r="D72" s="274">
        <f>IF(D$9=0,0,D$9/WWP!D$5*1000)</f>
        <v>25.01303637455635</v>
      </c>
      <c r="E72" s="274">
        <f>IF(E$9=0,0,E$9/WWP!E$5*1000)</f>
        <v>24.838185133085954</v>
      </c>
      <c r="F72" s="274">
        <f>IF(F$9=0,0,F$9/WWP!F$5*1000)</f>
        <v>24.525062953920134</v>
      </c>
      <c r="G72" s="274">
        <f>IF(G$9=0,0,G$9/WWP!G$5*1000)</f>
        <v>24.449875403497334</v>
      </c>
      <c r="H72" s="274">
        <f>IF(H$9=0,0,H$9/WWP!H$5*1000)</f>
        <v>23.760184641971257</v>
      </c>
      <c r="I72" s="274">
        <f>IF(I$9=0,0,I$9/WWP!I$5*1000)</f>
        <v>23.925726899047646</v>
      </c>
      <c r="J72" s="274">
        <f>IF(J$9=0,0,J$9/WWP!J$5*1000)</f>
        <v>24.434329080933612</v>
      </c>
      <c r="K72" s="274">
        <f>IF(K$9=0,0,K$9/WWP!K$5*1000)</f>
        <v>24.673321433406873</v>
      </c>
      <c r="L72" s="274">
        <f>IF(L$9=0,0,L$9/WWP!L$5*1000)</f>
        <v>24.932434851401634</v>
      </c>
      <c r="M72" s="274">
        <f>IF(M$9=0,0,M$9/WWP!M$5*1000)</f>
        <v>24.743231286161688</v>
      </c>
      <c r="N72" s="274">
        <f>IF(N$9=0,0,N$9/WWP!N$5*1000)</f>
        <v>24.644612638597977</v>
      </c>
      <c r="O72" s="274">
        <f>IF(O$9=0,0,O$9/WWP!O$5*1000)</f>
        <v>24.36146105621275</v>
      </c>
      <c r="P72" s="274">
        <f>IF(P$9=0,0,P$9/WWP!P$5*1000)</f>
        <v>23.807871125755312</v>
      </c>
      <c r="Q72" s="274">
        <f>IF(Q$9=0,0,Q$9/WWP!Q$5*1000)</f>
        <v>23.439934294043145</v>
      </c>
    </row>
    <row r="73" spans="1:17" x14ac:dyDescent="0.25">
      <c r="A73" s="129" t="s">
        <v>79</v>
      </c>
      <c r="B73" s="273">
        <f>IF(B$10=0,0,B$10/WWP!B$5*1000)</f>
        <v>5.6615287892436275</v>
      </c>
      <c r="C73" s="273">
        <f>IF(C$10=0,0,C$10/WWP!C$5*1000)</f>
        <v>5.516515269278929</v>
      </c>
      <c r="D73" s="273">
        <f>IF(D$10=0,0,D$10/WWP!D$5*1000)</f>
        <v>5.5291975143756158</v>
      </c>
      <c r="E73" s="273">
        <f>IF(E$10=0,0,E$10/WWP!E$5*1000)</f>
        <v>5.490546187313738</v>
      </c>
      <c r="F73" s="273">
        <f>IF(F$10=0,0,F$10/WWP!F$5*1000)</f>
        <v>5.4213297056033989</v>
      </c>
      <c r="G73" s="273">
        <f>IF(G$10=0,0,G$10/WWP!G$5*1000)</f>
        <v>5.4047092997204631</v>
      </c>
      <c r="H73" s="273">
        <f>IF(H$10=0,0,H$10/WWP!H$5*1000)</f>
        <v>5.2522513419094361</v>
      </c>
      <c r="I73" s="273">
        <f>IF(I$10=0,0,I$10/WWP!I$5*1000)</f>
        <v>5.2888448934736907</v>
      </c>
      <c r="J73" s="273">
        <f>IF(J$10=0,0,J$10/WWP!J$5*1000)</f>
        <v>5.4012727442063779</v>
      </c>
      <c r="K73" s="273">
        <f>IF(K$10=0,0,K$10/WWP!K$5*1000)</f>
        <v>5.454102632647837</v>
      </c>
      <c r="L73" s="273">
        <f>IF(L$10=0,0,L$10/WWP!L$5*1000)</f>
        <v>5.5113803355729951</v>
      </c>
      <c r="M73" s="273">
        <f>IF(M$10=0,0,M$10/WWP!M$5*1000)</f>
        <v>5.4695563895725847</v>
      </c>
      <c r="N73" s="273">
        <f>IF(N$10=0,0,N$10/WWP!N$5*1000)</f>
        <v>5.4477564780058687</v>
      </c>
      <c r="O73" s="273">
        <f>IF(O$10=0,0,O$10/WWP!O$5*1000)</f>
        <v>5.3851650755838714</v>
      </c>
      <c r="P73" s="273">
        <f>IF(P$10=0,0,P$10/WWP!P$5*1000)</f>
        <v>5.2627925646406508</v>
      </c>
      <c r="Q73" s="273">
        <f>IF(Q$10=0,0,Q$10/WWP!Q$5*1000)</f>
        <v>5.1814591597358532</v>
      </c>
    </row>
    <row r="74" spans="1:17" x14ac:dyDescent="0.25">
      <c r="A74" s="127" t="s">
        <v>314</v>
      </c>
      <c r="B74" s="296">
        <f>IF(B$15=0,0,B$15/WWP!B$5*1000)</f>
        <v>203.16098958516864</v>
      </c>
      <c r="C74" s="296">
        <f>IF(C$15=0,0,C$15/WWP!C$5*1000)</f>
        <v>197.95725552039966</v>
      </c>
      <c r="D74" s="296">
        <f>IF(D$15=0,0,D$15/WWP!D$5*1000)</f>
        <v>198.41235123039584</v>
      </c>
      <c r="E74" s="296">
        <f>IF(E$15=0,0,E$15/WWP!E$5*1000)</f>
        <v>197.02536864194911</v>
      </c>
      <c r="F74" s="296">
        <f>IF(F$15=0,0,F$15/WWP!F$5*1000)</f>
        <v>194.54157151870692</v>
      </c>
      <c r="G74" s="296">
        <f>IF(G$15=0,0,G$15/WWP!G$5*1000)</f>
        <v>193.94515697553621</v>
      </c>
      <c r="H74" s="296">
        <f>IF(H$15=0,0,H$15/WWP!H$5*1000)</f>
        <v>188.47428316529101</v>
      </c>
      <c r="I74" s="296">
        <f>IF(I$15=0,0,I$15/WWP!I$5*1000)</f>
        <v>189.78742355987043</v>
      </c>
      <c r="J74" s="296">
        <f>IF(J$15=0,0,J$15/WWP!J$5*1000)</f>
        <v>193.82183798432447</v>
      </c>
      <c r="K74" s="296">
        <f>IF(K$15=0,0,K$15/WWP!K$5*1000)</f>
        <v>195.7176108073528</v>
      </c>
      <c r="L74" s="296">
        <f>IF(L$15=0,0,L$15/WWP!L$5*1000)</f>
        <v>197.77299111903625</v>
      </c>
      <c r="M74" s="296">
        <f>IF(M$15=0,0,M$15/WWP!M$5*1000)</f>
        <v>196.27216076488472</v>
      </c>
      <c r="N74" s="296">
        <f>IF(N$15=0,0,N$15/WWP!N$5*1000)</f>
        <v>195.48988237831574</v>
      </c>
      <c r="O74" s="296">
        <f>IF(O$15=0,0,O$15/WWP!O$5*1000)</f>
        <v>193.24382274867369</v>
      </c>
      <c r="P74" s="296">
        <f>IF(P$15=0,0,P$15/WWP!P$5*1000)</f>
        <v>188.85254941125268</v>
      </c>
      <c r="Q74" s="296">
        <f>IF(Q$15=0,0,Q$15/WWP!Q$5*1000)</f>
        <v>185.93394285781019</v>
      </c>
    </row>
    <row r="75" spans="1:17" x14ac:dyDescent="0.25">
      <c r="A75" s="127" t="s">
        <v>313</v>
      </c>
      <c r="B75" s="296">
        <f>IF(B$26=0,0,B$26/WWP!B$5*1000)</f>
        <v>18.611433047688706</v>
      </c>
      <c r="C75" s="296">
        <f>IF(C$26=0,0,C$26/WWP!C$5*1000)</f>
        <v>21.441683958594368</v>
      </c>
      <c r="D75" s="296">
        <f>IF(D$26=0,0,D$26/WWP!D$5*1000)</f>
        <v>20.18618415083828</v>
      </c>
      <c r="E75" s="296">
        <f>IF(E$26=0,0,E$26/WWP!E$5*1000)</f>
        <v>21.786751612215937</v>
      </c>
      <c r="F75" s="296">
        <f>IF(F$26=0,0,F$26/WWP!F$5*1000)</f>
        <v>22.165814712823618</v>
      </c>
      <c r="G75" s="296">
        <f>IF(G$26=0,0,G$26/WWP!G$5*1000)</f>
        <v>20.249064586109149</v>
      </c>
      <c r="H75" s="296">
        <f>IF(H$26=0,0,H$26/WWP!H$5*1000)</f>
        <v>23.98781985696667</v>
      </c>
      <c r="I75" s="296">
        <f>IF(I$26=0,0,I$26/WWP!I$5*1000)</f>
        <v>20.688547784458798</v>
      </c>
      <c r="J75" s="296">
        <f>IF(J$26=0,0,J$26/WWP!J$5*1000)</f>
        <v>15.495450170111877</v>
      </c>
      <c r="K75" s="296">
        <f>IF(K$26=0,0,K$26/WWP!K$5*1000)</f>
        <v>13.801675150927126</v>
      </c>
      <c r="L75" s="296">
        <f>IF(L$26=0,0,L$26/WWP!L$5*1000)</f>
        <v>12.814110573261658</v>
      </c>
      <c r="M75" s="296">
        <f>IF(M$26=0,0,M$26/WWP!M$5*1000)</f>
        <v>12.64569256475316</v>
      </c>
      <c r="N75" s="296">
        <f>IF(N$26=0,0,N$26/WWP!N$5*1000)</f>
        <v>13.227765899521172</v>
      </c>
      <c r="O75" s="296">
        <f>IF(O$26=0,0,O$26/WWP!O$5*1000)</f>
        <v>13.208172077120356</v>
      </c>
      <c r="P75" s="296">
        <f>IF(P$26=0,0,P$26/WWP!P$5*1000)</f>
        <v>17.38969526293954</v>
      </c>
      <c r="Q75" s="296">
        <f>IF(Q$26=0,0,Q$26/WWP!Q$5*1000)</f>
        <v>17.491638394276215</v>
      </c>
    </row>
    <row r="76" spans="1:17" x14ac:dyDescent="0.25">
      <c r="A76" s="127" t="s">
        <v>312</v>
      </c>
      <c r="B76" s="296">
        <f>IF(B$27=0,0,B$27/WWP!B$5*1000)</f>
        <v>33.55542900937499</v>
      </c>
      <c r="C76" s="296">
        <f>IF(C$27=0,0,C$27/WWP!C$5*1000)</f>
        <v>25.586175293038771</v>
      </c>
      <c r="D76" s="296">
        <f>IF(D$27=0,0,D$27/WWP!D$5*1000)</f>
        <v>28.450225063345616</v>
      </c>
      <c r="E76" s="296">
        <f>IF(E$27=0,0,E$27/WWP!E$5*1000)</f>
        <v>24.506844342478079</v>
      </c>
      <c r="F76" s="296">
        <f>IF(F$27=0,0,F$27/WWP!F$5*1000)</f>
        <v>22.7924455826284</v>
      </c>
      <c r="G76" s="296">
        <f>IF(G$27=0,0,G$27/WWP!G$5*1000)</f>
        <v>26.697370066755322</v>
      </c>
      <c r="H76" s="296">
        <f>IF(H$27=0,0,H$27/WWP!H$5*1000)</f>
        <v>16.678149009291282</v>
      </c>
      <c r="I76" s="296">
        <f>IF(I$27=0,0,I$27/WWP!I$5*1000)</f>
        <v>24.246903848885392</v>
      </c>
      <c r="J76" s="296">
        <f>IF(J$27=0,0,J$27/WWP!J$5*1000)</f>
        <v>36.872702085266184</v>
      </c>
      <c r="K76" s="296">
        <f>IF(K$27=0,0,K$27/WWP!K$5*1000)</f>
        <v>41.200717251653792</v>
      </c>
      <c r="L76" s="296">
        <f>IF(L$27=0,0,L$27/WWP!L$5*1000)</f>
        <v>44.068219202951369</v>
      </c>
      <c r="M76" s="296">
        <f>IF(M$27=0,0,M$27/WWP!M$5*1000)</f>
        <v>43.886825403498818</v>
      </c>
      <c r="N76" s="296">
        <f>IF(N$27=0,0,N$27/WWP!N$5*1000)</f>
        <v>42.352122734438368</v>
      </c>
      <c r="O76" s="296">
        <f>IF(O$27=0,0,O$27/WWP!O$5*1000)</f>
        <v>41.580902452367106</v>
      </c>
      <c r="P76" s="296">
        <f>IF(P$27=0,0,P$27/WWP!P$5*1000)</f>
        <v>31.000702927543301</v>
      </c>
      <c r="Q76" s="296">
        <f>IF(Q$27=0,0,Q$27/WWP!Q$5*1000)</f>
        <v>29.724641911798894</v>
      </c>
    </row>
    <row r="77" spans="1:17" x14ac:dyDescent="0.25">
      <c r="A77" s="72" t="s">
        <v>311</v>
      </c>
      <c r="B77" s="295">
        <f>IF(B$47=0,0,B$47/WWP!B$5*1000)</f>
        <v>21.402041747262583</v>
      </c>
      <c r="C77" s="295">
        <f>IF(C$47=0,0,C$47/WWP!C$5*1000)</f>
        <v>24.656662065602507</v>
      </c>
      <c r="D77" s="295">
        <f>IF(D$47=0,0,D$47/WWP!D$5*1000)</f>
        <v>23.212911913186769</v>
      </c>
      <c r="E77" s="295">
        <f>IF(E$47=0,0,E$47/WWP!E$5*1000)</f>
        <v>25.053469356557247</v>
      </c>
      <c r="F77" s="295">
        <f>IF(F$47=0,0,F$47/WWP!F$5*1000)</f>
        <v>25.489369390867601</v>
      </c>
      <c r="G77" s="295">
        <f>IF(G$47=0,0,G$47/WWP!G$5*1000)</f>
        <v>23.285220676155468</v>
      </c>
      <c r="H77" s="295">
        <f>IF(H$47=0,0,H$47/WWP!H$5*1000)</f>
        <v>27.584567007233815</v>
      </c>
      <c r="I77" s="295">
        <f>IF(I$47=0,0,I$47/WWP!I$5*1000)</f>
        <v>23.79060023151796</v>
      </c>
      <c r="J77" s="295">
        <f>IF(J$47=0,0,J$47/WWP!J$5*1000)</f>
        <v>17.818846651066774</v>
      </c>
      <c r="K77" s="295">
        <f>IF(K$47=0,0,K$47/WWP!K$5*1000)</f>
        <v>15.871106056445328</v>
      </c>
      <c r="L77" s="295">
        <f>IF(L$47=0,0,L$47/WWP!L$5*1000)</f>
        <v>14.735465492650114</v>
      </c>
      <c r="M77" s="295">
        <f>IF(M$47=0,0,M$47/WWP!M$5*1000)</f>
        <v>14.541794793577463</v>
      </c>
      <c r="N77" s="295">
        <f>IF(N$47=0,0,N$47/WWP!N$5*1000)</f>
        <v>15.211144530309333</v>
      </c>
      <c r="O77" s="295">
        <f>IF(O$47=0,0,O$47/WWP!O$5*1000)</f>
        <v>15.188612799198882</v>
      </c>
      <c r="P77" s="295">
        <f>IF(P$47=0,0,P$47/WWP!P$5*1000)</f>
        <v>19.997115914501038</v>
      </c>
      <c r="Q77" s="295">
        <f>IF(Q$47=0,0,Q$47/WWP!Q$5*1000)</f>
        <v>20.114344456071354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59999389629810485"/>
    <pageSetUpPr fitToPage="1"/>
  </sheetPr>
  <dimension ref="A1:Q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4</v>
      </c>
      <c r="B5" s="96">
        <v>99.117496274887799</v>
      </c>
      <c r="C5" s="96">
        <v>106.20222041145017</v>
      </c>
      <c r="D5" s="96">
        <v>106.68919591178079</v>
      </c>
      <c r="E5" s="96">
        <v>120.52980625833925</v>
      </c>
      <c r="F5" s="96">
        <v>129.45177816076858</v>
      </c>
      <c r="G5" s="96">
        <v>166.79200416344267</v>
      </c>
      <c r="H5" s="96">
        <v>172.039676338014</v>
      </c>
      <c r="I5" s="96">
        <v>198.83316596996127</v>
      </c>
      <c r="J5" s="96">
        <v>209.42028858853797</v>
      </c>
      <c r="K5" s="96">
        <v>197.98667364487028</v>
      </c>
      <c r="L5" s="96">
        <v>211.43511835549145</v>
      </c>
      <c r="M5" s="96">
        <v>221.01502531263841</v>
      </c>
      <c r="N5" s="96">
        <v>224.33103404840315</v>
      </c>
      <c r="O5" s="96">
        <v>229.83487742032713</v>
      </c>
      <c r="P5" s="96">
        <v>203.44118170982748</v>
      </c>
      <c r="Q5" s="96">
        <v>198.65263291159221</v>
      </c>
    </row>
    <row r="6" spans="1:17" x14ac:dyDescent="0.25">
      <c r="A6" s="132" t="s">
        <v>83</v>
      </c>
      <c r="B6" s="160">
        <v>1.1375723284514561</v>
      </c>
      <c r="C6" s="160">
        <v>1.200861617036417</v>
      </c>
      <c r="D6" s="160">
        <v>1.2091413920005014</v>
      </c>
      <c r="E6" s="160">
        <v>1.3564523742460517</v>
      </c>
      <c r="F6" s="160">
        <v>1.443101614828723</v>
      </c>
      <c r="G6" s="160">
        <v>1.8536623925042999</v>
      </c>
      <c r="H6" s="160">
        <v>1.8829024566825976</v>
      </c>
      <c r="I6" s="160">
        <v>2.2183148258837719</v>
      </c>
      <c r="J6" s="160">
        <v>2.3860985964094117</v>
      </c>
      <c r="K6" s="160">
        <v>2.2778902129266432</v>
      </c>
      <c r="L6" s="160">
        <v>2.4581649897717206</v>
      </c>
      <c r="M6" s="160">
        <v>2.5704871303766663</v>
      </c>
      <c r="N6" s="160">
        <v>2.5986546907132482</v>
      </c>
      <c r="O6" s="160">
        <v>2.6585037310129849</v>
      </c>
      <c r="P6" s="160">
        <v>2.2997331331663506</v>
      </c>
      <c r="Q6" s="160">
        <v>2.2366127381726741</v>
      </c>
    </row>
    <row r="7" spans="1:17" x14ac:dyDescent="0.25">
      <c r="A7" s="76" t="s">
        <v>82</v>
      </c>
      <c r="B7" s="159">
        <v>0.30894178894679664</v>
      </c>
      <c r="C7" s="159">
        <v>0.32612988815383731</v>
      </c>
      <c r="D7" s="159">
        <v>0.32837850868152119</v>
      </c>
      <c r="E7" s="159">
        <v>0.36838521177037209</v>
      </c>
      <c r="F7" s="159">
        <v>0.39191740460503116</v>
      </c>
      <c r="G7" s="159">
        <v>0.50341746306649493</v>
      </c>
      <c r="H7" s="159">
        <v>0.51135847702246862</v>
      </c>
      <c r="I7" s="159">
        <v>0.60244973758165676</v>
      </c>
      <c r="J7" s="159">
        <v>0.64801643863968283</v>
      </c>
      <c r="K7" s="159">
        <v>0.61862921574747787</v>
      </c>
      <c r="L7" s="159">
        <v>0.66758822315961996</v>
      </c>
      <c r="M7" s="159">
        <v>0.69809265983492397</v>
      </c>
      <c r="N7" s="159">
        <v>0.70574240329562898</v>
      </c>
      <c r="O7" s="159">
        <v>0.72199620018792787</v>
      </c>
      <c r="P7" s="159">
        <v>0.62456131402896786</v>
      </c>
      <c r="Q7" s="159">
        <v>0.60741908292800528</v>
      </c>
    </row>
    <row r="8" spans="1:17" x14ac:dyDescent="0.25">
      <c r="A8" s="76" t="s">
        <v>81</v>
      </c>
      <c r="B8" s="159">
        <v>4.1821234579739803</v>
      </c>
      <c r="C8" s="159">
        <v>4.4147975586089299</v>
      </c>
      <c r="D8" s="159">
        <v>4.445236977921442</v>
      </c>
      <c r="E8" s="159">
        <v>4.9868049284226164</v>
      </c>
      <c r="F8" s="159">
        <v>5.3053585821931097</v>
      </c>
      <c r="G8" s="159">
        <v>6.8147270999544345</v>
      </c>
      <c r="H8" s="159">
        <v>6.9222240522398213</v>
      </c>
      <c r="I8" s="159">
        <v>8.155320095671506</v>
      </c>
      <c r="J8" s="159">
        <v>8.7721533510459508</v>
      </c>
      <c r="K8" s="159">
        <v>8.3743405635911454</v>
      </c>
      <c r="L8" s="159">
        <v>9.0370952335743091</v>
      </c>
      <c r="M8" s="159">
        <v>9.4500316661203119</v>
      </c>
      <c r="N8" s="159">
        <v>9.5535857100182273</v>
      </c>
      <c r="O8" s="159">
        <v>9.7736122253567999</v>
      </c>
      <c r="P8" s="159">
        <v>8.454642964449901</v>
      </c>
      <c r="Q8" s="159">
        <v>8.2225897771690661</v>
      </c>
    </row>
    <row r="9" spans="1:17" x14ac:dyDescent="0.25">
      <c r="A9" s="76" t="s">
        <v>80</v>
      </c>
      <c r="B9" s="159">
        <v>9.1125299602441832</v>
      </c>
      <c r="C9" s="159">
        <v>9.619509186064553</v>
      </c>
      <c r="D9" s="159">
        <v>9.6858343730766219</v>
      </c>
      <c r="E9" s="159">
        <v>10.865869879929107</v>
      </c>
      <c r="F9" s="159">
        <v>11.559974141340644</v>
      </c>
      <c r="G9" s="159">
        <v>14.848773713463409</v>
      </c>
      <c r="H9" s="159">
        <v>15.083001422946211</v>
      </c>
      <c r="I9" s="159">
        <v>17.76982421824297</v>
      </c>
      <c r="J9" s="159">
        <v>19.113857118409342</v>
      </c>
      <c r="K9" s="159">
        <v>18.247053213484371</v>
      </c>
      <c r="L9" s="159">
        <v>19.691145394693926</v>
      </c>
      <c r="M9" s="159">
        <v>20.590902575720509</v>
      </c>
      <c r="N9" s="159">
        <v>20.816538986746338</v>
      </c>
      <c r="O9" s="159">
        <v>21.295960083043241</v>
      </c>
      <c r="P9" s="159">
        <v>18.422026057078856</v>
      </c>
      <c r="Q9" s="159">
        <v>17.9163997543845</v>
      </c>
    </row>
    <row r="10" spans="1:17" x14ac:dyDescent="0.25">
      <c r="A10" s="129" t="s">
        <v>79</v>
      </c>
      <c r="B10" s="158">
        <v>3.2100941212339285</v>
      </c>
      <c r="C10" s="158">
        <v>3.375005805250507</v>
      </c>
      <c r="D10" s="158">
        <v>3.4057815931152824</v>
      </c>
      <c r="E10" s="158">
        <v>3.8055676857203582</v>
      </c>
      <c r="F10" s="158">
        <v>4.0256362017396503</v>
      </c>
      <c r="G10" s="158">
        <v>5.1709251492690651</v>
      </c>
      <c r="H10" s="158">
        <v>5.4511217026659597</v>
      </c>
      <c r="I10" s="158">
        <v>6.1881494540447788</v>
      </c>
      <c r="J10" s="158">
        <v>6.8504285751983112</v>
      </c>
      <c r="K10" s="158">
        <v>6.4735625955673868</v>
      </c>
      <c r="L10" s="158">
        <v>6.9440076283541217</v>
      </c>
      <c r="M10" s="158">
        <v>7.2280622306403606</v>
      </c>
      <c r="N10" s="158">
        <v>7.2491349820833078</v>
      </c>
      <c r="O10" s="158">
        <v>7.5442933207541394</v>
      </c>
      <c r="P10" s="158">
        <v>6.5803347833613728</v>
      </c>
      <c r="Q10" s="158">
        <v>6.408557607242769</v>
      </c>
    </row>
    <row r="11" spans="1:17" x14ac:dyDescent="0.25">
      <c r="A11" s="92" t="s">
        <v>125</v>
      </c>
      <c r="B11" s="91">
        <v>0.42239299346857129</v>
      </c>
      <c r="C11" s="91">
        <v>0.48168022930864879</v>
      </c>
      <c r="D11" s="91">
        <v>0.46537109341892235</v>
      </c>
      <c r="E11" s="91">
        <v>0.56167538755902024</v>
      </c>
      <c r="F11" s="91">
        <v>0.65778403124826956</v>
      </c>
      <c r="G11" s="91">
        <v>0.84492284436914478</v>
      </c>
      <c r="H11" s="91">
        <v>0.33875218893958847</v>
      </c>
      <c r="I11" s="91">
        <v>1.0111360515113934</v>
      </c>
      <c r="J11" s="91">
        <v>0.57961042469799795</v>
      </c>
      <c r="K11" s="91">
        <v>0.72647248651229546</v>
      </c>
      <c r="L11" s="91">
        <v>0.89349990250001987</v>
      </c>
      <c r="M11" s="91">
        <v>1.0212670655804428</v>
      </c>
      <c r="N11" s="91">
        <v>1.1844997890065165</v>
      </c>
      <c r="O11" s="91">
        <v>0.87646973852678556</v>
      </c>
      <c r="P11" s="91">
        <v>0.61653855979749661</v>
      </c>
      <c r="Q11" s="91">
        <v>0.57651667151633168</v>
      </c>
    </row>
    <row r="12" spans="1:17" x14ac:dyDescent="0.25">
      <c r="A12" s="92" t="s">
        <v>26</v>
      </c>
      <c r="B12" s="91">
        <v>0.86288286516762214</v>
      </c>
      <c r="C12" s="91">
        <v>0.91088969629628769</v>
      </c>
      <c r="D12" s="91">
        <v>0.91717015492319343</v>
      </c>
      <c r="E12" s="91">
        <v>1.0289099707147142</v>
      </c>
      <c r="F12" s="91">
        <v>1.0946360288374126</v>
      </c>
      <c r="G12" s="91">
        <v>1.4060587413153094</v>
      </c>
      <c r="H12" s="91">
        <v>1.4282382104574609</v>
      </c>
      <c r="I12" s="91">
        <v>1.6826585922743698</v>
      </c>
      <c r="J12" s="91">
        <v>1.8099276344432071</v>
      </c>
      <c r="K12" s="91">
        <v>1.7278483172521226</v>
      </c>
      <c r="L12" s="91">
        <v>1.8645921638374976</v>
      </c>
      <c r="M12" s="91">
        <v>1.9497918896772533</v>
      </c>
      <c r="N12" s="91">
        <v>1.9711578323607375</v>
      </c>
      <c r="O12" s="91">
        <v>2.0165551315739392</v>
      </c>
      <c r="P12" s="91">
        <v>1.7444168299775722</v>
      </c>
      <c r="Q12" s="91">
        <v>1.6965381097235388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1.924818262597735</v>
      </c>
      <c r="C14" s="157">
        <v>1.9824358796455708</v>
      </c>
      <c r="D14" s="157">
        <v>2.0232403447731664</v>
      </c>
      <c r="E14" s="157">
        <v>2.2149823274466236</v>
      </c>
      <c r="F14" s="157">
        <v>2.2732161416539682</v>
      </c>
      <c r="G14" s="157">
        <v>2.9199435635846109</v>
      </c>
      <c r="H14" s="157">
        <v>3.6841313032689103</v>
      </c>
      <c r="I14" s="157">
        <v>3.4943548102590158</v>
      </c>
      <c r="J14" s="157">
        <v>4.4608905160571064</v>
      </c>
      <c r="K14" s="157">
        <v>4.0192417918029681</v>
      </c>
      <c r="L14" s="157">
        <v>4.1859155620166044</v>
      </c>
      <c r="M14" s="157">
        <v>4.2570032753826643</v>
      </c>
      <c r="N14" s="157">
        <v>4.0934773607160535</v>
      </c>
      <c r="O14" s="157">
        <v>4.6512684506534141</v>
      </c>
      <c r="P14" s="157">
        <v>4.219379393586304</v>
      </c>
      <c r="Q14" s="157">
        <v>4.1355028260028988</v>
      </c>
    </row>
    <row r="15" spans="1:17" x14ac:dyDescent="0.25">
      <c r="A15" s="156" t="s">
        <v>314</v>
      </c>
      <c r="B15" s="206">
        <v>58.744969644559532</v>
      </c>
      <c r="C15" s="206">
        <v>62.641058908914523</v>
      </c>
      <c r="D15" s="206">
        <v>63.181674568999071</v>
      </c>
      <c r="E15" s="206">
        <v>71.167425035365511</v>
      </c>
      <c r="F15" s="206">
        <v>76.675118377745832</v>
      </c>
      <c r="G15" s="206">
        <v>99.753941308953316</v>
      </c>
      <c r="H15" s="206">
        <v>101.73066288867028</v>
      </c>
      <c r="I15" s="206">
        <v>118.18452131593037</v>
      </c>
      <c r="J15" s="206">
        <v>125.73916088099892</v>
      </c>
      <c r="K15" s="206">
        <v>119.21957123031451</v>
      </c>
      <c r="L15" s="206">
        <v>127.21441855907491</v>
      </c>
      <c r="M15" s="206">
        <v>133.03060749444069</v>
      </c>
      <c r="N15" s="206">
        <v>135.02699116211159</v>
      </c>
      <c r="O15" s="206">
        <v>138.24538331713691</v>
      </c>
      <c r="P15" s="206">
        <v>121.55345147681737</v>
      </c>
      <c r="Q15" s="206">
        <v>118.77355585094273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0.36022843734257698</v>
      </c>
      <c r="C19" s="87">
        <v>0.96439650854638703</v>
      </c>
      <c r="D19" s="87">
        <v>0.65877384460909227</v>
      </c>
      <c r="E19" s="87">
        <v>1.2238714742367731</v>
      </c>
      <c r="F19" s="87">
        <v>1.6874332748475227</v>
      </c>
      <c r="G19" s="87">
        <v>1.8671708848621358</v>
      </c>
      <c r="H19" s="87">
        <v>2.3579934781438703</v>
      </c>
      <c r="I19" s="87">
        <v>1.6090138478878748</v>
      </c>
      <c r="J19" s="87">
        <v>0.2681659633789733</v>
      </c>
      <c r="K19" s="87">
        <v>0.18332359288898104</v>
      </c>
      <c r="L19" s="87">
        <v>8.4129802499365025E-2</v>
      </c>
      <c r="M19" s="87">
        <v>0</v>
      </c>
      <c r="N19" s="87">
        <v>6.6692270682476171E-2</v>
      </c>
      <c r="O19" s="87">
        <v>9.9120036837325648E-2</v>
      </c>
      <c r="P19" s="87">
        <v>0.26582026355771593</v>
      </c>
      <c r="Q19" s="87">
        <v>0.29916019982281944</v>
      </c>
    </row>
    <row r="20" spans="1:17" x14ac:dyDescent="0.25">
      <c r="A20" s="88" t="s">
        <v>29</v>
      </c>
      <c r="B20" s="87">
        <v>2.3863738437532231</v>
      </c>
      <c r="C20" s="87">
        <v>1.0670872453839515</v>
      </c>
      <c r="D20" s="87">
        <v>3.2069107590997437</v>
      </c>
      <c r="E20" s="87">
        <v>3.4797812982755869</v>
      </c>
      <c r="F20" s="87">
        <v>3.4906065624849174</v>
      </c>
      <c r="G20" s="87">
        <v>3.4965593238523276</v>
      </c>
      <c r="H20" s="87">
        <v>3.2647553054841114</v>
      </c>
      <c r="I20" s="87">
        <v>2.4845738237790758</v>
      </c>
      <c r="J20" s="87">
        <v>0.83706247989471494</v>
      </c>
      <c r="K20" s="87">
        <v>1.1128996846128099</v>
      </c>
      <c r="L20" s="87">
        <v>1.6555805688134249</v>
      </c>
      <c r="M20" s="87">
        <v>1.5914879137990288</v>
      </c>
      <c r="N20" s="87">
        <v>1.6687847834483691</v>
      </c>
      <c r="O20" s="87">
        <v>1.6858047152837896</v>
      </c>
      <c r="P20" s="87">
        <v>1.4044491812824451</v>
      </c>
      <c r="Q20" s="87">
        <v>1.4206263423703764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7.7979086690964561</v>
      </c>
      <c r="C22" s="87">
        <v>11.668703086259701</v>
      </c>
      <c r="D22" s="87">
        <v>10.483377394541021</v>
      </c>
      <c r="E22" s="87">
        <v>13.17845793571666</v>
      </c>
      <c r="F22" s="87">
        <v>11.184684326426154</v>
      </c>
      <c r="G22" s="87">
        <v>19.714005992937196</v>
      </c>
      <c r="H22" s="87">
        <v>21.400203230454952</v>
      </c>
      <c r="I22" s="87">
        <v>16.766786704165536</v>
      </c>
      <c r="J22" s="87">
        <v>11.906127835343407</v>
      </c>
      <c r="K22" s="87">
        <v>7.0809257187431447</v>
      </c>
      <c r="L22" s="87">
        <v>3.0464431455348735</v>
      </c>
      <c r="M22" s="87">
        <v>0</v>
      </c>
      <c r="N22" s="87">
        <v>1.5094646937472831</v>
      </c>
      <c r="O22" s="87">
        <v>3.7551150583567319</v>
      </c>
      <c r="P22" s="87">
        <v>7.7139577402790174</v>
      </c>
      <c r="Q22" s="87">
        <v>8.5669148055225044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46.389641949671351</v>
      </c>
      <c r="C24" s="87">
        <v>46.848040812608517</v>
      </c>
      <c r="D24" s="87">
        <v>45.283565406528275</v>
      </c>
      <c r="E24" s="87">
        <v>49.24242357783875</v>
      </c>
      <c r="F24" s="87">
        <v>49.753568770844574</v>
      </c>
      <c r="G24" s="87">
        <v>58.995295992082426</v>
      </c>
      <c r="H24" s="87">
        <v>58.141579837928731</v>
      </c>
      <c r="I24" s="87">
        <v>78.675763651291547</v>
      </c>
      <c r="J24" s="87">
        <v>93.743609467049779</v>
      </c>
      <c r="K24" s="87">
        <v>93.34006599379623</v>
      </c>
      <c r="L24" s="87">
        <v>106.76937497999747</v>
      </c>
      <c r="M24" s="87">
        <v>112.69997050655368</v>
      </c>
      <c r="N24" s="87">
        <v>111.50437952781888</v>
      </c>
      <c r="O24" s="87">
        <v>113.07406905748475</v>
      </c>
      <c r="P24" s="87">
        <v>89.527844846510291</v>
      </c>
      <c r="Q24" s="87">
        <v>84.718785270817747</v>
      </c>
    </row>
    <row r="25" spans="1:17" x14ac:dyDescent="0.25">
      <c r="A25" s="88" t="s">
        <v>22</v>
      </c>
      <c r="B25" s="87">
        <v>1.810816744695926</v>
      </c>
      <c r="C25" s="87">
        <v>2.0928312561159652</v>
      </c>
      <c r="D25" s="87">
        <v>3.5490471642209385</v>
      </c>
      <c r="E25" s="87">
        <v>4.0428907492977446</v>
      </c>
      <c r="F25" s="87">
        <v>10.558825443142661</v>
      </c>
      <c r="G25" s="87">
        <v>15.680909115219228</v>
      </c>
      <c r="H25" s="87">
        <v>16.566131036658618</v>
      </c>
      <c r="I25" s="87">
        <v>18.648383288806336</v>
      </c>
      <c r="J25" s="87">
        <v>18.984195135332047</v>
      </c>
      <c r="K25" s="87">
        <v>17.502356240273347</v>
      </c>
      <c r="L25" s="87">
        <v>15.658890062229794</v>
      </c>
      <c r="M25" s="87">
        <v>18.739149074087987</v>
      </c>
      <c r="N25" s="87">
        <v>20.277669886414561</v>
      </c>
      <c r="O25" s="87">
        <v>19.631274449174313</v>
      </c>
      <c r="P25" s="87">
        <v>22.641379445187901</v>
      </c>
      <c r="Q25" s="87">
        <v>23.768069232409267</v>
      </c>
    </row>
    <row r="26" spans="1:17" x14ac:dyDescent="0.25">
      <c r="A26" s="156" t="s">
        <v>313</v>
      </c>
      <c r="B26" s="204">
        <v>6.3267140304417246</v>
      </c>
      <c r="C26" s="204">
        <v>7.8965996576473989</v>
      </c>
      <c r="D26" s="204">
        <v>7.4683094776674874</v>
      </c>
      <c r="E26" s="204">
        <v>9.1061452643298431</v>
      </c>
      <c r="F26" s="204">
        <v>9.9822371225217505</v>
      </c>
      <c r="G26" s="204">
        <v>11.749418035430546</v>
      </c>
      <c r="H26" s="204">
        <v>14.548767086033667</v>
      </c>
      <c r="I26" s="204">
        <v>14.680655553197957</v>
      </c>
      <c r="J26" s="204">
        <v>11.581093451274539</v>
      </c>
      <c r="K26" s="204">
        <v>9.7520153222011015</v>
      </c>
      <c r="L26" s="204">
        <v>9.6692369940352219</v>
      </c>
      <c r="M26" s="204">
        <v>10.054466700057919</v>
      </c>
      <c r="N26" s="204">
        <v>10.675063815663682</v>
      </c>
      <c r="O26" s="204">
        <v>11.031487138734596</v>
      </c>
      <c r="P26" s="204">
        <v>12.85601150744589</v>
      </c>
      <c r="Q26" s="204">
        <v>12.773864243563857</v>
      </c>
    </row>
    <row r="27" spans="1:17" x14ac:dyDescent="0.25">
      <c r="A27" s="156" t="s">
        <v>312</v>
      </c>
      <c r="B27" s="204">
        <v>7.6066483530092555</v>
      </c>
      <c r="C27" s="204">
        <v>6.1342008489908801</v>
      </c>
      <c r="D27" s="204">
        <v>6.9453750373401766</v>
      </c>
      <c r="E27" s="204">
        <v>6.6563757929743126</v>
      </c>
      <c r="F27" s="204">
        <v>6.6762921408591165</v>
      </c>
      <c r="G27" s="204">
        <v>10.334151248488009</v>
      </c>
      <c r="H27" s="204">
        <v>6.3910513143531791</v>
      </c>
      <c r="I27" s="204">
        <v>11.338402617872294</v>
      </c>
      <c r="J27" s="204">
        <v>18.792316235305893</v>
      </c>
      <c r="K27" s="204">
        <v>19.940333666505261</v>
      </c>
      <c r="L27" s="204">
        <v>22.781238891547858</v>
      </c>
      <c r="M27" s="204">
        <v>23.903329272837858</v>
      </c>
      <c r="N27" s="204">
        <v>23.38368528783214</v>
      </c>
      <c r="O27" s="204">
        <v>23.763827819010054</v>
      </c>
      <c r="P27" s="204">
        <v>15.40282988436415</v>
      </c>
      <c r="Q27" s="204">
        <v>14.576251817174397</v>
      </c>
    </row>
    <row r="28" spans="1:17" x14ac:dyDescent="0.25">
      <c r="A28" s="152" t="s">
        <v>318</v>
      </c>
      <c r="B28" s="264">
        <v>4.3259122174303428</v>
      </c>
      <c r="C28" s="264">
        <v>2.5416929415312888</v>
      </c>
      <c r="D28" s="264">
        <v>3.3625115274133033</v>
      </c>
      <c r="E28" s="264">
        <v>2.5638453186617074</v>
      </c>
      <c r="F28" s="264">
        <v>2.2530068270179457</v>
      </c>
      <c r="G28" s="264">
        <v>4.6808007987006457</v>
      </c>
      <c r="H28" s="264">
        <v>0.41552469715389262</v>
      </c>
      <c r="I28" s="264">
        <v>4.5782736115171225</v>
      </c>
      <c r="J28" s="264">
        <v>11.930697824092864</v>
      </c>
      <c r="K28" s="264">
        <v>13.535089731837672</v>
      </c>
      <c r="L28" s="264">
        <v>16.006785822203746</v>
      </c>
      <c r="M28" s="264">
        <v>16.823805518693046</v>
      </c>
      <c r="N28" s="264">
        <v>16.159459120565863</v>
      </c>
      <c r="O28" s="264">
        <v>16.359060613974684</v>
      </c>
      <c r="P28" s="264">
        <v>8.6336682630850046</v>
      </c>
      <c r="Q28" s="264">
        <v>7.944551316957372</v>
      </c>
    </row>
    <row r="29" spans="1:17" x14ac:dyDescent="0.25">
      <c r="A29" s="154" t="s">
        <v>33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30</v>
      </c>
      <c r="B30" s="208">
        <v>0.26875148317817721</v>
      </c>
      <c r="C30" s="208">
        <v>0.2716141344782696</v>
      </c>
      <c r="D30" s="208">
        <v>0.26995703078855798</v>
      </c>
      <c r="E30" s="208">
        <v>0.27149294331290258</v>
      </c>
      <c r="F30" s="208">
        <v>0</v>
      </c>
      <c r="G30" s="208">
        <v>0</v>
      </c>
      <c r="H30" s="208">
        <v>0</v>
      </c>
      <c r="I30" s="208">
        <v>0</v>
      </c>
      <c r="J30" s="208">
        <v>0</v>
      </c>
      <c r="K30" s="208">
        <v>0.28342123304632166</v>
      </c>
      <c r="L30" s="208">
        <v>0.55930786959859979</v>
      </c>
      <c r="M30" s="208">
        <v>0.56380789234491169</v>
      </c>
      <c r="N30" s="208">
        <v>0.5641728818015791</v>
      </c>
      <c r="O30" s="208">
        <v>0.56986340017813253</v>
      </c>
      <c r="P30" s="208">
        <v>0.56928788587872148</v>
      </c>
      <c r="Q30" s="208">
        <v>0.57589004450685177</v>
      </c>
    </row>
    <row r="31" spans="1:17" x14ac:dyDescent="0.25">
      <c r="A31" s="154" t="s">
        <v>125</v>
      </c>
      <c r="B31" s="208">
        <v>0</v>
      </c>
      <c r="C31" s="208">
        <v>0</v>
      </c>
      <c r="D31" s="208">
        <v>0</v>
      </c>
      <c r="E31" s="208">
        <v>0</v>
      </c>
      <c r="F31" s="208">
        <v>0.10662213539705344</v>
      </c>
      <c r="G31" s="208">
        <v>0.10851781534821393</v>
      </c>
      <c r="H31" s="208">
        <v>0</v>
      </c>
      <c r="I31" s="208">
        <v>3.5507200663339976E-2</v>
      </c>
      <c r="J31" s="208">
        <v>2.8259475207745032E-17</v>
      </c>
      <c r="K31" s="208">
        <v>0</v>
      </c>
      <c r="L31" s="208">
        <v>0</v>
      </c>
      <c r="M31" s="208">
        <v>0</v>
      </c>
      <c r="N31" s="208">
        <v>0.12688614131154147</v>
      </c>
      <c r="O31" s="208">
        <v>1.4387419061943465E-17</v>
      </c>
      <c r="P31" s="208">
        <v>0</v>
      </c>
      <c r="Q31" s="208">
        <v>0</v>
      </c>
    </row>
    <row r="32" spans="1:17" x14ac:dyDescent="0.25">
      <c r="A32" s="154" t="s">
        <v>29</v>
      </c>
      <c r="B32" s="208">
        <v>0</v>
      </c>
      <c r="C32" s="208">
        <v>0</v>
      </c>
      <c r="D32" s="208">
        <v>0</v>
      </c>
      <c r="E32" s="208">
        <v>0</v>
      </c>
      <c r="F32" s="208">
        <v>0</v>
      </c>
      <c r="G32" s="208">
        <v>0</v>
      </c>
      <c r="H32" s="208">
        <v>0</v>
      </c>
      <c r="I32" s="208">
        <v>0</v>
      </c>
      <c r="J32" s="208">
        <v>0</v>
      </c>
      <c r="K32" s="208">
        <v>0</v>
      </c>
      <c r="L32" s="208">
        <v>0</v>
      </c>
      <c r="M32" s="208">
        <v>6.3525782082673551E-2</v>
      </c>
      <c r="N32" s="208">
        <v>0</v>
      </c>
      <c r="O32" s="208">
        <v>0</v>
      </c>
      <c r="P32" s="208">
        <v>0</v>
      </c>
      <c r="Q32" s="208">
        <v>0</v>
      </c>
    </row>
    <row r="33" spans="1:17" x14ac:dyDescent="0.25">
      <c r="A33" s="154" t="s">
        <v>26</v>
      </c>
      <c r="B33" s="208">
        <v>4.0571607342521654</v>
      </c>
      <c r="C33" s="208">
        <v>2.2700788070530193</v>
      </c>
      <c r="D33" s="208">
        <v>3.0925544966247451</v>
      </c>
      <c r="E33" s="208">
        <v>2.2923523753488046</v>
      </c>
      <c r="F33" s="208">
        <v>2.1463846916208924</v>
      </c>
      <c r="G33" s="208">
        <v>4.5722829833524319</v>
      </c>
      <c r="H33" s="208">
        <v>0.41552469715389262</v>
      </c>
      <c r="I33" s="208">
        <v>4.5427664108537824</v>
      </c>
      <c r="J33" s="208">
        <v>11.930697824092864</v>
      </c>
      <c r="K33" s="208">
        <v>13.25166849879135</v>
      </c>
      <c r="L33" s="208">
        <v>15.447477952605146</v>
      </c>
      <c r="M33" s="208">
        <v>16.19647184426546</v>
      </c>
      <c r="N33" s="208">
        <v>15.468400097452742</v>
      </c>
      <c r="O33" s="208">
        <v>15.78919721379655</v>
      </c>
      <c r="P33" s="208">
        <v>8.0643803772062839</v>
      </c>
      <c r="Q33" s="208">
        <v>7.3686612724505203</v>
      </c>
    </row>
    <row r="34" spans="1:17" x14ac:dyDescent="0.25">
      <c r="A34" s="152" t="s">
        <v>317</v>
      </c>
      <c r="B34" s="264">
        <v>2.7626983214043292</v>
      </c>
      <c r="C34" s="264">
        <v>2.945926252847678</v>
      </c>
      <c r="D34" s="264">
        <v>2.9713506931985245</v>
      </c>
      <c r="E34" s="264">
        <v>3.3469099886083851</v>
      </c>
      <c r="F34" s="264">
        <v>3.6059295309431567</v>
      </c>
      <c r="G34" s="264">
        <v>4.69129608671496</v>
      </c>
      <c r="H34" s="264">
        <v>4.7842586913977181</v>
      </c>
      <c r="I34" s="264">
        <v>5.5580619180000435</v>
      </c>
      <c r="J34" s="264">
        <v>5.9133466372111068</v>
      </c>
      <c r="K34" s="264">
        <v>5.6067389481924259</v>
      </c>
      <c r="L34" s="264">
        <v>5.9827260570238945</v>
      </c>
      <c r="M34" s="264">
        <v>6.2562537395800035</v>
      </c>
      <c r="N34" s="264">
        <v>6.3501410262859928</v>
      </c>
      <c r="O34" s="264">
        <v>6.5014977579024649</v>
      </c>
      <c r="P34" s="264">
        <v>5.7164982531743673</v>
      </c>
      <c r="Q34" s="264">
        <v>5.5857634340783395</v>
      </c>
    </row>
    <row r="35" spans="1:17" x14ac:dyDescent="0.25">
      <c r="A35" s="150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150" t="s">
        <v>125</v>
      </c>
      <c r="B38" s="87">
        <v>1.6941067553357895E-2</v>
      </c>
      <c r="C38" s="87">
        <v>4.5354293847627292E-2</v>
      </c>
      <c r="D38" s="87">
        <v>3.0981263684339441E-2</v>
      </c>
      <c r="E38" s="87">
        <v>5.7557058722588192E-2</v>
      </c>
      <c r="F38" s="87">
        <v>7.9357757849055299E-2</v>
      </c>
      <c r="G38" s="87">
        <v>8.7810580218103632E-2</v>
      </c>
      <c r="H38" s="87">
        <v>0.1108933184129024</v>
      </c>
      <c r="I38" s="87">
        <v>7.5669795789703509E-2</v>
      </c>
      <c r="J38" s="87">
        <v>1.2611491015613738E-2</v>
      </c>
      <c r="K38" s="87">
        <v>8.6214664066151768E-3</v>
      </c>
      <c r="L38" s="87">
        <v>3.9565134776880203E-3</v>
      </c>
      <c r="M38" s="87">
        <v>0</v>
      </c>
      <c r="N38" s="87">
        <v>3.1364493909851522E-3</v>
      </c>
      <c r="O38" s="87">
        <v>4.6614843967899711E-3</v>
      </c>
      <c r="P38" s="87">
        <v>1.2501175851644522E-2</v>
      </c>
      <c r="Q38" s="87">
        <v>1.406910901277535E-2</v>
      </c>
    </row>
    <row r="39" spans="1:17" x14ac:dyDescent="0.25">
      <c r="A39" s="150" t="s">
        <v>29</v>
      </c>
      <c r="B39" s="87">
        <v>0.11222800951759107</v>
      </c>
      <c r="C39" s="87">
        <v>5.0183703548602215E-2</v>
      </c>
      <c r="D39" s="87">
        <v>0.15081677673279476</v>
      </c>
      <c r="E39" s="87">
        <v>0.16364951773348083</v>
      </c>
      <c r="F39" s="87">
        <v>0.16415861560927905</v>
      </c>
      <c r="G39" s="87">
        <v>0.16443856611290461</v>
      </c>
      <c r="H39" s="87">
        <v>0.15353712933771416</v>
      </c>
      <c r="I39" s="87">
        <v>0.11684622485791488</v>
      </c>
      <c r="J39" s="87">
        <v>3.9365942685951207E-2</v>
      </c>
      <c r="K39" s="87">
        <v>5.2338202048181008E-2</v>
      </c>
      <c r="L39" s="87">
        <v>7.7859767161086016E-2</v>
      </c>
      <c r="M39" s="87">
        <v>7.4845574260928194E-2</v>
      </c>
      <c r="N39" s="87">
        <v>7.8480743932852939E-2</v>
      </c>
      <c r="O39" s="87">
        <v>7.9281168844068911E-2</v>
      </c>
      <c r="P39" s="87">
        <v>6.6049389745255135E-2</v>
      </c>
      <c r="Q39" s="87">
        <v>6.6810180261500721E-2</v>
      </c>
    </row>
    <row r="40" spans="1:17" x14ac:dyDescent="0.25">
      <c r="A40" s="150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26</v>
      </c>
      <c r="B41" s="87">
        <v>0.36672534381966776</v>
      </c>
      <c r="C41" s="87">
        <v>0.5487636920135972</v>
      </c>
      <c r="D41" s="87">
        <v>0.4930193905245947</v>
      </c>
      <c r="E41" s="87">
        <v>0.61976546822632961</v>
      </c>
      <c r="F41" s="87">
        <v>0.52600092911813301</v>
      </c>
      <c r="G41" s="87">
        <v>0.92712366002365354</v>
      </c>
      <c r="H41" s="87">
        <v>1.0064232886698719</v>
      </c>
      <c r="I41" s="87">
        <v>0.78851983009293247</v>
      </c>
      <c r="J41" s="87">
        <v>0.55992946432945978</v>
      </c>
      <c r="K41" s="87">
        <v>0.33300658278529105</v>
      </c>
      <c r="L41" s="87">
        <v>0.14327019684148179</v>
      </c>
      <c r="M41" s="87">
        <v>0</v>
      </c>
      <c r="N41" s="87">
        <v>7.0988130572996661E-2</v>
      </c>
      <c r="O41" s="87">
        <v>0.17659810075947555</v>
      </c>
      <c r="P41" s="87">
        <v>0.36277724253495197</v>
      </c>
      <c r="Q41" s="87">
        <v>0.40289068657341326</v>
      </c>
    </row>
    <row r="42" spans="1:17" x14ac:dyDescent="0.25">
      <c r="A42" s="150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86</v>
      </c>
      <c r="B43" s="87">
        <v>2.1816435810648862</v>
      </c>
      <c r="C43" s="87">
        <v>2.2032014740527068</v>
      </c>
      <c r="D43" s="87">
        <v>2.1296262623467865</v>
      </c>
      <c r="E43" s="87">
        <v>2.315806132567729</v>
      </c>
      <c r="F43" s="87">
        <v>2.3398446157817863</v>
      </c>
      <c r="G43" s="87">
        <v>2.7744708388520216</v>
      </c>
      <c r="H43" s="87">
        <v>2.7343216958648555</v>
      </c>
      <c r="I43" s="87">
        <v>3.7000172353439393</v>
      </c>
      <c r="J43" s="87">
        <v>4.408638119723439</v>
      </c>
      <c r="K43" s="87">
        <v>4.3896600032495199</v>
      </c>
      <c r="L43" s="87">
        <v>5.0212226650107086</v>
      </c>
      <c r="M43" s="87">
        <v>5.300130738421589</v>
      </c>
      <c r="N43" s="87">
        <v>5.2439036740444669</v>
      </c>
      <c r="O43" s="87">
        <v>5.3177240990948604</v>
      </c>
      <c r="P43" s="87">
        <v>4.2103762785637517</v>
      </c>
      <c r="Q43" s="87">
        <v>3.9842125593944862</v>
      </c>
    </row>
    <row r="44" spans="1:17" x14ac:dyDescent="0.25">
      <c r="A44" s="150" t="s">
        <v>22</v>
      </c>
      <c r="B44" s="87">
        <v>8.5160319448826141E-2</v>
      </c>
      <c r="C44" s="87">
        <v>9.8423089385144616E-2</v>
      </c>
      <c r="D44" s="87">
        <v>0.16690699991000899</v>
      </c>
      <c r="E44" s="87">
        <v>0.19013181135825769</v>
      </c>
      <c r="F44" s="87">
        <v>0.49656761258490317</v>
      </c>
      <c r="G44" s="87">
        <v>0.73745244150827605</v>
      </c>
      <c r="H44" s="87">
        <v>0.77908325911237408</v>
      </c>
      <c r="I44" s="87">
        <v>0.87700883191555312</v>
      </c>
      <c r="J44" s="87">
        <v>0.89280161945664271</v>
      </c>
      <c r="K44" s="87">
        <v>0.82311269370281925</v>
      </c>
      <c r="L44" s="87">
        <v>0.73641691453293023</v>
      </c>
      <c r="M44" s="87">
        <v>0.88127742689748612</v>
      </c>
      <c r="N44" s="87">
        <v>0.95363202834469085</v>
      </c>
      <c r="O44" s="87">
        <v>0.92323290480726916</v>
      </c>
      <c r="P44" s="87">
        <v>1.0647941664787641</v>
      </c>
      <c r="Q44" s="87">
        <v>1.1177808988361644</v>
      </c>
    </row>
    <row r="45" spans="1:17" x14ac:dyDescent="0.25">
      <c r="A45" s="152" t="s">
        <v>316</v>
      </c>
      <c r="B45" s="264">
        <v>0.51803781417458306</v>
      </c>
      <c r="C45" s="264">
        <v>0.64658165461191353</v>
      </c>
      <c r="D45" s="264">
        <v>0.61151281672834923</v>
      </c>
      <c r="E45" s="264">
        <v>0.74562048570422024</v>
      </c>
      <c r="F45" s="264">
        <v>0.81735578289801425</v>
      </c>
      <c r="G45" s="264">
        <v>0.96205436307240522</v>
      </c>
      <c r="H45" s="264">
        <v>1.1912679258015688</v>
      </c>
      <c r="I45" s="264">
        <v>1.2020670883551283</v>
      </c>
      <c r="J45" s="264">
        <v>0.94827177400192431</v>
      </c>
      <c r="K45" s="264">
        <v>0.7985049864751641</v>
      </c>
      <c r="L45" s="264">
        <v>0.79172701232021658</v>
      </c>
      <c r="M45" s="264">
        <v>0.82327001456480853</v>
      </c>
      <c r="N45" s="264">
        <v>0.87408514098028445</v>
      </c>
      <c r="O45" s="264">
        <v>0.90326944713290591</v>
      </c>
      <c r="P45" s="264">
        <v>1.0526633681047801</v>
      </c>
      <c r="Q45" s="264">
        <v>1.0459370661386866</v>
      </c>
    </row>
    <row r="46" spans="1:17" x14ac:dyDescent="0.25">
      <c r="A46" s="152" t="s">
        <v>315</v>
      </c>
      <c r="B46" s="264">
        <v>0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</row>
    <row r="47" spans="1:17" x14ac:dyDescent="0.25">
      <c r="A47" s="243" t="s">
        <v>311</v>
      </c>
      <c r="B47" s="242">
        <v>8.4879025900269411</v>
      </c>
      <c r="C47" s="242">
        <v>10.594056940783137</v>
      </c>
      <c r="D47" s="242">
        <v>10.019463982978658</v>
      </c>
      <c r="E47" s="242">
        <v>12.216780085581078</v>
      </c>
      <c r="F47" s="242">
        <v>13.392142574934718</v>
      </c>
      <c r="G47" s="242">
        <v>15.762987752313073</v>
      </c>
      <c r="H47" s="242">
        <v>19.5185869373998</v>
      </c>
      <c r="I47" s="242">
        <v>19.695528151535932</v>
      </c>
      <c r="J47" s="242">
        <v>15.537163941255939</v>
      </c>
      <c r="K47" s="242">
        <v>13.083277624532357</v>
      </c>
      <c r="L47" s="242">
        <v>12.972222441279795</v>
      </c>
      <c r="M47" s="242">
        <v>13.489045582609144</v>
      </c>
      <c r="N47" s="242">
        <v>14.321637009939018</v>
      </c>
      <c r="O47" s="242">
        <v>14.799813585090522</v>
      </c>
      <c r="P47" s="242">
        <v>17.247590589114619</v>
      </c>
      <c r="Q47" s="242">
        <v>17.137382040014248</v>
      </c>
    </row>
    <row r="49" spans="1:17" ht="12.75" x14ac:dyDescent="0.25">
      <c r="A49" s="98" t="s">
        <v>90</v>
      </c>
      <c r="B49" s="197"/>
      <c r="C49" s="197"/>
      <c r="D49" s="197"/>
      <c r="E49" s="197"/>
      <c r="F49" s="197"/>
      <c r="G49" s="197"/>
      <c r="H49" s="197"/>
      <c r="I49" s="197"/>
      <c r="J49" s="197"/>
      <c r="K49" s="197"/>
      <c r="L49" s="197"/>
      <c r="M49" s="197"/>
      <c r="N49" s="197"/>
      <c r="O49" s="197"/>
      <c r="P49" s="197"/>
      <c r="Q49" s="197"/>
    </row>
    <row r="51" spans="1:17" x14ac:dyDescent="0.25">
      <c r="A51" s="78" t="s">
        <v>4</v>
      </c>
      <c r="B51" s="77">
        <f t="shared" ref="B51:Q51" si="0">SUM(B$52:B$56,B$57,B$58,B$60:B$63,B$64)</f>
        <v>0.99999999999999989</v>
      </c>
      <c r="C51" s="77">
        <f t="shared" si="0"/>
        <v>1.0000000000000002</v>
      </c>
      <c r="D51" s="77">
        <f t="shared" si="0"/>
        <v>0.99999999999999989</v>
      </c>
      <c r="E51" s="77">
        <f t="shared" si="0"/>
        <v>0.99999999999999989</v>
      </c>
      <c r="F51" s="77">
        <f t="shared" si="0"/>
        <v>1</v>
      </c>
      <c r="G51" s="77">
        <f t="shared" si="0"/>
        <v>0.99999999999999989</v>
      </c>
      <c r="H51" s="77">
        <f t="shared" si="0"/>
        <v>0.99999999999999989</v>
      </c>
      <c r="I51" s="77">
        <f t="shared" si="0"/>
        <v>0.99999999999999978</v>
      </c>
      <c r="J51" s="77">
        <f t="shared" si="0"/>
        <v>1</v>
      </c>
      <c r="K51" s="77">
        <f t="shared" si="0"/>
        <v>0.99999999999999978</v>
      </c>
      <c r="L51" s="77">
        <f t="shared" si="0"/>
        <v>1.0000000000000002</v>
      </c>
      <c r="M51" s="77">
        <f t="shared" si="0"/>
        <v>0.99999999999999989</v>
      </c>
      <c r="N51" s="77">
        <f t="shared" si="0"/>
        <v>1</v>
      </c>
      <c r="O51" s="77">
        <f t="shared" si="0"/>
        <v>1.0000000000000002</v>
      </c>
      <c r="P51" s="77">
        <f t="shared" si="0"/>
        <v>1</v>
      </c>
      <c r="Q51" s="77">
        <f t="shared" si="0"/>
        <v>1.0000000000000002</v>
      </c>
    </row>
    <row r="52" spans="1:17" x14ac:dyDescent="0.25">
      <c r="A52" s="132" t="s">
        <v>83</v>
      </c>
      <c r="B52" s="203">
        <f t="shared" ref="B52:Q52" si="1">IF(B$6=0,0,B$6/B$5)</f>
        <v>1.1477008310385147E-2</v>
      </c>
      <c r="C52" s="203">
        <f t="shared" si="1"/>
        <v>1.1307311771675033E-2</v>
      </c>
      <c r="D52" s="203">
        <f t="shared" si="1"/>
        <v>1.1333306823310551E-2</v>
      </c>
      <c r="E52" s="203">
        <f t="shared" si="1"/>
        <v>1.1254082424547174E-2</v>
      </c>
      <c r="F52" s="203">
        <f t="shared" si="1"/>
        <v>1.1147792910472873E-2</v>
      </c>
      <c r="G52" s="203">
        <f t="shared" si="1"/>
        <v>1.1113616637688823E-2</v>
      </c>
      <c r="H52" s="203">
        <f t="shared" si="1"/>
        <v>1.0944582649546349E-2</v>
      </c>
      <c r="I52" s="203">
        <f t="shared" si="1"/>
        <v>1.1156664005535695E-2</v>
      </c>
      <c r="J52" s="203">
        <f t="shared" si="1"/>
        <v>1.1393827276675848E-2</v>
      </c>
      <c r="K52" s="203">
        <f t="shared" si="1"/>
        <v>1.1505270385079081E-2</v>
      </c>
      <c r="L52" s="203">
        <f t="shared" si="1"/>
        <v>1.1626096028374732E-2</v>
      </c>
      <c r="M52" s="203">
        <f t="shared" si="1"/>
        <v>1.1630372761944872E-2</v>
      </c>
      <c r="N52" s="203">
        <f t="shared" si="1"/>
        <v>1.1584017796452297E-2</v>
      </c>
      <c r="O52" s="203">
        <f t="shared" si="1"/>
        <v>1.1567016115448197E-2</v>
      </c>
      <c r="P52" s="203">
        <f t="shared" si="1"/>
        <v>1.1304167198785294E-2</v>
      </c>
      <c r="Q52" s="203">
        <f t="shared" si="1"/>
        <v>1.1258913135916249E-2</v>
      </c>
    </row>
    <row r="53" spans="1:17" x14ac:dyDescent="0.25">
      <c r="A53" s="76" t="s">
        <v>82</v>
      </c>
      <c r="B53" s="202">
        <f t="shared" ref="B53:Q53" si="2">IF(B$7=0,0,B$7/B$5)</f>
        <v>3.1169248675328928E-3</v>
      </c>
      <c r="C53" s="202">
        <f t="shared" si="2"/>
        <v>3.0708386970662214E-3</v>
      </c>
      <c r="D53" s="202">
        <f t="shared" si="2"/>
        <v>3.0778984308125349E-3</v>
      </c>
      <c r="E53" s="202">
        <f t="shared" si="2"/>
        <v>3.0563826758402686E-3</v>
      </c>
      <c r="F53" s="202">
        <f t="shared" si="2"/>
        <v>3.0275165793265629E-3</v>
      </c>
      <c r="G53" s="202">
        <f t="shared" si="2"/>
        <v>3.0182349902887822E-3</v>
      </c>
      <c r="H53" s="202">
        <f t="shared" si="2"/>
        <v>2.9723287552446908E-3</v>
      </c>
      <c r="I53" s="202">
        <f t="shared" si="2"/>
        <v>3.0299257905125943E-3</v>
      </c>
      <c r="J53" s="202">
        <f t="shared" si="2"/>
        <v>3.0943345700037879E-3</v>
      </c>
      <c r="K53" s="202">
        <f t="shared" si="2"/>
        <v>3.1246002791941252E-3</v>
      </c>
      <c r="L53" s="202">
        <f t="shared" si="2"/>
        <v>3.1574140963526514E-3</v>
      </c>
      <c r="M53" s="202">
        <f t="shared" si="2"/>
        <v>3.1585755712645867E-3</v>
      </c>
      <c r="N53" s="202">
        <f t="shared" si="2"/>
        <v>3.1459864939745847E-3</v>
      </c>
      <c r="O53" s="202">
        <f t="shared" si="2"/>
        <v>3.1413691790020412E-3</v>
      </c>
      <c r="P53" s="202">
        <f t="shared" si="2"/>
        <v>3.0699846942483506E-3</v>
      </c>
      <c r="Q53" s="202">
        <f t="shared" si="2"/>
        <v>3.057694599992185E-3</v>
      </c>
    </row>
    <row r="54" spans="1:17" x14ac:dyDescent="0.25">
      <c r="A54" s="76" t="s">
        <v>81</v>
      </c>
      <c r="B54" s="202">
        <f t="shared" ref="B54:Q54" si="3">IF(B$8=0,0,B$8/B$5)</f>
        <v>4.2193594624055836E-2</v>
      </c>
      <c r="C54" s="202">
        <f t="shared" si="3"/>
        <v>4.156972934751324E-2</v>
      </c>
      <c r="D54" s="202">
        <f t="shared" si="3"/>
        <v>4.1665296471042126E-2</v>
      </c>
      <c r="E54" s="202">
        <f t="shared" si="3"/>
        <v>4.1374039196031547E-2</v>
      </c>
      <c r="F54" s="202">
        <f t="shared" si="3"/>
        <v>4.0983280860030252E-2</v>
      </c>
      <c r="G54" s="202">
        <f t="shared" si="3"/>
        <v>4.0857636636325523E-2</v>
      </c>
      <c r="H54" s="202">
        <f t="shared" si="3"/>
        <v>4.0236207133053536E-2</v>
      </c>
      <c r="I54" s="202">
        <f t="shared" si="3"/>
        <v>4.1015894183888672E-2</v>
      </c>
      <c r="J54" s="202">
        <f t="shared" si="3"/>
        <v>4.1887791341368968E-2</v>
      </c>
      <c r="K54" s="202">
        <f t="shared" si="3"/>
        <v>4.2297496136594746E-2</v>
      </c>
      <c r="L54" s="202">
        <f t="shared" si="3"/>
        <v>4.2741694491735295E-2</v>
      </c>
      <c r="M54" s="202">
        <f t="shared" si="3"/>
        <v>4.275741729664171E-2</v>
      </c>
      <c r="N54" s="202">
        <f t="shared" si="3"/>
        <v>4.2586999835060188E-2</v>
      </c>
      <c r="O54" s="202">
        <f t="shared" si="3"/>
        <v>4.2524495564189767E-2</v>
      </c>
      <c r="P54" s="202">
        <f t="shared" si="3"/>
        <v>4.155816877090765E-2</v>
      </c>
      <c r="Q54" s="202">
        <f t="shared" si="3"/>
        <v>4.1391798621810486E-2</v>
      </c>
    </row>
    <row r="55" spans="1:17" x14ac:dyDescent="0.25">
      <c r="A55" s="76" t="s">
        <v>80</v>
      </c>
      <c r="B55" s="202">
        <f t="shared" ref="B55:Q55" si="4">IF(B$9=0,0,B$9/B$5)</f>
        <v>9.1936643909687962E-2</v>
      </c>
      <c r="C55" s="202">
        <f t="shared" si="4"/>
        <v>9.0577288768507028E-2</v>
      </c>
      <c r="D55" s="202">
        <f t="shared" si="4"/>
        <v>9.0785522285552228E-2</v>
      </c>
      <c r="E55" s="202">
        <f t="shared" si="4"/>
        <v>9.0150894764068512E-2</v>
      </c>
      <c r="F55" s="202">
        <f t="shared" si="4"/>
        <v>8.929946197404949E-2</v>
      </c>
      <c r="G55" s="202">
        <f t="shared" si="4"/>
        <v>8.9025692735922826E-2</v>
      </c>
      <c r="H55" s="202">
        <f t="shared" si="4"/>
        <v>8.7671644960037987E-2</v>
      </c>
      <c r="I55" s="202">
        <f t="shared" si="4"/>
        <v>8.9370523934259274E-2</v>
      </c>
      <c r="J55" s="202">
        <f t="shared" si="4"/>
        <v>9.1270321740237942E-2</v>
      </c>
      <c r="K55" s="202">
        <f t="shared" si="4"/>
        <v>9.216303742854029E-2</v>
      </c>
      <c r="L55" s="202">
        <f t="shared" si="4"/>
        <v>9.3130911968874922E-2</v>
      </c>
      <c r="M55" s="202">
        <f t="shared" si="4"/>
        <v>9.3165170768790481E-2</v>
      </c>
      <c r="N55" s="202">
        <f t="shared" si="4"/>
        <v>9.2793844039674084E-2</v>
      </c>
      <c r="O55" s="202">
        <f t="shared" si="4"/>
        <v>9.265765197201431E-2</v>
      </c>
      <c r="P55" s="202">
        <f t="shared" si="4"/>
        <v>9.0552099148512546E-2</v>
      </c>
      <c r="Q55" s="202">
        <f t="shared" si="4"/>
        <v>9.0189591206465219E-2</v>
      </c>
    </row>
    <row r="56" spans="1:17" x14ac:dyDescent="0.25">
      <c r="A56" s="129" t="s">
        <v>79</v>
      </c>
      <c r="B56" s="201">
        <f t="shared" ref="B56:Q56" si="5">IF(B$10=0,0,B$10/B$5)</f>
        <v>3.2386755536390914E-2</v>
      </c>
      <c r="C56" s="201">
        <f t="shared" si="5"/>
        <v>3.177905124935252E-2</v>
      </c>
      <c r="D56" s="201">
        <f t="shared" si="5"/>
        <v>3.1922460039266361E-2</v>
      </c>
      <c r="E56" s="201">
        <f t="shared" si="5"/>
        <v>3.157366467148915E-2</v>
      </c>
      <c r="F56" s="201">
        <f t="shared" si="5"/>
        <v>3.109757362112197E-2</v>
      </c>
      <c r="G56" s="201">
        <f t="shared" si="5"/>
        <v>3.100223643935579E-2</v>
      </c>
      <c r="H56" s="201">
        <f t="shared" si="5"/>
        <v>3.1685258997790129E-2</v>
      </c>
      <c r="I56" s="201">
        <f t="shared" si="5"/>
        <v>3.1122320181632343E-2</v>
      </c>
      <c r="J56" s="201">
        <f t="shared" si="5"/>
        <v>3.2711389242031874E-2</v>
      </c>
      <c r="K56" s="201">
        <f t="shared" si="5"/>
        <v>3.2696961246892045E-2</v>
      </c>
      <c r="L56" s="201">
        <f t="shared" si="5"/>
        <v>3.2842262356241964E-2</v>
      </c>
      <c r="M56" s="201">
        <f t="shared" si="5"/>
        <v>3.2703940469277382E-2</v>
      </c>
      <c r="N56" s="201">
        <f t="shared" si="5"/>
        <v>3.231445445269595E-2</v>
      </c>
      <c r="O56" s="201">
        <f t="shared" si="5"/>
        <v>3.2824841057334256E-2</v>
      </c>
      <c r="P56" s="201">
        <f t="shared" si="5"/>
        <v>3.2345146287771007E-2</v>
      </c>
      <c r="Q56" s="201">
        <f t="shared" si="5"/>
        <v>3.226011915026978E-2</v>
      </c>
    </row>
    <row r="57" spans="1:17" x14ac:dyDescent="0.25">
      <c r="A57" s="127" t="s">
        <v>314</v>
      </c>
      <c r="B57" s="200">
        <f t="shared" ref="B57:Q57" si="6">IF(B$15=0,0,B$15/B$5)</f>
        <v>0.59268012058778197</v>
      </c>
      <c r="C57" s="200">
        <f t="shared" si="6"/>
        <v>0.58982814734220845</v>
      </c>
      <c r="D57" s="200">
        <f t="shared" si="6"/>
        <v>0.592203118872906</v>
      </c>
      <c r="E57" s="200">
        <f t="shared" si="6"/>
        <v>0.59045498573877908</v>
      </c>
      <c r="F57" s="200">
        <f t="shared" si="6"/>
        <v>0.59230641299126507</v>
      </c>
      <c r="G57" s="200">
        <f t="shared" si="6"/>
        <v>0.59807388135466333</v>
      </c>
      <c r="H57" s="200">
        <f t="shared" si="6"/>
        <v>0.59132093860020707</v>
      </c>
      <c r="I57" s="200">
        <f t="shared" si="6"/>
        <v>0.59439038119920651</v>
      </c>
      <c r="J57" s="200">
        <f t="shared" si="6"/>
        <v>0.60041537392801059</v>
      </c>
      <c r="K57" s="200">
        <f t="shared" si="6"/>
        <v>0.60215957486188831</v>
      </c>
      <c r="L57" s="200">
        <f t="shared" si="6"/>
        <v>0.60167118664358277</v>
      </c>
      <c r="M57" s="200">
        <f t="shared" si="6"/>
        <v>0.60190752780839796</v>
      </c>
      <c r="N57" s="200">
        <f t="shared" si="6"/>
        <v>0.60190954735659652</v>
      </c>
      <c r="O57" s="200">
        <f t="shared" si="6"/>
        <v>0.60149871450672254</v>
      </c>
      <c r="P57" s="200">
        <f t="shared" si="6"/>
        <v>0.59748695153664444</v>
      </c>
      <c r="Q57" s="200">
        <f t="shared" si="6"/>
        <v>0.59789570422558336</v>
      </c>
    </row>
    <row r="58" spans="1:17" x14ac:dyDescent="0.25">
      <c r="A58" s="127" t="s">
        <v>313</v>
      </c>
      <c r="B58" s="200">
        <f t="shared" ref="B58:Q58" si="7">IF(B$26=0,0,B$26/B$5)</f>
        <v>6.3830446371400604E-2</v>
      </c>
      <c r="C58" s="200">
        <f t="shared" si="7"/>
        <v>7.4354374391178257E-2</v>
      </c>
      <c r="D58" s="200">
        <f t="shared" si="7"/>
        <v>7.0000616405834451E-2</v>
      </c>
      <c r="E58" s="200">
        <f t="shared" si="7"/>
        <v>7.5550982342177331E-2</v>
      </c>
      <c r="F58" s="200">
        <f t="shared" si="7"/>
        <v>7.7111626154139218E-2</v>
      </c>
      <c r="G58" s="200">
        <f t="shared" si="7"/>
        <v>7.0443532916104695E-2</v>
      </c>
      <c r="H58" s="200">
        <f t="shared" si="7"/>
        <v>8.4566347692081545E-2</v>
      </c>
      <c r="I58" s="200">
        <f t="shared" si="7"/>
        <v>7.3834038107182975E-2</v>
      </c>
      <c r="J58" s="200">
        <f t="shared" si="7"/>
        <v>5.5300723388977305E-2</v>
      </c>
      <c r="K58" s="200">
        <f t="shared" si="7"/>
        <v>4.9255917798252127E-2</v>
      </c>
      <c r="L58" s="200">
        <f t="shared" si="7"/>
        <v>4.5731461590870055E-2</v>
      </c>
      <c r="M58" s="200">
        <f t="shared" si="7"/>
        <v>4.5492231516093981E-2</v>
      </c>
      <c r="N58" s="200">
        <f t="shared" si="7"/>
        <v>4.7586210534563661E-2</v>
      </c>
      <c r="O58" s="200">
        <f t="shared" si="7"/>
        <v>4.7997446090655628E-2</v>
      </c>
      <c r="P58" s="200">
        <f t="shared" si="7"/>
        <v>6.3192768540750496E-2</v>
      </c>
      <c r="Q58" s="200">
        <f t="shared" si="7"/>
        <v>6.4302516691277387E-2</v>
      </c>
    </row>
    <row r="59" spans="1:17" x14ac:dyDescent="0.25">
      <c r="A59" s="127" t="s">
        <v>312</v>
      </c>
      <c r="B59" s="200">
        <f t="shared" ref="B59:Q59" si="8">IF(B$27=0,0,B$27/B$5)</f>
        <v>7.6743749982478723E-2</v>
      </c>
      <c r="C59" s="200">
        <f t="shared" si="8"/>
        <v>5.7759628991048126E-2</v>
      </c>
      <c r="D59" s="200">
        <f t="shared" si="8"/>
        <v>6.5099141276527869E-2</v>
      </c>
      <c r="E59" s="200">
        <f t="shared" si="8"/>
        <v>5.5225972725014394E-2</v>
      </c>
      <c r="F59" s="200">
        <f t="shared" si="8"/>
        <v>5.1573583891352227E-2</v>
      </c>
      <c r="G59" s="200">
        <f t="shared" si="8"/>
        <v>6.1958313291573482E-2</v>
      </c>
      <c r="H59" s="200">
        <f t="shared" si="8"/>
        <v>3.7148705754342363E-2</v>
      </c>
      <c r="I59" s="200">
        <f t="shared" si="8"/>
        <v>5.7024704920633031E-2</v>
      </c>
      <c r="J59" s="200">
        <f t="shared" si="8"/>
        <v>8.9734936199177967E-2</v>
      </c>
      <c r="K59" s="200">
        <f t="shared" si="8"/>
        <v>0.10071553453275517</v>
      </c>
      <c r="L59" s="200">
        <f t="shared" si="8"/>
        <v>0.1077457664967707</v>
      </c>
      <c r="M59" s="200">
        <f t="shared" si="8"/>
        <v>0.10815250790766479</v>
      </c>
      <c r="N59" s="200">
        <f t="shared" si="8"/>
        <v>0.10423740695095589</v>
      </c>
      <c r="O59" s="200">
        <f t="shared" si="8"/>
        <v>0.1033952204545102</v>
      </c>
      <c r="P59" s="200">
        <f t="shared" si="8"/>
        <v>7.5711464880957771E-2</v>
      </c>
      <c r="Q59" s="200">
        <f t="shared" si="8"/>
        <v>7.3375578282223769E-2</v>
      </c>
    </row>
    <row r="60" spans="1:17" x14ac:dyDescent="0.25">
      <c r="A60" s="142" t="s">
        <v>318</v>
      </c>
      <c r="B60" s="199">
        <f t="shared" ref="B60:Q60" si="9">IF(B$28=0,0,B$28/B$5)</f>
        <v>4.3644284611801143E-2</v>
      </c>
      <c r="C60" s="199">
        <f t="shared" si="9"/>
        <v>2.3932578167238174E-2</v>
      </c>
      <c r="D60" s="199">
        <f t="shared" si="9"/>
        <v>3.1516888834682927E-2</v>
      </c>
      <c r="E60" s="199">
        <f t="shared" si="9"/>
        <v>2.1271463036839647E-2</v>
      </c>
      <c r="F60" s="199">
        <f t="shared" si="9"/>
        <v>1.7404216914038016E-2</v>
      </c>
      <c r="G60" s="199">
        <f t="shared" si="9"/>
        <v>2.8063700188612397E-2</v>
      </c>
      <c r="H60" s="199">
        <f t="shared" si="9"/>
        <v>2.4152841135174699E-3</v>
      </c>
      <c r="I60" s="199">
        <f t="shared" si="9"/>
        <v>2.3025703932153779E-2</v>
      </c>
      <c r="J60" s="199">
        <f t="shared" si="9"/>
        <v>5.6970114521873776E-2</v>
      </c>
      <c r="K60" s="199">
        <f t="shared" si="9"/>
        <v>6.8363640252452715E-2</v>
      </c>
      <c r="L60" s="199">
        <f t="shared" si="9"/>
        <v>7.5705426547405974E-2</v>
      </c>
      <c r="M60" s="199">
        <f t="shared" si="9"/>
        <v>7.61206415486676E-2</v>
      </c>
      <c r="N60" s="199">
        <f t="shared" si="9"/>
        <v>7.20339884720506E-2</v>
      </c>
      <c r="O60" s="199">
        <f t="shared" si="9"/>
        <v>7.11774505139917E-2</v>
      </c>
      <c r="P60" s="199">
        <f t="shared" si="9"/>
        <v>4.2438154313315928E-2</v>
      </c>
      <c r="Q60" s="199">
        <f t="shared" si="9"/>
        <v>3.9992177302240903E-2</v>
      </c>
    </row>
    <row r="61" spans="1:17" x14ac:dyDescent="0.25">
      <c r="A61" s="142" t="s">
        <v>317</v>
      </c>
      <c r="B61" s="199">
        <f t="shared" ref="B61:Q61" si="10">IF(B$34=0,0,B$34/B$5)</f>
        <v>2.7872963152160257E-2</v>
      </c>
      <c r="C61" s="199">
        <f t="shared" si="10"/>
        <v>2.7738838617822944E-2</v>
      </c>
      <c r="D61" s="199">
        <f t="shared" si="10"/>
        <v>2.7850530391619752E-2</v>
      </c>
      <c r="E61" s="199">
        <f t="shared" si="10"/>
        <v>2.7768317999572144E-2</v>
      </c>
      <c r="F61" s="199">
        <f t="shared" si="10"/>
        <v>2.7855388177556631E-2</v>
      </c>
      <c r="G61" s="199">
        <f t="shared" si="10"/>
        <v>2.8126624595972056E-2</v>
      </c>
      <c r="H61" s="199">
        <f t="shared" si="10"/>
        <v>2.7809042618737973E-2</v>
      </c>
      <c r="I61" s="199">
        <f t="shared" si="10"/>
        <v>2.7953394449494046E-2</v>
      </c>
      <c r="J61" s="199">
        <f t="shared" si="10"/>
        <v>2.8236741898629764E-2</v>
      </c>
      <c r="K61" s="199">
        <f t="shared" si="10"/>
        <v>2.8318769364494008E-2</v>
      </c>
      <c r="L61" s="199">
        <f t="shared" si="10"/>
        <v>2.8295801111738586E-2</v>
      </c>
      <c r="M61" s="199">
        <f t="shared" si="10"/>
        <v>2.8306915924517683E-2</v>
      </c>
      <c r="N61" s="199">
        <f t="shared" si="10"/>
        <v>2.8307010901201676E-2</v>
      </c>
      <c r="O61" s="199">
        <f t="shared" si="10"/>
        <v>2.8287689974974429E-2</v>
      </c>
      <c r="P61" s="199">
        <f t="shared" si="10"/>
        <v>2.8099022061953669E-2</v>
      </c>
      <c r="Q61" s="199">
        <f t="shared" si="10"/>
        <v>2.8118245160959992E-2</v>
      </c>
    </row>
    <row r="62" spans="1:17" x14ac:dyDescent="0.25">
      <c r="A62" s="142" t="s">
        <v>316</v>
      </c>
      <c r="B62" s="199">
        <f t="shared" ref="B62:Q62" si="11">IF(B$45=0,0,B$45/B$5)</f>
        <v>5.226502218517318E-3</v>
      </c>
      <c r="C62" s="199">
        <f t="shared" si="11"/>
        <v>6.0882122059870087E-3</v>
      </c>
      <c r="D62" s="199">
        <f t="shared" si="11"/>
        <v>5.7317220502251911E-3</v>
      </c>
      <c r="E62" s="199">
        <f t="shared" si="11"/>
        <v>6.1861916886026026E-3</v>
      </c>
      <c r="F62" s="199">
        <f t="shared" si="11"/>
        <v>6.3139787997575809E-3</v>
      </c>
      <c r="G62" s="199">
        <f t="shared" si="11"/>
        <v>5.7679885069890384E-3</v>
      </c>
      <c r="H62" s="199">
        <f t="shared" si="11"/>
        <v>6.9243790220869265E-3</v>
      </c>
      <c r="I62" s="199">
        <f t="shared" si="11"/>
        <v>6.0456065389852048E-3</v>
      </c>
      <c r="J62" s="199">
        <f t="shared" si="11"/>
        <v>4.52807977867444E-3</v>
      </c>
      <c r="K62" s="199">
        <f t="shared" si="11"/>
        <v>4.0331249158084576E-3</v>
      </c>
      <c r="L62" s="199">
        <f t="shared" si="11"/>
        <v>3.7445388376261364E-3</v>
      </c>
      <c r="M62" s="199">
        <f t="shared" si="11"/>
        <v>3.7249504344794926E-3</v>
      </c>
      <c r="N62" s="199">
        <f t="shared" si="11"/>
        <v>3.8964075777036095E-3</v>
      </c>
      <c r="O62" s="199">
        <f t="shared" si="11"/>
        <v>3.9300799655440748E-3</v>
      </c>
      <c r="P62" s="199">
        <f t="shared" si="11"/>
        <v>5.1742885056881771E-3</v>
      </c>
      <c r="Q62" s="199">
        <f t="shared" si="11"/>
        <v>5.2651558190228839E-3</v>
      </c>
    </row>
    <row r="63" spans="1:17" x14ac:dyDescent="0.25">
      <c r="A63" s="142" t="s">
        <v>315</v>
      </c>
      <c r="B63" s="199">
        <f t="shared" ref="B63:Q63" si="12">IF(B$46=0,0,B$46/B$5)</f>
        <v>0</v>
      </c>
      <c r="C63" s="199">
        <f t="shared" si="12"/>
        <v>0</v>
      </c>
      <c r="D63" s="199">
        <f t="shared" si="12"/>
        <v>0</v>
      </c>
      <c r="E63" s="199">
        <f t="shared" si="12"/>
        <v>0</v>
      </c>
      <c r="F63" s="199">
        <f t="shared" si="12"/>
        <v>0</v>
      </c>
      <c r="G63" s="199">
        <f t="shared" si="12"/>
        <v>0</v>
      </c>
      <c r="H63" s="199">
        <f t="shared" si="12"/>
        <v>0</v>
      </c>
      <c r="I63" s="199">
        <f t="shared" si="12"/>
        <v>0</v>
      </c>
      <c r="J63" s="199">
        <f t="shared" si="12"/>
        <v>0</v>
      </c>
      <c r="K63" s="199">
        <f t="shared" si="12"/>
        <v>0</v>
      </c>
      <c r="L63" s="199">
        <f t="shared" si="12"/>
        <v>0</v>
      </c>
      <c r="M63" s="199">
        <f t="shared" si="12"/>
        <v>0</v>
      </c>
      <c r="N63" s="199">
        <f t="shared" si="12"/>
        <v>0</v>
      </c>
      <c r="O63" s="199">
        <f t="shared" si="12"/>
        <v>0</v>
      </c>
      <c r="P63" s="199">
        <f t="shared" si="12"/>
        <v>0</v>
      </c>
      <c r="Q63" s="199">
        <f t="shared" si="12"/>
        <v>0</v>
      </c>
    </row>
    <row r="64" spans="1:17" x14ac:dyDescent="0.25">
      <c r="A64" s="72" t="s">
        <v>311</v>
      </c>
      <c r="B64" s="276">
        <f t="shared" ref="B64:Q64" si="13">IF(B$47=0,0,B$47/B$5)</f>
        <v>8.5634755810285929E-2</v>
      </c>
      <c r="C64" s="276">
        <f t="shared" si="13"/>
        <v>9.9753629441451303E-2</v>
      </c>
      <c r="D64" s="276">
        <f t="shared" si="13"/>
        <v>9.3912639394747685E-2</v>
      </c>
      <c r="E64" s="276">
        <f t="shared" si="13"/>
        <v>0.10135899546205253</v>
      </c>
      <c r="F64" s="276">
        <f t="shared" si="13"/>
        <v>0.10345275101824222</v>
      </c>
      <c r="G64" s="276">
        <f t="shared" si="13"/>
        <v>9.450685499807665E-2</v>
      </c>
      <c r="H64" s="276">
        <f t="shared" si="13"/>
        <v>0.11345398545769618</v>
      </c>
      <c r="I64" s="276">
        <f t="shared" si="13"/>
        <v>9.9055547677148761E-2</v>
      </c>
      <c r="J64" s="276">
        <f t="shared" si="13"/>
        <v>7.419130231351577E-2</v>
      </c>
      <c r="K64" s="276">
        <f t="shared" si="13"/>
        <v>6.6081607330803996E-2</v>
      </c>
      <c r="L64" s="276">
        <f t="shared" si="13"/>
        <v>6.1353206327197048E-2</v>
      </c>
      <c r="M64" s="276">
        <f t="shared" si="13"/>
        <v>6.1032255899924073E-2</v>
      </c>
      <c r="N64" s="276">
        <f t="shared" si="13"/>
        <v>6.3841532540026918E-2</v>
      </c>
      <c r="O64" s="276">
        <f t="shared" si="13"/>
        <v>6.4393245060123297E-2</v>
      </c>
      <c r="P64" s="276">
        <f t="shared" si="13"/>
        <v>8.4779248941422428E-2</v>
      </c>
      <c r="Q64" s="276">
        <f t="shared" si="13"/>
        <v>8.6268084086461722E-2</v>
      </c>
    </row>
    <row r="66" spans="1:17" ht="12.75" x14ac:dyDescent="0.25">
      <c r="A66" s="98" t="s">
        <v>128</v>
      </c>
      <c r="B66" s="197"/>
      <c r="C66" s="197"/>
      <c r="D66" s="197"/>
      <c r="E66" s="197"/>
      <c r="F66" s="197"/>
      <c r="G66" s="197"/>
      <c r="H66" s="197"/>
      <c r="I66" s="197"/>
      <c r="J66" s="197"/>
      <c r="K66" s="197"/>
      <c r="L66" s="197"/>
      <c r="M66" s="197"/>
      <c r="N66" s="197"/>
      <c r="O66" s="197"/>
      <c r="P66" s="197"/>
      <c r="Q66" s="197"/>
    </row>
    <row r="68" spans="1:17" x14ac:dyDescent="0.25">
      <c r="A68" s="78" t="s">
        <v>4</v>
      </c>
      <c r="B68" s="253">
        <f>IF(B$5=0,0,B$5/WWP_fec!B$5)</f>
        <v>0.32149357704297277</v>
      </c>
      <c r="C68" s="253">
        <f>IF(C$5=0,0,C$5/WWP_fec!C$5)</f>
        <v>0.3299447301672418</v>
      </c>
      <c r="D68" s="253">
        <f>IF(D$5=0,0,D$5/WWP_fec!D$5)</f>
        <v>0.32918794042958777</v>
      </c>
      <c r="E68" s="253">
        <f>IF(E$5=0,0,E$5/WWP_fec!E$5)</f>
        <v>0.33150529653885197</v>
      </c>
      <c r="F68" s="253">
        <f>IF(F$5=0,0,F$5/WWP_fec!F$5)</f>
        <v>0.33573776929752708</v>
      </c>
      <c r="G68" s="253">
        <f>IF(G$5=0,0,G$5/WWP_fec!G$5)</f>
        <v>0.33677022038536725</v>
      </c>
      <c r="H68" s="253">
        <f>IF(H$5=0,0,H$5/WWP_fec!H$5)</f>
        <v>0.3465457045937938</v>
      </c>
      <c r="I68" s="253">
        <f>IF(I$5=0,0,I$5/WWP_fec!I$5)</f>
        <v>0.34414795265251974</v>
      </c>
      <c r="J68" s="253">
        <f>IF(J$5=0,0,J$5/WWP_fec!J$5)</f>
        <v>0.33698449017188875</v>
      </c>
      <c r="K68" s="253">
        <f>IF(K$5=0,0,K$5/WWP_fec!K$5)</f>
        <v>0.33372036878999239</v>
      </c>
      <c r="L68" s="253">
        <f>IF(L$5=0,0,L$5/WWP_fec!L$5)</f>
        <v>0.33025213851376711</v>
      </c>
      <c r="M68" s="253">
        <f>IF(M$5=0,0,M$5/WWP_fec!M$5)</f>
        <v>0.33277747084858894</v>
      </c>
      <c r="N68" s="253">
        <f>IF(N$5=0,0,N$5/WWP_fec!N$5)</f>
        <v>0.3341091235142658</v>
      </c>
      <c r="O68" s="253">
        <f>IF(O$5=0,0,O$5/WWP_fec!O$5)</f>
        <v>0.33799245082349877</v>
      </c>
      <c r="P68" s="253">
        <f>IF(P$5=0,0,P$5/WWP_fec!P$5)</f>
        <v>0.34585158347581318</v>
      </c>
      <c r="Q68" s="253">
        <f>IF(Q$5=0,0,Q$5/WWP_fec!Q$5)</f>
        <v>0.35128041848321617</v>
      </c>
    </row>
    <row r="69" spans="1:17" x14ac:dyDescent="0.25">
      <c r="A69" s="132" t="s">
        <v>83</v>
      </c>
      <c r="B69" s="282">
        <f>IF(B$6=0,0,B$6/WWP_fec!B$6)</f>
        <v>0.38420573768344157</v>
      </c>
      <c r="C69" s="282">
        <f>IF(C$6=0,0,C$6/WWP_fec!C$6)</f>
        <v>0.38847530164326671</v>
      </c>
      <c r="D69" s="282">
        <f>IF(D$6=0,0,D$6/WWP_fec!D$6)</f>
        <v>0.38847530164326671</v>
      </c>
      <c r="E69" s="282">
        <f>IF(E$6=0,0,E$6/WWP_fec!E$6)</f>
        <v>0.38847530164326666</v>
      </c>
      <c r="F69" s="282">
        <f>IF(F$6=0,0,F$6/WWP_fec!F$6)</f>
        <v>0.38971932554997962</v>
      </c>
      <c r="G69" s="282">
        <f>IF(G$6=0,0,G$6/WWP_fec!G$6)</f>
        <v>0.38971932554997957</v>
      </c>
      <c r="H69" s="282">
        <f>IF(H$6=0,0,H$6/WWP_fec!H$6)</f>
        <v>0.39493222753353802</v>
      </c>
      <c r="I69" s="282">
        <f>IF(I$6=0,0,I$6/WWP_fec!I$6)</f>
        <v>0.39979963536239249</v>
      </c>
      <c r="J69" s="282">
        <f>IF(J$6=0,0,J$6/WWP_fec!J$6)</f>
        <v>0.39979963536239255</v>
      </c>
      <c r="K69" s="282">
        <f>IF(K$6=0,0,K$6/WWP_fec!K$6)</f>
        <v>0.39979963536239249</v>
      </c>
      <c r="L69" s="282">
        <f>IF(L$6=0,0,L$6/WWP_fec!L$6)</f>
        <v>0.39979963536239249</v>
      </c>
      <c r="M69" s="282">
        <f>IF(M$6=0,0,M$6/WWP_fec!M$6)</f>
        <v>0.40300496856592111</v>
      </c>
      <c r="N69" s="282">
        <f>IF(N$6=0,0,N$6/WWP_fec!N$6)</f>
        <v>0.40300496856592116</v>
      </c>
      <c r="O69" s="282">
        <f>IF(O$6=0,0,O$6/WWP_fec!O$6)</f>
        <v>0.40709070869047609</v>
      </c>
      <c r="P69" s="282">
        <f>IF(P$6=0,0,P$6/WWP_fec!P$6)</f>
        <v>0.40709070869047603</v>
      </c>
      <c r="Q69" s="282">
        <f>IF(Q$6=0,0,Q$6/WWP_fec!Q$6)</f>
        <v>0.41182552367536956</v>
      </c>
    </row>
    <row r="70" spans="1:17" x14ac:dyDescent="0.25">
      <c r="A70" s="76" t="s">
        <v>82</v>
      </c>
      <c r="B70" s="281">
        <f>IF(B$7=0,0,B$7/WWP_fec!B$7)</f>
        <v>9.5995154381361525E-2</v>
      </c>
      <c r="C70" s="281">
        <f>IF(C$7=0,0,C$7/WWP_fec!C$7)</f>
        <v>9.7061919947997066E-2</v>
      </c>
      <c r="D70" s="281">
        <f>IF(D$7=0,0,D$7/WWP_fec!D$7)</f>
        <v>9.7061919947997052E-2</v>
      </c>
      <c r="E70" s="281">
        <f>IF(E$7=0,0,E$7/WWP_fec!E$7)</f>
        <v>9.7061919947997066E-2</v>
      </c>
      <c r="F70" s="281">
        <f>IF(F$7=0,0,F$7/WWP_fec!F$7)</f>
        <v>9.7372743694927696E-2</v>
      </c>
      <c r="G70" s="281">
        <f>IF(G$7=0,0,G$7/WWP_fec!G$7)</f>
        <v>9.7372743694927696E-2</v>
      </c>
      <c r="H70" s="281">
        <f>IF(H$7=0,0,H$7/WWP_fec!H$7)</f>
        <v>9.8675205583456049E-2</v>
      </c>
      <c r="I70" s="281">
        <f>IF(I$7=0,0,I$7/WWP_fec!I$7)</f>
        <v>9.9891344542715671E-2</v>
      </c>
      <c r="J70" s="281">
        <f>IF(J$7=0,0,J$7/WWP_fec!J$7)</f>
        <v>9.9891344542715699E-2</v>
      </c>
      <c r="K70" s="281">
        <f>IF(K$7=0,0,K$7/WWP_fec!K$7)</f>
        <v>9.9891344542715685E-2</v>
      </c>
      <c r="L70" s="281">
        <f>IF(L$7=0,0,L$7/WWP_fec!L$7)</f>
        <v>9.9891344542715671E-2</v>
      </c>
      <c r="M70" s="281">
        <f>IF(M$7=0,0,M$7/WWP_fec!M$7)</f>
        <v>0.10069220831318325</v>
      </c>
      <c r="N70" s="281">
        <f>IF(N$7=0,0,N$7/WWP_fec!N$7)</f>
        <v>0.10069220831318326</v>
      </c>
      <c r="O70" s="281">
        <f>IF(O$7=0,0,O$7/WWP_fec!O$7)</f>
        <v>0.10171304484827406</v>
      </c>
      <c r="P70" s="281">
        <f>IF(P$7=0,0,P$7/WWP_fec!P$7)</f>
        <v>0.10171304484827406</v>
      </c>
      <c r="Q70" s="281">
        <f>IF(Q$7=0,0,Q$7/WWP_fec!Q$7)</f>
        <v>0.10289605501928958</v>
      </c>
    </row>
    <row r="71" spans="1:17" x14ac:dyDescent="0.25">
      <c r="A71" s="76" t="s">
        <v>81</v>
      </c>
      <c r="B71" s="281">
        <f>IF(B$8=0,0,B$8/WWP_fec!B$8)</f>
        <v>0.52398375492325644</v>
      </c>
      <c r="C71" s="281">
        <f>IF(C$8=0,0,C$8/WWP_fec!C$8)</f>
        <v>0.52980663036765541</v>
      </c>
      <c r="D71" s="281">
        <f>IF(D$8=0,0,D$8/WWP_fec!D$8)</f>
        <v>0.52980663036765552</v>
      </c>
      <c r="E71" s="281">
        <f>IF(E$8=0,0,E$8/WWP_fec!E$8)</f>
        <v>0.52980663036765541</v>
      </c>
      <c r="F71" s="281">
        <f>IF(F$8=0,0,F$8/WWP_fec!F$8)</f>
        <v>0.53150324302571728</v>
      </c>
      <c r="G71" s="281">
        <f>IF(G$8=0,0,G$8/WWP_fec!G$8)</f>
        <v>0.53150324302571739</v>
      </c>
      <c r="H71" s="281">
        <f>IF(H$8=0,0,H$8/WWP_fec!H$8)</f>
        <v>0.5386126526140832</v>
      </c>
      <c r="I71" s="281">
        <f>IF(I$8=0,0,I$8/WWP_fec!I$8)</f>
        <v>0.54525087370438718</v>
      </c>
      <c r="J71" s="281">
        <f>IF(J$8=0,0,J$8/WWP_fec!J$8)</f>
        <v>0.54525087370438707</v>
      </c>
      <c r="K71" s="281">
        <f>IF(K$8=0,0,K$8/WWP_fec!K$8)</f>
        <v>0.54525087370438718</v>
      </c>
      <c r="L71" s="281">
        <f>IF(L$8=0,0,L$8/WWP_fec!L$8)</f>
        <v>0.5452508737043873</v>
      </c>
      <c r="M71" s="281">
        <f>IF(M$8=0,0,M$8/WWP_fec!M$8)</f>
        <v>0.5496223402470054</v>
      </c>
      <c r="N71" s="281">
        <f>IF(N$8=0,0,N$8/WWP_fec!N$8)</f>
        <v>0.5496223402470054</v>
      </c>
      <c r="O71" s="281">
        <f>IF(O$8=0,0,O$8/WWP_fec!O$8)</f>
        <v>0.55519451484547233</v>
      </c>
      <c r="P71" s="281">
        <f>IF(P$8=0,0,P$8/WWP_fec!P$8)</f>
        <v>0.55519451484547233</v>
      </c>
      <c r="Q71" s="281">
        <f>IF(Q$8=0,0,Q$8/WWP_fec!Q$8)</f>
        <v>0.56165190444514435</v>
      </c>
    </row>
    <row r="72" spans="1:17" x14ac:dyDescent="0.25">
      <c r="A72" s="76" t="s">
        <v>80</v>
      </c>
      <c r="B72" s="281">
        <f>IF(B$9=0,0,B$9/WWP_fec!B$9)</f>
        <v>0.37256154959113735</v>
      </c>
      <c r="C72" s="281">
        <f>IF(C$9=0,0,C$9/WWP_fec!C$9)</f>
        <v>0.37670171515592515</v>
      </c>
      <c r="D72" s="281">
        <f>IF(D$9=0,0,D$9/WWP_fec!D$9)</f>
        <v>0.3767017151559251</v>
      </c>
      <c r="E72" s="281">
        <f>IF(E$9=0,0,E$9/WWP_fec!E$9)</f>
        <v>0.3767017151559251</v>
      </c>
      <c r="F72" s="281">
        <f>IF(F$9=0,0,F$9/WWP_fec!F$9)</f>
        <v>0.37790803622027969</v>
      </c>
      <c r="G72" s="281">
        <f>IF(G$9=0,0,G$9/WWP_fec!G$9)</f>
        <v>0.37790803622027963</v>
      </c>
      <c r="H72" s="281">
        <f>IF(H$9=0,0,H$9/WWP_fec!H$9)</f>
        <v>0.38296294990421176</v>
      </c>
      <c r="I72" s="281">
        <f>IF(I$9=0,0,I$9/WWP_fec!I$9)</f>
        <v>0.38768284038305767</v>
      </c>
      <c r="J72" s="281">
        <f>IF(J$9=0,0,J$9/WWP_fec!J$9)</f>
        <v>0.38768284038305761</v>
      </c>
      <c r="K72" s="281">
        <f>IF(K$9=0,0,K$9/WWP_fec!K$9)</f>
        <v>0.38768284038305767</v>
      </c>
      <c r="L72" s="281">
        <f>IF(L$9=0,0,L$9/WWP_fec!L$9)</f>
        <v>0.38768284038305761</v>
      </c>
      <c r="M72" s="281">
        <f>IF(M$9=0,0,M$9/WWP_fec!M$9)</f>
        <v>0.39079102901257379</v>
      </c>
      <c r="N72" s="281">
        <f>IF(N$9=0,0,N$9/WWP_fec!N$9)</f>
        <v>0.39079102901257373</v>
      </c>
      <c r="O72" s="281">
        <f>IF(O$9=0,0,O$9/WWP_fec!O$9)</f>
        <v>0.39475294192207089</v>
      </c>
      <c r="P72" s="281">
        <f>IF(P$9=0,0,P$9/WWP_fec!P$9)</f>
        <v>0.39475294192207078</v>
      </c>
      <c r="Q72" s="281">
        <f>IF(Q$9=0,0,Q$9/WWP_fec!Q$9)</f>
        <v>0.399344258070641</v>
      </c>
    </row>
    <row r="73" spans="1:17" x14ac:dyDescent="0.25">
      <c r="A73" s="129" t="s">
        <v>79</v>
      </c>
      <c r="B73" s="280">
        <f>IF(B$10=0,0,B$10/WWP_fec!B$10)</f>
        <v>0.59371926195505564</v>
      </c>
      <c r="C73" s="280">
        <f>IF(C$10=0,0,C$10/WWP_fec!C$10)</f>
        <v>0.5978930685657895</v>
      </c>
      <c r="D73" s="280">
        <f>IF(D$10=0,0,D$10/WWP_fec!D$10)</f>
        <v>0.59921360276221169</v>
      </c>
      <c r="E73" s="280">
        <f>IF(E$10=0,0,E$10/WWP_fec!E$10)</f>
        <v>0.5968385393391894</v>
      </c>
      <c r="F73" s="280">
        <f>IF(F$10=0,0,F$10/WWP_fec!F$10)</f>
        <v>0.59534416331696527</v>
      </c>
      <c r="G73" s="280">
        <f>IF(G$10=0,0,G$10/WWP_fec!G$10)</f>
        <v>0.59534416331696516</v>
      </c>
      <c r="H73" s="280">
        <f>IF(H$10=0,0,H$10/WWP_fec!H$10)</f>
        <v>0.62612230674893443</v>
      </c>
      <c r="I73" s="280">
        <f>IF(I$10=0,0,I$10/WWP_fec!I$10)</f>
        <v>0.61074307534879124</v>
      </c>
      <c r="J73" s="280">
        <f>IF(J$10=0,0,J$10/WWP_fec!J$10)</f>
        <v>0.6285651473768753</v>
      </c>
      <c r="K73" s="280">
        <f>IF(K$10=0,0,K$10/WWP_fec!K$10)</f>
        <v>0.62220214274505381</v>
      </c>
      <c r="L73" s="280">
        <f>IF(L$10=0,0,L$10/WWP_fec!L$10)</f>
        <v>0.61847208108477691</v>
      </c>
      <c r="M73" s="280">
        <f>IF(M$10=0,0,M$10/WWP_fec!M$10)</f>
        <v>0.62057659945579957</v>
      </c>
      <c r="N73" s="280">
        <f>IF(N$10=0,0,N$10/WWP_fec!N$10)</f>
        <v>0.61563961572823966</v>
      </c>
      <c r="O73" s="280">
        <f>IF(O$10=0,0,O$10/WWP_fec!O$10)</f>
        <v>0.63263181259411516</v>
      </c>
      <c r="P73" s="280">
        <f>IF(P$10=0,0,P$10/WWP_fec!P$10)</f>
        <v>0.63788190578413395</v>
      </c>
      <c r="Q73" s="280">
        <f>IF(Q$10=0,0,Q$10/WWP_fec!Q$10)</f>
        <v>0.64619159305734253</v>
      </c>
    </row>
    <row r="74" spans="1:17" x14ac:dyDescent="0.25">
      <c r="A74" s="127" t="s">
        <v>314</v>
      </c>
      <c r="B74" s="305">
        <f>IF(B$15=0,0,B$15/WWP_fec!B$15)</f>
        <v>0.30278018977315663</v>
      </c>
      <c r="C74" s="305">
        <f>IF(C$15=0,0,C$15/WWP_fec!C$15)</f>
        <v>0.3092441448285978</v>
      </c>
      <c r="D74" s="305">
        <f>IF(D$15=0,0,D$15/WWP_fec!D$15)</f>
        <v>0.30977716616370349</v>
      </c>
      <c r="E74" s="305">
        <f>IF(E$15=0,0,E$15/WWP_fec!E$15)</f>
        <v>0.31103700484247909</v>
      </c>
      <c r="F74" s="305">
        <f>IF(F$15=0,0,F$15/WWP_fec!F$15)</f>
        <v>0.31599588773141046</v>
      </c>
      <c r="G74" s="305">
        <f>IF(G$15=0,0,G$15/WWP_fec!G$15)</f>
        <v>0.32005403972484364</v>
      </c>
      <c r="H74" s="305">
        <f>IF(H$15=0,0,H$15/WWP_fec!H$15)</f>
        <v>0.32562562425862118</v>
      </c>
      <c r="I74" s="305">
        <f>IF(I$15=0,0,I$15/WWP_fec!I$15)</f>
        <v>0.32505118866022514</v>
      </c>
      <c r="J74" s="305">
        <f>IF(J$15=0,0,J$15/WWP_fec!J$15)</f>
        <v>0.3215115004942275</v>
      </c>
      <c r="K74" s="305">
        <f>IF(K$15=0,0,K$15/WWP_fec!K$15)</f>
        <v>0.31932219559231328</v>
      </c>
      <c r="L74" s="305">
        <f>IF(L$15=0,0,L$15/WWP_fec!L$15)</f>
        <v>0.31574730188142919</v>
      </c>
      <c r="M74" s="305">
        <f>IF(M$15=0,0,M$15/WWP_fec!M$15)</f>
        <v>0.31828669679703597</v>
      </c>
      <c r="N74" s="305">
        <f>IF(N$15=0,0,N$15/WWP_fec!N$15)</f>
        <v>0.31956143493491335</v>
      </c>
      <c r="O74" s="305">
        <f>IF(O$15=0,0,O$15/WWP_fec!O$15)</f>
        <v>0.32305502392522606</v>
      </c>
      <c r="P74" s="305">
        <f>IF(P$15=0,0,P$15/WWP_fec!P$15)</f>
        <v>0.32836207325878464</v>
      </c>
      <c r="Q74" s="305">
        <f>IF(Q$15=0,0,Q$15/WWP_fec!Q$15)</f>
        <v>0.33374454046327334</v>
      </c>
    </row>
    <row r="75" spans="1:17" x14ac:dyDescent="0.25">
      <c r="A75" s="127" t="s">
        <v>313</v>
      </c>
      <c r="B75" s="305">
        <f>IF(B$26=0,0,B$26/WWP_fec!B$26)</f>
        <v>0.35595531579495321</v>
      </c>
      <c r="C75" s="305">
        <f>IF(C$26=0,0,C$26/WWP_fec!C$26)</f>
        <v>0.35991094122832062</v>
      </c>
      <c r="D75" s="305">
        <f>IF(D$26=0,0,D$26/WWP_fec!D$26)</f>
        <v>0.35991094122832062</v>
      </c>
      <c r="E75" s="305">
        <f>IF(E$26=0,0,E$26/WWP_fec!E$26)</f>
        <v>0.35991094122832051</v>
      </c>
      <c r="F75" s="305">
        <f>IF(F$26=0,0,F$26/WWP_fec!F$26)</f>
        <v>0.36106349278895167</v>
      </c>
      <c r="G75" s="305">
        <f>IF(G$26=0,0,G$26/WWP_fec!G$26)</f>
        <v>0.36106349278895167</v>
      </c>
      <c r="H75" s="305">
        <f>IF(H$26=0,0,H$26/WWP_fec!H$26)</f>
        <v>0.36589309315607199</v>
      </c>
      <c r="I75" s="305">
        <f>IF(I$26=0,0,I$26/WWP_fec!I$26)</f>
        <v>0.37040260335045183</v>
      </c>
      <c r="J75" s="305">
        <f>IF(J$26=0,0,J$26/WWP_fec!J$26)</f>
        <v>0.37040260335045189</v>
      </c>
      <c r="K75" s="305">
        <f>IF(K$26=0,0,K$26/WWP_fec!K$26)</f>
        <v>0.37040260335045183</v>
      </c>
      <c r="L75" s="305">
        <f>IF(L$26=0,0,L$26/WWP_fec!L$26)</f>
        <v>0.37040260335045178</v>
      </c>
      <c r="M75" s="305">
        <f>IF(M$26=0,0,M$26/WWP_fec!M$26)</f>
        <v>0.37337225028901511</v>
      </c>
      <c r="N75" s="305">
        <f>IF(N$26=0,0,N$26/WWP_fec!N$26)</f>
        <v>0.37337225028901505</v>
      </c>
      <c r="O75" s="305">
        <f>IF(O$26=0,0,O$26/WWP_fec!O$26)</f>
        <v>0.37715756834558811</v>
      </c>
      <c r="P75" s="305">
        <f>IF(P$26=0,0,P$26/WWP_fec!P$26)</f>
        <v>0.37715756834558817</v>
      </c>
      <c r="Q75" s="305">
        <f>IF(Q$26=0,0,Q$26/WWP_fec!Q$26)</f>
        <v>0.38154423516982766</v>
      </c>
    </row>
    <row r="76" spans="1:17" x14ac:dyDescent="0.25">
      <c r="A76" s="127" t="s">
        <v>312</v>
      </c>
      <c r="B76" s="305">
        <f>IF(B$27=0,0,B$27/WWP_fec!B$27)</f>
        <v>0.23737098764019185</v>
      </c>
      <c r="C76" s="305">
        <f>IF(C$27=0,0,C$27/WWP_fec!C$27)</f>
        <v>0.23429684465597372</v>
      </c>
      <c r="D76" s="305">
        <f>IF(D$27=0,0,D$27/WWP_fec!D$27)</f>
        <v>0.23748542945928969</v>
      </c>
      <c r="E76" s="305">
        <f>IF(E$27=0,0,E$27/WWP_fec!E$27)</f>
        <v>0.23388555361159563</v>
      </c>
      <c r="F76" s="305">
        <f>IF(F$27=0,0,F$27/WWP_fec!F$27)</f>
        <v>0.23484634268889126</v>
      </c>
      <c r="G76" s="305">
        <f>IF(G$27=0,0,G$27/WWP_fec!G$27)</f>
        <v>0.24086767504475712</v>
      </c>
      <c r="H76" s="305">
        <f>IF(H$27=0,0,H$27/WWP_fec!H$27)</f>
        <v>0.23117627092195517</v>
      </c>
      <c r="I76" s="305">
        <f>IF(I$27=0,0,I$27/WWP_fec!I$27)</f>
        <v>0.24409235206043561</v>
      </c>
      <c r="J76" s="305">
        <f>IF(J$27=0,0,J$27/WWP_fec!J$27)</f>
        <v>0.25258293750254096</v>
      </c>
      <c r="K76" s="305">
        <f>IF(K$27=0,0,K$27/WWP_fec!K$27)</f>
        <v>0.25371088561315047</v>
      </c>
      <c r="L76" s="305">
        <f>IF(L$27=0,0,L$27/WWP_fec!L$27)</f>
        <v>0.25375939480471205</v>
      </c>
      <c r="M76" s="305">
        <f>IF(M$27=0,0,M$27/WWP_fec!M$27)</f>
        <v>0.25577014140168458</v>
      </c>
      <c r="N76" s="305">
        <f>IF(N$27=0,0,N$27/WWP_fec!N$27)</f>
        <v>0.25544407428440535</v>
      </c>
      <c r="O76" s="305">
        <f>IF(O$27=0,0,O$27/WWP_fec!O$27)</f>
        <v>0.2580797733092014</v>
      </c>
      <c r="P76" s="305">
        <f>IF(P$27=0,0,P$27/WWP_fec!P$27)</f>
        <v>0.25347639599076432</v>
      </c>
      <c r="Q76" s="305">
        <f>IF(Q$27=0,0,Q$27/WWP_fec!Q$27)</f>
        <v>0.25620188540235128</v>
      </c>
    </row>
    <row r="77" spans="1:17" x14ac:dyDescent="0.25">
      <c r="A77" s="72" t="s">
        <v>311</v>
      </c>
      <c r="B77" s="304">
        <f>IF(B$47=0,0,B$47/WWP_fec!B$47)</f>
        <v>0.41528120176077876</v>
      </c>
      <c r="C77" s="304">
        <f>IF(C$47=0,0,C$47/WWP_fec!C$47)</f>
        <v>0.41989609809970729</v>
      </c>
      <c r="D77" s="304">
        <f>IF(D$47=0,0,D$47/WWP_fec!D$47)</f>
        <v>0.41989609809970729</v>
      </c>
      <c r="E77" s="304">
        <f>IF(E$47=0,0,E$47/WWP_fec!E$47)</f>
        <v>0.4198960980997074</v>
      </c>
      <c r="F77" s="304">
        <f>IF(F$47=0,0,F$47/WWP_fec!F$47)</f>
        <v>0.42124074158711028</v>
      </c>
      <c r="G77" s="304">
        <f>IF(G$47=0,0,G$47/WWP_fec!G$47)</f>
        <v>0.42124074158711028</v>
      </c>
      <c r="H77" s="304">
        <f>IF(H$47=0,0,H$47/WWP_fec!H$47)</f>
        <v>0.42687527534875075</v>
      </c>
      <c r="I77" s="304">
        <f>IF(I$47=0,0,I$47/WWP_fec!I$47)</f>
        <v>0.43213637057552723</v>
      </c>
      <c r="J77" s="304">
        <f>IF(J$47=0,0,J$47/WWP_fec!J$47)</f>
        <v>0.43213637057552717</v>
      </c>
      <c r="K77" s="304">
        <f>IF(K$47=0,0,K$47/WWP_fec!K$47)</f>
        <v>0.43213637057552712</v>
      </c>
      <c r="L77" s="304">
        <f>IF(L$47=0,0,L$47/WWP_fec!L$47)</f>
        <v>0.43213637057552712</v>
      </c>
      <c r="M77" s="304">
        <f>IF(M$47=0,0,M$47/WWP_fec!M$47)</f>
        <v>0.43560095867051762</v>
      </c>
      <c r="N77" s="304">
        <f>IF(N$47=0,0,N$47/WWP_fec!N$47)</f>
        <v>0.43560095867051762</v>
      </c>
      <c r="O77" s="304">
        <f>IF(O$47=0,0,O$47/WWP_fec!O$47)</f>
        <v>0.44001716306985272</v>
      </c>
      <c r="P77" s="304">
        <f>IF(P$47=0,0,P$47/WWP_fec!P$47)</f>
        <v>0.44001716306985272</v>
      </c>
      <c r="Q77" s="304">
        <f>IF(Q$47=0,0,Q$47/WWP_fec!Q$47)</f>
        <v>0.44513494103146561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59999389629810485"/>
    <pageSetUpPr fitToPage="1"/>
  </sheetPr>
  <dimension ref="A1:Q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4</v>
      </c>
      <c r="B5" s="96">
        <v>184.4096170577298</v>
      </c>
      <c r="C5" s="96">
        <v>233.361003295476</v>
      </c>
      <c r="D5" s="96">
        <v>220.69111738690802</v>
      </c>
      <c r="E5" s="96">
        <v>260.75961161323204</v>
      </c>
      <c r="F5" s="96">
        <v>299.65976506443616</v>
      </c>
      <c r="G5" s="96">
        <v>303.23530644348506</v>
      </c>
      <c r="H5" s="96">
        <v>263.60070132664799</v>
      </c>
      <c r="I5" s="96">
        <v>302.76379498694399</v>
      </c>
      <c r="J5" s="96">
        <v>357.76356595009207</v>
      </c>
      <c r="K5" s="96">
        <v>365.26597396840805</v>
      </c>
      <c r="L5" s="96">
        <v>289.32499406641642</v>
      </c>
      <c r="M5" s="96">
        <v>298.82026550331216</v>
      </c>
      <c r="N5" s="96">
        <v>336.03828320999673</v>
      </c>
      <c r="O5" s="96">
        <v>297.75574880556331</v>
      </c>
      <c r="P5" s="96">
        <v>395.18677136591924</v>
      </c>
      <c r="Q5" s="96">
        <v>367.72219854231628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6.4759123223005179</v>
      </c>
      <c r="C10" s="158">
        <v>7.0597658437908617</v>
      </c>
      <c r="D10" s="158">
        <v>6.982830865763324</v>
      </c>
      <c r="E10" s="158">
        <v>8.0869999871389204</v>
      </c>
      <c r="F10" s="158">
        <v>8.9602959577665118</v>
      </c>
      <c r="G10" s="158">
        <v>11.509490026169358</v>
      </c>
      <c r="H10" s="158">
        <v>8.2668813604293909</v>
      </c>
      <c r="I10" s="158">
        <v>13.426356432759587</v>
      </c>
      <c r="J10" s="158">
        <v>11.283302886681344</v>
      </c>
      <c r="K10" s="158">
        <v>11.848170877005295</v>
      </c>
      <c r="L10" s="158">
        <v>13.464122371458313</v>
      </c>
      <c r="M10" s="158">
        <v>14.500143905580639</v>
      </c>
      <c r="N10" s="158">
        <v>15.587695152327843</v>
      </c>
      <c r="O10" s="158">
        <v>13.74074040027218</v>
      </c>
      <c r="P10" s="158">
        <v>11.014503547107651</v>
      </c>
      <c r="Q10" s="158">
        <v>10.446230885496492</v>
      </c>
    </row>
    <row r="11" spans="1:17" x14ac:dyDescent="0.25">
      <c r="A11" s="92" t="s">
        <v>125</v>
      </c>
      <c r="B11" s="91">
        <v>2.7328658861244128</v>
      </c>
      <c r="C11" s="91">
        <v>3.0822003715780331</v>
      </c>
      <c r="D11" s="91">
        <v>2.9778406290750441</v>
      </c>
      <c r="E11" s="91">
        <v>3.5940775288315612</v>
      </c>
      <c r="F11" s="91">
        <v>4.1956267328309549</v>
      </c>
      <c r="G11" s="91">
        <v>5.3892777942442303</v>
      </c>
      <c r="H11" s="91">
        <v>2.1321855487420809</v>
      </c>
      <c r="I11" s="91">
        <v>6.2868436756239205</v>
      </c>
      <c r="J11" s="91">
        <v>3.6037881622275858</v>
      </c>
      <c r="K11" s="91">
        <v>4.5169183222354379</v>
      </c>
      <c r="L11" s="91">
        <v>5.5554286713508043</v>
      </c>
      <c r="M11" s="91">
        <v>6.2993303803237621</v>
      </c>
      <c r="N11" s="91">
        <v>7.3061746117652575</v>
      </c>
      <c r="O11" s="91">
        <v>5.3519395051395566</v>
      </c>
      <c r="P11" s="91">
        <v>3.7647358825740311</v>
      </c>
      <c r="Q11" s="91">
        <v>3.4798784241109044</v>
      </c>
    </row>
    <row r="12" spans="1:17" x14ac:dyDescent="0.25">
      <c r="A12" s="92" t="s">
        <v>26</v>
      </c>
      <c r="B12" s="91">
        <v>3.7430464361761047</v>
      </c>
      <c r="C12" s="91">
        <v>3.9775654722128282</v>
      </c>
      <c r="D12" s="91">
        <v>4.0049902366882799</v>
      </c>
      <c r="E12" s="91">
        <v>4.4929224583073584</v>
      </c>
      <c r="F12" s="91">
        <v>4.7646692249355578</v>
      </c>
      <c r="G12" s="91">
        <v>6.1202122319251275</v>
      </c>
      <c r="H12" s="91">
        <v>6.1346958116873109</v>
      </c>
      <c r="I12" s="91">
        <v>7.1395127571356669</v>
      </c>
      <c r="J12" s="91">
        <v>7.6795147244537594</v>
      </c>
      <c r="K12" s="91">
        <v>7.3312525547698559</v>
      </c>
      <c r="L12" s="91">
        <v>7.9086937001075093</v>
      </c>
      <c r="M12" s="91">
        <v>8.2008135252568781</v>
      </c>
      <c r="N12" s="91">
        <v>8.2815205405625854</v>
      </c>
      <c r="O12" s="91">
        <v>8.3888008951326238</v>
      </c>
      <c r="P12" s="91">
        <v>7.2497676645336204</v>
      </c>
      <c r="Q12" s="91">
        <v>6.9663524613855872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314</v>
      </c>
      <c r="B15" s="206">
        <v>130.21458241383704</v>
      </c>
      <c r="C15" s="206">
        <v>189.69529360234446</v>
      </c>
      <c r="D15" s="206">
        <v>171.24849662060541</v>
      </c>
      <c r="E15" s="206">
        <v>214.0978883908098</v>
      </c>
      <c r="F15" s="206">
        <v>252.25660905502082</v>
      </c>
      <c r="G15" s="206">
        <v>233.42178436243384</v>
      </c>
      <c r="H15" s="206">
        <v>234.68149333691622</v>
      </c>
      <c r="I15" s="206">
        <v>233.23072960433751</v>
      </c>
      <c r="J15" s="206">
        <v>228.21408306013086</v>
      </c>
      <c r="K15" s="206">
        <v>221.44544280681114</v>
      </c>
      <c r="L15" s="206">
        <v>129.07690518267569</v>
      </c>
      <c r="M15" s="206">
        <v>131.2894014327124</v>
      </c>
      <c r="N15" s="206">
        <v>170.20678435127729</v>
      </c>
      <c r="O15" s="206">
        <v>136.37185538144251</v>
      </c>
      <c r="P15" s="206">
        <v>289.9685568539594</v>
      </c>
      <c r="Q15" s="206">
        <v>270.99586567886001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3.3923488285760932</v>
      </c>
      <c r="C19" s="87">
        <v>8.982114200972342</v>
      </c>
      <c r="D19" s="87">
        <v>6.1356318199568234</v>
      </c>
      <c r="E19" s="87">
        <v>11.398790073884138</v>
      </c>
      <c r="F19" s="87">
        <v>15.666104609051033</v>
      </c>
      <c r="G19" s="87">
        <v>17.334785820119471</v>
      </c>
      <c r="H19" s="87">
        <v>21.602617721040772</v>
      </c>
      <c r="I19" s="87">
        <v>14.56142051216689</v>
      </c>
      <c r="J19" s="87">
        <v>2.4268761669997083</v>
      </c>
      <c r="K19" s="87">
        <v>1.6590608771713709</v>
      </c>
      <c r="L19" s="87">
        <v>0.76136661807286798</v>
      </c>
      <c r="M19" s="87">
        <v>0</v>
      </c>
      <c r="N19" s="87">
        <v>0.59875817959406519</v>
      </c>
      <c r="O19" s="87">
        <v>0.8809608731263201</v>
      </c>
      <c r="P19" s="87">
        <v>2.3625621917675663</v>
      </c>
      <c r="Q19" s="87">
        <v>2.6283119579586707</v>
      </c>
    </row>
    <row r="20" spans="1:17" x14ac:dyDescent="0.25">
      <c r="A20" s="88" t="s">
        <v>29</v>
      </c>
      <c r="B20" s="87">
        <v>25.974209343653094</v>
      </c>
      <c r="C20" s="87">
        <v>11.486936462894239</v>
      </c>
      <c r="D20" s="87">
        <v>34.5216197563078</v>
      </c>
      <c r="E20" s="87">
        <v>37.459005204093557</v>
      </c>
      <c r="F20" s="87">
        <v>37.455591606705774</v>
      </c>
      <c r="G20" s="87">
        <v>37.519467095025234</v>
      </c>
      <c r="H20" s="87">
        <v>34.569712208001363</v>
      </c>
      <c r="I20" s="87">
        <v>25.988260672171528</v>
      </c>
      <c r="J20" s="87">
        <v>8.7555450026074606</v>
      </c>
      <c r="K20" s="87">
        <v>11.640759807130172</v>
      </c>
      <c r="L20" s="87">
        <v>17.317118523233329</v>
      </c>
      <c r="M20" s="87">
        <v>16.514318141774996</v>
      </c>
      <c r="N20" s="87">
        <v>17.316400951003121</v>
      </c>
      <c r="O20" s="87">
        <v>17.317443384809909</v>
      </c>
      <c r="P20" s="87">
        <v>14.427216250612446</v>
      </c>
      <c r="Q20" s="87">
        <v>14.425613981842433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51.525726325816819</v>
      </c>
      <c r="C22" s="87">
        <v>77.615193564081281</v>
      </c>
      <c r="D22" s="87">
        <v>69.730916938039087</v>
      </c>
      <c r="E22" s="87">
        <v>87.657433392164293</v>
      </c>
      <c r="F22" s="87">
        <v>74.158230272935143</v>
      </c>
      <c r="G22" s="87">
        <v>130.71051031561828</v>
      </c>
      <c r="H22" s="87">
        <v>140.0176844463453</v>
      </c>
      <c r="I22" s="87">
        <v>108.36649184290076</v>
      </c>
      <c r="J22" s="87">
        <v>76.951256535560972</v>
      </c>
      <c r="K22" s="87">
        <v>45.765184031936698</v>
      </c>
      <c r="L22" s="87">
        <v>19.682786730145416</v>
      </c>
      <c r="M22" s="87">
        <v>0</v>
      </c>
      <c r="N22" s="87">
        <v>9.6601584704257046</v>
      </c>
      <c r="O22" s="87">
        <v>23.794996403117054</v>
      </c>
      <c r="P22" s="87">
        <v>48.834155778710958</v>
      </c>
      <c r="Q22" s="87">
        <v>53.584462681107055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49.322297915791026</v>
      </c>
      <c r="C24" s="87">
        <v>91.6110493743966</v>
      </c>
      <c r="D24" s="87">
        <v>60.860328106301701</v>
      </c>
      <c r="E24" s="87">
        <v>77.582659720667806</v>
      </c>
      <c r="F24" s="87">
        <v>124.97668256632885</v>
      </c>
      <c r="G24" s="87">
        <v>47.857021131670855</v>
      </c>
      <c r="H24" s="87">
        <v>38.491478961528806</v>
      </c>
      <c r="I24" s="87">
        <v>84.31455657709833</v>
      </c>
      <c r="J24" s="87">
        <v>140.08040535496272</v>
      </c>
      <c r="K24" s="87">
        <v>162.38043809057291</v>
      </c>
      <c r="L24" s="87">
        <v>91.315633311224076</v>
      </c>
      <c r="M24" s="87">
        <v>114.77508329093739</v>
      </c>
      <c r="N24" s="87">
        <v>142.63146675025442</v>
      </c>
      <c r="O24" s="87">
        <v>94.378454720389215</v>
      </c>
      <c r="P24" s="87">
        <v>224.34462263286846</v>
      </c>
      <c r="Q24" s="87">
        <v>200.35747705795188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313</v>
      </c>
      <c r="B26" s="204">
        <v>0</v>
      </c>
      <c r="C26" s="204">
        <v>0</v>
      </c>
      <c r="D26" s="204">
        <v>0</v>
      </c>
      <c r="E26" s="204">
        <v>0</v>
      </c>
      <c r="F26" s="204">
        <v>0</v>
      </c>
      <c r="G26" s="204">
        <v>0</v>
      </c>
      <c r="H26" s="204">
        <v>0</v>
      </c>
      <c r="I26" s="204">
        <v>0</v>
      </c>
      <c r="J26" s="204">
        <v>0</v>
      </c>
      <c r="K26" s="204">
        <v>0</v>
      </c>
      <c r="L26" s="204">
        <v>0</v>
      </c>
      <c r="M26" s="204">
        <v>0</v>
      </c>
      <c r="N26" s="204">
        <v>0</v>
      </c>
      <c r="O26" s="204">
        <v>0</v>
      </c>
      <c r="P26" s="204">
        <v>0</v>
      </c>
      <c r="Q26" s="204">
        <v>0</v>
      </c>
    </row>
    <row r="27" spans="1:17" x14ac:dyDescent="0.25">
      <c r="A27" s="156" t="s">
        <v>312</v>
      </c>
      <c r="B27" s="204">
        <v>47.719122321592238</v>
      </c>
      <c r="C27" s="204">
        <v>36.605943849340683</v>
      </c>
      <c r="D27" s="204">
        <v>42.459789900539292</v>
      </c>
      <c r="E27" s="204">
        <v>38.574723235283315</v>
      </c>
      <c r="F27" s="204">
        <v>38.442860051648765</v>
      </c>
      <c r="G27" s="204">
        <v>58.304032054881816</v>
      </c>
      <c r="H27" s="204">
        <v>20.652326629302404</v>
      </c>
      <c r="I27" s="204">
        <v>56.106708949846933</v>
      </c>
      <c r="J27" s="204">
        <v>118.26618000327983</v>
      </c>
      <c r="K27" s="204">
        <v>131.97236028459162</v>
      </c>
      <c r="L27" s="204">
        <v>146.7839665122824</v>
      </c>
      <c r="M27" s="204">
        <v>153.03072016501915</v>
      </c>
      <c r="N27" s="204">
        <v>150.24380370639153</v>
      </c>
      <c r="O27" s="204">
        <v>147.64315302384864</v>
      </c>
      <c r="P27" s="204">
        <v>94.20371096485222</v>
      </c>
      <c r="Q27" s="204">
        <v>86.280101977959788</v>
      </c>
    </row>
    <row r="28" spans="1:17" x14ac:dyDescent="0.25">
      <c r="A28" s="152" t="s">
        <v>318</v>
      </c>
      <c r="B28" s="264">
        <v>38.248970873313176</v>
      </c>
      <c r="C28" s="264">
        <v>22.809922496442901</v>
      </c>
      <c r="D28" s="264">
        <v>30.005353782677084</v>
      </c>
      <c r="E28" s="264">
        <v>23.003967715951696</v>
      </c>
      <c r="F28" s="264">
        <v>20.096924847647252</v>
      </c>
      <c r="G28" s="264">
        <v>41.327902283068447</v>
      </c>
      <c r="H28" s="264">
        <v>3.5845816593448547</v>
      </c>
      <c r="I28" s="264">
        <v>39.144474069531476</v>
      </c>
      <c r="J28" s="264">
        <v>101.66879214436122</v>
      </c>
      <c r="K28" s="264">
        <v>115.867237171369</v>
      </c>
      <c r="L28" s="264">
        <v>137.39655522626964</v>
      </c>
      <c r="M28" s="264">
        <v>143.48240006082187</v>
      </c>
      <c r="N28" s="264">
        <v>137.86512848084411</v>
      </c>
      <c r="O28" s="264">
        <v>137.72519990519828</v>
      </c>
      <c r="P28" s="264">
        <v>73.115088648200626</v>
      </c>
      <c r="Q28" s="264">
        <v>66.571311746769965</v>
      </c>
    </row>
    <row r="29" spans="1:17" x14ac:dyDescent="0.25">
      <c r="A29" s="154" t="s">
        <v>33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30</v>
      </c>
      <c r="B30" s="208">
        <v>2.9025995869976025</v>
      </c>
      <c r="C30" s="208">
        <v>2.9012760938520006</v>
      </c>
      <c r="D30" s="208">
        <v>2.8835755594920007</v>
      </c>
      <c r="E30" s="208">
        <v>2.8999815771600002</v>
      </c>
      <c r="F30" s="208">
        <v>0</v>
      </c>
      <c r="G30" s="208">
        <v>0</v>
      </c>
      <c r="H30" s="208">
        <v>0</v>
      </c>
      <c r="I30" s="208">
        <v>0</v>
      </c>
      <c r="J30" s="208">
        <v>0</v>
      </c>
      <c r="K30" s="208">
        <v>2.9416438796760005</v>
      </c>
      <c r="L30" s="208">
        <v>5.8050857861818779</v>
      </c>
      <c r="M30" s="208">
        <v>5.8052490512420745</v>
      </c>
      <c r="N30" s="208">
        <v>5.8090071658867988</v>
      </c>
      <c r="O30" s="208">
        <v>5.808709807432721</v>
      </c>
      <c r="P30" s="208">
        <v>5.8028434970954335</v>
      </c>
      <c r="Q30" s="208">
        <v>5.8026505524044341</v>
      </c>
    </row>
    <row r="31" spans="1:17" x14ac:dyDescent="0.25">
      <c r="A31" s="154" t="s">
        <v>125</v>
      </c>
      <c r="B31" s="208">
        <v>0</v>
      </c>
      <c r="C31" s="208">
        <v>0</v>
      </c>
      <c r="D31" s="208">
        <v>0</v>
      </c>
      <c r="E31" s="208">
        <v>0</v>
      </c>
      <c r="F31" s="208">
        <v>1.3331664884655767</v>
      </c>
      <c r="G31" s="208">
        <v>1.3568694182027454</v>
      </c>
      <c r="H31" s="208">
        <v>0</v>
      </c>
      <c r="I31" s="208">
        <v>0.43277582730432534</v>
      </c>
      <c r="J31" s="208">
        <v>3.4443767837899488E-16</v>
      </c>
      <c r="K31" s="208">
        <v>0</v>
      </c>
      <c r="L31" s="208">
        <v>0</v>
      </c>
      <c r="M31" s="208">
        <v>0</v>
      </c>
      <c r="N31" s="208">
        <v>1.5342380325126224</v>
      </c>
      <c r="O31" s="208">
        <v>1.7221883918949744E-16</v>
      </c>
      <c r="P31" s="208">
        <v>0</v>
      </c>
      <c r="Q31" s="208">
        <v>0</v>
      </c>
    </row>
    <row r="32" spans="1:17" x14ac:dyDescent="0.25">
      <c r="A32" s="154" t="s">
        <v>29</v>
      </c>
      <c r="B32" s="208">
        <v>0</v>
      </c>
      <c r="C32" s="208">
        <v>0</v>
      </c>
      <c r="D32" s="208">
        <v>0</v>
      </c>
      <c r="E32" s="208">
        <v>0</v>
      </c>
      <c r="F32" s="208">
        <v>0</v>
      </c>
      <c r="G32" s="208">
        <v>0</v>
      </c>
      <c r="H32" s="208">
        <v>0</v>
      </c>
      <c r="I32" s="208">
        <v>0</v>
      </c>
      <c r="J32" s="208">
        <v>0</v>
      </c>
      <c r="K32" s="208">
        <v>0</v>
      </c>
      <c r="L32" s="208">
        <v>0</v>
      </c>
      <c r="M32" s="208">
        <v>0.86069109782400766</v>
      </c>
      <c r="N32" s="208">
        <v>0</v>
      </c>
      <c r="O32" s="208">
        <v>0</v>
      </c>
      <c r="P32" s="208">
        <v>0</v>
      </c>
      <c r="Q32" s="208">
        <v>0</v>
      </c>
    </row>
    <row r="33" spans="1:17" x14ac:dyDescent="0.25">
      <c r="A33" s="154" t="s">
        <v>26</v>
      </c>
      <c r="B33" s="208">
        <v>35.346371286315573</v>
      </c>
      <c r="C33" s="208">
        <v>19.9086464025909</v>
      </c>
      <c r="D33" s="208">
        <v>27.121778223185082</v>
      </c>
      <c r="E33" s="208">
        <v>20.103986138791697</v>
      </c>
      <c r="F33" s="208">
        <v>18.763758359181676</v>
      </c>
      <c r="G33" s="208">
        <v>39.971032864865698</v>
      </c>
      <c r="H33" s="208">
        <v>3.5845816593448547</v>
      </c>
      <c r="I33" s="208">
        <v>38.711698242227151</v>
      </c>
      <c r="J33" s="208">
        <v>101.66879214436122</v>
      </c>
      <c r="K33" s="208">
        <v>112.92559329169299</v>
      </c>
      <c r="L33" s="208">
        <v>131.59146944008776</v>
      </c>
      <c r="M33" s="208">
        <v>136.8164599117558</v>
      </c>
      <c r="N33" s="208">
        <v>130.52188328244469</v>
      </c>
      <c r="O33" s="208">
        <v>131.91649009776555</v>
      </c>
      <c r="P33" s="208">
        <v>67.312245151105188</v>
      </c>
      <c r="Q33" s="208">
        <v>60.768661194365528</v>
      </c>
    </row>
    <row r="34" spans="1:17" x14ac:dyDescent="0.25">
      <c r="A34" s="152" t="s">
        <v>317</v>
      </c>
      <c r="B34" s="264">
        <v>9.4701514482790579</v>
      </c>
      <c r="C34" s="264">
        <v>13.796021352897782</v>
      </c>
      <c r="D34" s="264">
        <v>12.454436117862212</v>
      </c>
      <c r="E34" s="264">
        <v>15.570755519331621</v>
      </c>
      <c r="F34" s="264">
        <v>18.345935204001513</v>
      </c>
      <c r="G34" s="264">
        <v>16.976129771813373</v>
      </c>
      <c r="H34" s="264">
        <v>17.067744969957548</v>
      </c>
      <c r="I34" s="264">
        <v>16.962234880315457</v>
      </c>
      <c r="J34" s="264">
        <v>16.597387858918612</v>
      </c>
      <c r="K34" s="264">
        <v>16.105123113222628</v>
      </c>
      <c r="L34" s="264">
        <v>9.3874112860127781</v>
      </c>
      <c r="M34" s="264">
        <v>9.5483201041972663</v>
      </c>
      <c r="N34" s="264">
        <v>12.37867522554744</v>
      </c>
      <c r="O34" s="264">
        <v>9.9179531186503649</v>
      </c>
      <c r="P34" s="264">
        <v>21.088622316651595</v>
      </c>
      <c r="Q34" s="264">
        <v>19.708790231189823</v>
      </c>
    </row>
    <row r="35" spans="1:17" x14ac:dyDescent="0.25">
      <c r="A35" s="150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150" t="s">
        <v>125</v>
      </c>
      <c r="B38" s="87">
        <v>0.24671627844189772</v>
      </c>
      <c r="C38" s="87">
        <v>0.65324466916162494</v>
      </c>
      <c r="D38" s="87">
        <v>0.44622776872413261</v>
      </c>
      <c r="E38" s="87">
        <v>0.82900291446430108</v>
      </c>
      <c r="F38" s="87">
        <v>1.1393530624764387</v>
      </c>
      <c r="G38" s="87">
        <v>1.2607116960086888</v>
      </c>
      <c r="H38" s="87">
        <v>1.5710994706211472</v>
      </c>
      <c r="I38" s="87">
        <v>1.0590124008848649</v>
      </c>
      <c r="J38" s="87">
        <v>0.17650008487270608</v>
      </c>
      <c r="K38" s="87">
        <v>0.12065897288519062</v>
      </c>
      <c r="L38" s="87">
        <v>5.5372117678026765E-2</v>
      </c>
      <c r="M38" s="87">
        <v>0</v>
      </c>
      <c r="N38" s="87">
        <v>4.3546049425022923E-2</v>
      </c>
      <c r="O38" s="87">
        <v>6.4069881681914187E-2</v>
      </c>
      <c r="P38" s="87">
        <v>0.17182270485582304</v>
      </c>
      <c r="Q38" s="87">
        <v>0.19114996057881242</v>
      </c>
    </row>
    <row r="39" spans="1:17" x14ac:dyDescent="0.25">
      <c r="A39" s="150" t="s">
        <v>29</v>
      </c>
      <c r="B39" s="87">
        <v>1.8890334068111341</v>
      </c>
      <c r="C39" s="87">
        <v>0.83541356093776298</v>
      </c>
      <c r="D39" s="87">
        <v>2.5106632550042036</v>
      </c>
      <c r="E39" s="87">
        <v>2.7242912875704404</v>
      </c>
      <c r="F39" s="87">
        <v>2.7240430259422377</v>
      </c>
      <c r="G39" s="87">
        <v>2.7286885160018355</v>
      </c>
      <c r="H39" s="87">
        <v>2.5141608878546449</v>
      </c>
      <c r="I39" s="87">
        <v>1.8900553216124751</v>
      </c>
      <c r="J39" s="87">
        <v>0.63676690928054269</v>
      </c>
      <c r="K39" s="87">
        <v>0.84660071324583075</v>
      </c>
      <c r="L39" s="87">
        <v>1.2594268016896968</v>
      </c>
      <c r="M39" s="87">
        <v>1.2010413194018181</v>
      </c>
      <c r="N39" s="87">
        <v>1.2593746146184088</v>
      </c>
      <c r="O39" s="87">
        <v>1.2594504279861753</v>
      </c>
      <c r="P39" s="87">
        <v>1.0492520909536325</v>
      </c>
      <c r="Q39" s="87">
        <v>1.0491355623158136</v>
      </c>
    </row>
    <row r="40" spans="1:17" x14ac:dyDescent="0.25">
      <c r="A40" s="150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26</v>
      </c>
      <c r="B41" s="87">
        <v>3.7473255509684962</v>
      </c>
      <c r="C41" s="87">
        <v>5.6447413501150034</v>
      </c>
      <c r="D41" s="87">
        <v>5.0713394136755694</v>
      </c>
      <c r="E41" s="87">
        <v>6.375086064884675</v>
      </c>
      <c r="F41" s="87">
        <v>5.3933258380316476</v>
      </c>
      <c r="G41" s="87">
        <v>9.5062189320449679</v>
      </c>
      <c r="H41" s="87">
        <v>10.183104323370568</v>
      </c>
      <c r="I41" s="87">
        <v>7.8811994067564202</v>
      </c>
      <c r="J41" s="87">
        <v>5.5964550207680723</v>
      </c>
      <c r="K41" s="87">
        <v>3.3283770205044871</v>
      </c>
      <c r="L41" s="87">
        <v>1.4314753985560302</v>
      </c>
      <c r="M41" s="87">
        <v>0</v>
      </c>
      <c r="N41" s="87">
        <v>0.70255697966732389</v>
      </c>
      <c r="O41" s="87">
        <v>1.7305451929539675</v>
      </c>
      <c r="P41" s="87">
        <v>3.5515749657244333</v>
      </c>
      <c r="Q41" s="87">
        <v>3.8970518313532407</v>
      </c>
    </row>
    <row r="42" spans="1:17" x14ac:dyDescent="0.25">
      <c r="A42" s="150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86</v>
      </c>
      <c r="B43" s="87">
        <v>3.5870762120575295</v>
      </c>
      <c r="C43" s="87">
        <v>6.6626217726833898</v>
      </c>
      <c r="D43" s="87">
        <v>4.4262056804583052</v>
      </c>
      <c r="E43" s="87">
        <v>5.6423752524122044</v>
      </c>
      <c r="F43" s="87">
        <v>9.0892132775511882</v>
      </c>
      <c r="G43" s="87">
        <v>3.4805106277578806</v>
      </c>
      <c r="H43" s="87">
        <v>2.7993802881111867</v>
      </c>
      <c r="I43" s="87">
        <v>6.1319677510616959</v>
      </c>
      <c r="J43" s="87">
        <v>10.187665843997291</v>
      </c>
      <c r="K43" s="87">
        <v>11.809486406587121</v>
      </c>
      <c r="L43" s="87">
        <v>6.6411369680890244</v>
      </c>
      <c r="M43" s="87">
        <v>8.3472787847954475</v>
      </c>
      <c r="N43" s="87">
        <v>10.373197581836685</v>
      </c>
      <c r="O43" s="87">
        <v>6.8638876160283075</v>
      </c>
      <c r="P43" s="87">
        <v>16.315972555117707</v>
      </c>
      <c r="Q43" s="87">
        <v>14.571452876941956</v>
      </c>
    </row>
    <row r="44" spans="1:17" x14ac:dyDescent="0.25">
      <c r="A44" s="150" t="s">
        <v>22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2" t="s">
        <v>316</v>
      </c>
      <c r="B45" s="264">
        <v>0</v>
      </c>
      <c r="C45" s="264">
        <v>0</v>
      </c>
      <c r="D45" s="264">
        <v>0</v>
      </c>
      <c r="E45" s="264">
        <v>0</v>
      </c>
      <c r="F45" s="264">
        <v>0</v>
      </c>
      <c r="G45" s="264">
        <v>0</v>
      </c>
      <c r="H45" s="264">
        <v>0</v>
      </c>
      <c r="I45" s="264">
        <v>0</v>
      </c>
      <c r="J45" s="264">
        <v>0</v>
      </c>
      <c r="K45" s="264">
        <v>0</v>
      </c>
      <c r="L45" s="264">
        <v>0</v>
      </c>
      <c r="M45" s="264">
        <v>0</v>
      </c>
      <c r="N45" s="264">
        <v>0</v>
      </c>
      <c r="O45" s="264">
        <v>0</v>
      </c>
      <c r="P45" s="264">
        <v>0</v>
      </c>
      <c r="Q45" s="264">
        <v>0</v>
      </c>
    </row>
    <row r="46" spans="1:17" x14ac:dyDescent="0.25">
      <c r="A46" s="152" t="s">
        <v>315</v>
      </c>
      <c r="B46" s="264">
        <v>0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</row>
    <row r="47" spans="1:17" x14ac:dyDescent="0.25">
      <c r="A47" s="243" t="s">
        <v>311</v>
      </c>
      <c r="B47" s="242">
        <v>0</v>
      </c>
      <c r="C47" s="242">
        <v>0</v>
      </c>
      <c r="D47" s="242">
        <v>0</v>
      </c>
      <c r="E47" s="242">
        <v>0</v>
      </c>
      <c r="F47" s="242">
        <v>0</v>
      </c>
      <c r="G47" s="242">
        <v>0</v>
      </c>
      <c r="H47" s="242">
        <v>0</v>
      </c>
      <c r="I47" s="242">
        <v>0</v>
      </c>
      <c r="J47" s="242">
        <v>0</v>
      </c>
      <c r="K47" s="242">
        <v>0</v>
      </c>
      <c r="L47" s="242">
        <v>0</v>
      </c>
      <c r="M47" s="242">
        <v>0</v>
      </c>
      <c r="N47" s="242">
        <v>0</v>
      </c>
      <c r="O47" s="242">
        <v>0</v>
      </c>
      <c r="P47" s="242">
        <v>0</v>
      </c>
      <c r="Q47" s="242">
        <v>0</v>
      </c>
    </row>
    <row r="49" spans="1:17" ht="12.75" x14ac:dyDescent="0.25">
      <c r="A49" s="80" t="s">
        <v>134</v>
      </c>
      <c r="B49" s="197"/>
      <c r="C49" s="197"/>
      <c r="D49" s="197"/>
      <c r="E49" s="197"/>
      <c r="F49" s="197"/>
      <c r="G49" s="197"/>
      <c r="H49" s="197"/>
      <c r="I49" s="197"/>
      <c r="J49" s="197"/>
      <c r="K49" s="197"/>
      <c r="L49" s="197"/>
      <c r="M49" s="197"/>
      <c r="N49" s="197"/>
      <c r="O49" s="197"/>
      <c r="P49" s="197"/>
      <c r="Q49" s="197"/>
    </row>
    <row r="51" spans="1:17" x14ac:dyDescent="0.25">
      <c r="A51" s="78" t="s">
        <v>4</v>
      </c>
      <c r="B51" s="77">
        <f t="shared" ref="B51:Q51" si="0">SUM(B$52:B$56,B$57,B$58,B$60:B$63,B$64)</f>
        <v>1</v>
      </c>
      <c r="C51" s="77">
        <f t="shared" si="0"/>
        <v>1.0000000000000002</v>
      </c>
      <c r="D51" s="77">
        <f t="shared" si="0"/>
        <v>1</v>
      </c>
      <c r="E51" s="77">
        <f t="shared" si="0"/>
        <v>0.99999999999999989</v>
      </c>
      <c r="F51" s="77">
        <f t="shared" si="0"/>
        <v>0.99999999999999978</v>
      </c>
      <c r="G51" s="77">
        <f t="shared" si="0"/>
        <v>0.99999999999999989</v>
      </c>
      <c r="H51" s="77">
        <f t="shared" si="0"/>
        <v>1.0000000000000002</v>
      </c>
      <c r="I51" s="77">
        <f t="shared" si="0"/>
        <v>1</v>
      </c>
      <c r="J51" s="77">
        <f t="shared" si="0"/>
        <v>0.99999999999999978</v>
      </c>
      <c r="K51" s="77">
        <f t="shared" si="0"/>
        <v>1</v>
      </c>
      <c r="L51" s="77">
        <f t="shared" si="0"/>
        <v>1</v>
      </c>
      <c r="M51" s="77">
        <f t="shared" si="0"/>
        <v>1</v>
      </c>
      <c r="N51" s="77">
        <f t="shared" si="0"/>
        <v>0.99999999999999989</v>
      </c>
      <c r="O51" s="77">
        <f t="shared" si="0"/>
        <v>1</v>
      </c>
      <c r="P51" s="77">
        <f t="shared" si="0"/>
        <v>1</v>
      </c>
      <c r="Q51" s="77">
        <f t="shared" si="0"/>
        <v>1.0000000000000002</v>
      </c>
    </row>
    <row r="52" spans="1:17" x14ac:dyDescent="0.25">
      <c r="A52" s="132" t="s">
        <v>83</v>
      </c>
      <c r="B52" s="203">
        <f t="shared" ref="B52:Q52" si="1">IF(B$6=0,0,B$6/B$5)</f>
        <v>0</v>
      </c>
      <c r="C52" s="203">
        <f t="shared" si="1"/>
        <v>0</v>
      </c>
      <c r="D52" s="203">
        <f t="shared" si="1"/>
        <v>0</v>
      </c>
      <c r="E52" s="203">
        <f t="shared" si="1"/>
        <v>0</v>
      </c>
      <c r="F52" s="203">
        <f t="shared" si="1"/>
        <v>0</v>
      </c>
      <c r="G52" s="203">
        <f t="shared" si="1"/>
        <v>0</v>
      </c>
      <c r="H52" s="203">
        <f t="shared" si="1"/>
        <v>0</v>
      </c>
      <c r="I52" s="203">
        <f t="shared" si="1"/>
        <v>0</v>
      </c>
      <c r="J52" s="203">
        <f t="shared" si="1"/>
        <v>0</v>
      </c>
      <c r="K52" s="203">
        <f t="shared" si="1"/>
        <v>0</v>
      </c>
      <c r="L52" s="203">
        <f t="shared" si="1"/>
        <v>0</v>
      </c>
      <c r="M52" s="203">
        <f t="shared" si="1"/>
        <v>0</v>
      </c>
      <c r="N52" s="203">
        <f t="shared" si="1"/>
        <v>0</v>
      </c>
      <c r="O52" s="203">
        <f t="shared" si="1"/>
        <v>0</v>
      </c>
      <c r="P52" s="203">
        <f t="shared" si="1"/>
        <v>0</v>
      </c>
      <c r="Q52" s="203">
        <f t="shared" si="1"/>
        <v>0</v>
      </c>
    </row>
    <row r="53" spans="1:17" x14ac:dyDescent="0.25">
      <c r="A53" s="76" t="s">
        <v>82</v>
      </c>
      <c r="B53" s="202">
        <f t="shared" ref="B53:Q53" si="2">IF(B$7=0,0,B$7/B$5)</f>
        <v>0</v>
      </c>
      <c r="C53" s="202">
        <f t="shared" si="2"/>
        <v>0</v>
      </c>
      <c r="D53" s="202">
        <f t="shared" si="2"/>
        <v>0</v>
      </c>
      <c r="E53" s="202">
        <f t="shared" si="2"/>
        <v>0</v>
      </c>
      <c r="F53" s="202">
        <f t="shared" si="2"/>
        <v>0</v>
      </c>
      <c r="G53" s="202">
        <f t="shared" si="2"/>
        <v>0</v>
      </c>
      <c r="H53" s="202">
        <f t="shared" si="2"/>
        <v>0</v>
      </c>
      <c r="I53" s="202">
        <f t="shared" si="2"/>
        <v>0</v>
      </c>
      <c r="J53" s="202">
        <f t="shared" si="2"/>
        <v>0</v>
      </c>
      <c r="K53" s="202">
        <f t="shared" si="2"/>
        <v>0</v>
      </c>
      <c r="L53" s="202">
        <f t="shared" si="2"/>
        <v>0</v>
      </c>
      <c r="M53" s="202">
        <f t="shared" si="2"/>
        <v>0</v>
      </c>
      <c r="N53" s="202">
        <f t="shared" si="2"/>
        <v>0</v>
      </c>
      <c r="O53" s="202">
        <f t="shared" si="2"/>
        <v>0</v>
      </c>
      <c r="P53" s="202">
        <f t="shared" si="2"/>
        <v>0</v>
      </c>
      <c r="Q53" s="202">
        <f t="shared" si="2"/>
        <v>0</v>
      </c>
    </row>
    <row r="54" spans="1:17" x14ac:dyDescent="0.25">
      <c r="A54" s="76" t="s">
        <v>81</v>
      </c>
      <c r="B54" s="202">
        <f t="shared" ref="B54:Q54" si="3">IF(B$8=0,0,B$8/B$5)</f>
        <v>0</v>
      </c>
      <c r="C54" s="202">
        <f t="shared" si="3"/>
        <v>0</v>
      </c>
      <c r="D54" s="202">
        <f t="shared" si="3"/>
        <v>0</v>
      </c>
      <c r="E54" s="202">
        <f t="shared" si="3"/>
        <v>0</v>
      </c>
      <c r="F54" s="202">
        <f t="shared" si="3"/>
        <v>0</v>
      </c>
      <c r="G54" s="202">
        <f t="shared" si="3"/>
        <v>0</v>
      </c>
      <c r="H54" s="202">
        <f t="shared" si="3"/>
        <v>0</v>
      </c>
      <c r="I54" s="202">
        <f t="shared" si="3"/>
        <v>0</v>
      </c>
      <c r="J54" s="202">
        <f t="shared" si="3"/>
        <v>0</v>
      </c>
      <c r="K54" s="202">
        <f t="shared" si="3"/>
        <v>0</v>
      </c>
      <c r="L54" s="202">
        <f t="shared" si="3"/>
        <v>0</v>
      </c>
      <c r="M54" s="202">
        <f t="shared" si="3"/>
        <v>0</v>
      </c>
      <c r="N54" s="202">
        <f t="shared" si="3"/>
        <v>0</v>
      </c>
      <c r="O54" s="202">
        <f t="shared" si="3"/>
        <v>0</v>
      </c>
      <c r="P54" s="202">
        <f t="shared" si="3"/>
        <v>0</v>
      </c>
      <c r="Q54" s="202">
        <f t="shared" si="3"/>
        <v>0</v>
      </c>
    </row>
    <row r="55" spans="1:17" x14ac:dyDescent="0.25">
      <c r="A55" s="76" t="s">
        <v>80</v>
      </c>
      <c r="B55" s="202">
        <f t="shared" ref="B55:Q55" si="4">IF(B$9=0,0,B$9/B$5)</f>
        <v>0</v>
      </c>
      <c r="C55" s="202">
        <f t="shared" si="4"/>
        <v>0</v>
      </c>
      <c r="D55" s="202">
        <f t="shared" si="4"/>
        <v>0</v>
      </c>
      <c r="E55" s="202">
        <f t="shared" si="4"/>
        <v>0</v>
      </c>
      <c r="F55" s="202">
        <f t="shared" si="4"/>
        <v>0</v>
      </c>
      <c r="G55" s="202">
        <f t="shared" si="4"/>
        <v>0</v>
      </c>
      <c r="H55" s="202">
        <f t="shared" si="4"/>
        <v>0</v>
      </c>
      <c r="I55" s="202">
        <f t="shared" si="4"/>
        <v>0</v>
      </c>
      <c r="J55" s="202">
        <f t="shared" si="4"/>
        <v>0</v>
      </c>
      <c r="K55" s="202">
        <f t="shared" si="4"/>
        <v>0</v>
      </c>
      <c r="L55" s="202">
        <f t="shared" si="4"/>
        <v>0</v>
      </c>
      <c r="M55" s="202">
        <f t="shared" si="4"/>
        <v>0</v>
      </c>
      <c r="N55" s="202">
        <f t="shared" si="4"/>
        <v>0</v>
      </c>
      <c r="O55" s="202">
        <f t="shared" si="4"/>
        <v>0</v>
      </c>
      <c r="P55" s="202">
        <f t="shared" si="4"/>
        <v>0</v>
      </c>
      <c r="Q55" s="202">
        <f t="shared" si="4"/>
        <v>0</v>
      </c>
    </row>
    <row r="56" spans="1:17" x14ac:dyDescent="0.25">
      <c r="A56" s="129" t="s">
        <v>79</v>
      </c>
      <c r="B56" s="201">
        <f t="shared" ref="B56:Q56" si="5">IF(B$10=0,0,B$10/B$5)</f>
        <v>3.511699891591457E-2</v>
      </c>
      <c r="C56" s="201">
        <f t="shared" si="5"/>
        <v>3.0252551814974667E-2</v>
      </c>
      <c r="D56" s="201">
        <f t="shared" si="5"/>
        <v>3.1640742719704788E-2</v>
      </c>
      <c r="E56" s="201">
        <f t="shared" si="5"/>
        <v>3.1013238350476788E-2</v>
      </c>
      <c r="F56" s="201">
        <f t="shared" si="5"/>
        <v>2.9901565049414526E-2</v>
      </c>
      <c r="G56" s="201">
        <f t="shared" si="5"/>
        <v>3.7955639668609695E-2</v>
      </c>
      <c r="H56" s="201">
        <f t="shared" si="5"/>
        <v>3.1361378474426972E-2</v>
      </c>
      <c r="I56" s="201">
        <f t="shared" si="5"/>
        <v>4.4345977475076133E-2</v>
      </c>
      <c r="J56" s="201">
        <f t="shared" si="5"/>
        <v>3.1538434766874394E-2</v>
      </c>
      <c r="K56" s="201">
        <f t="shared" si="5"/>
        <v>3.2437105346226548E-2</v>
      </c>
      <c r="L56" s="201">
        <f t="shared" si="5"/>
        <v>4.653632644114921E-2</v>
      </c>
      <c r="M56" s="201">
        <f t="shared" si="5"/>
        <v>4.8524633632720998E-2</v>
      </c>
      <c r="N56" s="201">
        <f t="shared" si="5"/>
        <v>4.6386664648523972E-2</v>
      </c>
      <c r="O56" s="201">
        <f t="shared" si="5"/>
        <v>4.6147691372518167E-2</v>
      </c>
      <c r="P56" s="201">
        <f t="shared" si="5"/>
        <v>2.7871640310826298E-2</v>
      </c>
      <c r="Q56" s="201">
        <f t="shared" si="5"/>
        <v>2.8407941992368933E-2</v>
      </c>
    </row>
    <row r="57" spans="1:17" x14ac:dyDescent="0.25">
      <c r="A57" s="127" t="s">
        <v>314</v>
      </c>
      <c r="B57" s="200">
        <f t="shared" ref="B57:Q57" si="6">IF(B$15=0,0,B$15/B$5)</f>
        <v>0.70611600680821918</v>
      </c>
      <c r="C57" s="200">
        <f t="shared" si="6"/>
        <v>0.81288343349362846</v>
      </c>
      <c r="D57" s="200">
        <f t="shared" si="6"/>
        <v>0.77596460903489139</v>
      </c>
      <c r="E57" s="200">
        <f t="shared" si="6"/>
        <v>0.82105463751176089</v>
      </c>
      <c r="F57" s="200">
        <f t="shared" si="6"/>
        <v>0.84181007417121156</v>
      </c>
      <c r="G57" s="200">
        <f t="shared" si="6"/>
        <v>0.76977112955656901</v>
      </c>
      <c r="H57" s="200">
        <f t="shared" si="6"/>
        <v>0.89029161210805829</v>
      </c>
      <c r="I57" s="200">
        <f t="shared" si="6"/>
        <v>0.77033890268945482</v>
      </c>
      <c r="J57" s="200">
        <f t="shared" si="6"/>
        <v>0.63789078816361833</v>
      </c>
      <c r="K57" s="200">
        <f t="shared" si="6"/>
        <v>0.60625806559787587</v>
      </c>
      <c r="L57" s="200">
        <f t="shared" si="6"/>
        <v>0.44613119443474436</v>
      </c>
      <c r="M57" s="200">
        <f t="shared" si="6"/>
        <v>0.43935909504523607</v>
      </c>
      <c r="N57" s="200">
        <f t="shared" si="6"/>
        <v>0.50651009975822259</v>
      </c>
      <c r="O57" s="200">
        <f t="shared" si="6"/>
        <v>0.45799906778792149</v>
      </c>
      <c r="P57" s="200">
        <f t="shared" si="6"/>
        <v>0.73375066642973708</v>
      </c>
      <c r="Q57" s="200">
        <f t="shared" si="6"/>
        <v>0.73695813511697661</v>
      </c>
    </row>
    <row r="58" spans="1:17" x14ac:dyDescent="0.25">
      <c r="A58" s="127" t="s">
        <v>313</v>
      </c>
      <c r="B58" s="200">
        <f t="shared" ref="B58:Q58" si="7">IF(B$26=0,0,B$26/B$5)</f>
        <v>0</v>
      </c>
      <c r="C58" s="200">
        <f t="shared" si="7"/>
        <v>0</v>
      </c>
      <c r="D58" s="200">
        <f t="shared" si="7"/>
        <v>0</v>
      </c>
      <c r="E58" s="200">
        <f t="shared" si="7"/>
        <v>0</v>
      </c>
      <c r="F58" s="200">
        <f t="shared" si="7"/>
        <v>0</v>
      </c>
      <c r="G58" s="200">
        <f t="shared" si="7"/>
        <v>0</v>
      </c>
      <c r="H58" s="200">
        <f t="shared" si="7"/>
        <v>0</v>
      </c>
      <c r="I58" s="200">
        <f t="shared" si="7"/>
        <v>0</v>
      </c>
      <c r="J58" s="200">
        <f t="shared" si="7"/>
        <v>0</v>
      </c>
      <c r="K58" s="200">
        <f t="shared" si="7"/>
        <v>0</v>
      </c>
      <c r="L58" s="200">
        <f t="shared" si="7"/>
        <v>0</v>
      </c>
      <c r="M58" s="200">
        <f t="shared" si="7"/>
        <v>0</v>
      </c>
      <c r="N58" s="200">
        <f t="shared" si="7"/>
        <v>0</v>
      </c>
      <c r="O58" s="200">
        <f t="shared" si="7"/>
        <v>0</v>
      </c>
      <c r="P58" s="200">
        <f t="shared" si="7"/>
        <v>0</v>
      </c>
      <c r="Q58" s="200">
        <f t="shared" si="7"/>
        <v>0</v>
      </c>
    </row>
    <row r="59" spans="1:17" x14ac:dyDescent="0.25">
      <c r="A59" s="127" t="s">
        <v>312</v>
      </c>
      <c r="B59" s="200">
        <f t="shared" ref="B59:Q59" si="8">IF(B$27=0,0,B$27/B$5)</f>
        <v>0.25876699427586614</v>
      </c>
      <c r="C59" s="200">
        <f t="shared" si="8"/>
        <v>0.15686401469139696</v>
      </c>
      <c r="D59" s="200">
        <f t="shared" si="8"/>
        <v>0.19239464824540381</v>
      </c>
      <c r="E59" s="200">
        <f t="shared" si="8"/>
        <v>0.14793212413776227</v>
      </c>
      <c r="F59" s="200">
        <f t="shared" si="8"/>
        <v>0.12828836077937375</v>
      </c>
      <c r="G59" s="200">
        <f t="shared" si="8"/>
        <v>0.19227323077482117</v>
      </c>
      <c r="H59" s="200">
        <f t="shared" si="8"/>
        <v>7.8347009417514837E-2</v>
      </c>
      <c r="I59" s="200">
        <f t="shared" si="8"/>
        <v>0.18531511983546914</v>
      </c>
      <c r="J59" s="200">
        <f t="shared" si="8"/>
        <v>0.33057077706950722</v>
      </c>
      <c r="K59" s="200">
        <f t="shared" si="8"/>
        <v>0.36130482905589761</v>
      </c>
      <c r="L59" s="200">
        <f t="shared" si="8"/>
        <v>0.50733247912410639</v>
      </c>
      <c r="M59" s="200">
        <f t="shared" si="8"/>
        <v>0.51211627132204307</v>
      </c>
      <c r="N59" s="200">
        <f t="shared" si="8"/>
        <v>0.44710323559325327</v>
      </c>
      <c r="O59" s="200">
        <f t="shared" si="8"/>
        <v>0.49585324083956039</v>
      </c>
      <c r="P59" s="200">
        <f t="shared" si="8"/>
        <v>0.23837769325943664</v>
      </c>
      <c r="Q59" s="200">
        <f t="shared" si="8"/>
        <v>0.23463392289065452</v>
      </c>
    </row>
    <row r="60" spans="1:17" x14ac:dyDescent="0.25">
      <c r="A60" s="142" t="s">
        <v>318</v>
      </c>
      <c r="B60" s="199">
        <f t="shared" ref="B60:Q60" si="9">IF(B$28=0,0,B$28/B$5)</f>
        <v>0.207413102871632</v>
      </c>
      <c r="C60" s="199">
        <f t="shared" si="9"/>
        <v>9.7745219528223987E-2</v>
      </c>
      <c r="D60" s="199">
        <f t="shared" si="9"/>
        <v>0.13596085849741174</v>
      </c>
      <c r="E60" s="199">
        <f t="shared" si="9"/>
        <v>8.8219059591452376E-2</v>
      </c>
      <c r="F60" s="199">
        <f t="shared" si="9"/>
        <v>6.706580993055837E-2</v>
      </c>
      <c r="G60" s="199">
        <f t="shared" si="9"/>
        <v>0.13628987589797978</v>
      </c>
      <c r="H60" s="199">
        <f t="shared" si="9"/>
        <v>1.3598528536928748E-2</v>
      </c>
      <c r="I60" s="199">
        <f t="shared" si="9"/>
        <v>0.12929047236714514</v>
      </c>
      <c r="J60" s="199">
        <f t="shared" si="9"/>
        <v>0.28417871974851677</v>
      </c>
      <c r="K60" s="199">
        <f t="shared" si="9"/>
        <v>0.31721333337605212</v>
      </c>
      <c r="L60" s="199">
        <f t="shared" si="9"/>
        <v>0.47488657407430679</v>
      </c>
      <c r="M60" s="199">
        <f t="shared" si="9"/>
        <v>0.48016288259148038</v>
      </c>
      <c r="N60" s="199">
        <f t="shared" si="9"/>
        <v>0.41026613742901891</v>
      </c>
      <c r="O60" s="199">
        <f t="shared" si="9"/>
        <v>0.46254421772771159</v>
      </c>
      <c r="P60" s="199">
        <f t="shared" si="9"/>
        <v>0.18501400842818302</v>
      </c>
      <c r="Q60" s="199">
        <f t="shared" si="9"/>
        <v>0.18103696760941984</v>
      </c>
    </row>
    <row r="61" spans="1:17" x14ac:dyDescent="0.25">
      <c r="A61" s="142" t="s">
        <v>317</v>
      </c>
      <c r="B61" s="199">
        <f t="shared" ref="B61:Q61" si="10">IF(B$34=0,0,B$34/B$5)</f>
        <v>5.1353891404234131E-2</v>
      </c>
      <c r="C61" s="199">
        <f t="shared" si="10"/>
        <v>5.9118795163172984E-2</v>
      </c>
      <c r="D61" s="199">
        <f t="shared" si="10"/>
        <v>5.6433789747992104E-2</v>
      </c>
      <c r="E61" s="199">
        <f t="shared" si="10"/>
        <v>5.9713064546309882E-2</v>
      </c>
      <c r="F61" s="199">
        <f t="shared" si="10"/>
        <v>6.122255084881538E-2</v>
      </c>
      <c r="G61" s="199">
        <f t="shared" si="10"/>
        <v>5.598335487684139E-2</v>
      </c>
      <c r="H61" s="199">
        <f t="shared" si="10"/>
        <v>6.4748480880586073E-2</v>
      </c>
      <c r="I61" s="199">
        <f t="shared" si="10"/>
        <v>5.6024647468323995E-2</v>
      </c>
      <c r="J61" s="199">
        <f t="shared" si="10"/>
        <v>4.6392057320990429E-2</v>
      </c>
      <c r="K61" s="199">
        <f t="shared" si="10"/>
        <v>4.4091495679845515E-2</v>
      </c>
      <c r="L61" s="199">
        <f t="shared" si="10"/>
        <v>3.2445905049799592E-2</v>
      </c>
      <c r="M61" s="199">
        <f t="shared" si="10"/>
        <v>3.1953388730562624E-2</v>
      </c>
      <c r="N61" s="199">
        <f t="shared" si="10"/>
        <v>3.6837098164234368E-2</v>
      </c>
      <c r="O61" s="199">
        <f t="shared" si="10"/>
        <v>3.3309023111848836E-2</v>
      </c>
      <c r="P61" s="199">
        <f t="shared" si="10"/>
        <v>5.3363684831253616E-2</v>
      </c>
      <c r="Q61" s="199">
        <f t="shared" si="10"/>
        <v>5.3596955281234676E-2</v>
      </c>
    </row>
    <row r="62" spans="1:17" x14ac:dyDescent="0.25">
      <c r="A62" s="142" t="s">
        <v>316</v>
      </c>
      <c r="B62" s="199">
        <f t="shared" ref="B62:Q62" si="11">IF(B$45=0,0,B$45/B$5)</f>
        <v>0</v>
      </c>
      <c r="C62" s="199">
        <f t="shared" si="11"/>
        <v>0</v>
      </c>
      <c r="D62" s="199">
        <f t="shared" si="11"/>
        <v>0</v>
      </c>
      <c r="E62" s="199">
        <f t="shared" si="11"/>
        <v>0</v>
      </c>
      <c r="F62" s="199">
        <f t="shared" si="11"/>
        <v>0</v>
      </c>
      <c r="G62" s="199">
        <f t="shared" si="11"/>
        <v>0</v>
      </c>
      <c r="H62" s="199">
        <f t="shared" si="11"/>
        <v>0</v>
      </c>
      <c r="I62" s="199">
        <f t="shared" si="11"/>
        <v>0</v>
      </c>
      <c r="J62" s="199">
        <f t="shared" si="11"/>
        <v>0</v>
      </c>
      <c r="K62" s="199">
        <f t="shared" si="11"/>
        <v>0</v>
      </c>
      <c r="L62" s="199">
        <f t="shared" si="11"/>
        <v>0</v>
      </c>
      <c r="M62" s="199">
        <f t="shared" si="11"/>
        <v>0</v>
      </c>
      <c r="N62" s="199">
        <f t="shared" si="11"/>
        <v>0</v>
      </c>
      <c r="O62" s="199">
        <f t="shared" si="11"/>
        <v>0</v>
      </c>
      <c r="P62" s="199">
        <f t="shared" si="11"/>
        <v>0</v>
      </c>
      <c r="Q62" s="199">
        <f t="shared" si="11"/>
        <v>0</v>
      </c>
    </row>
    <row r="63" spans="1:17" x14ac:dyDescent="0.25">
      <c r="A63" s="142" t="s">
        <v>315</v>
      </c>
      <c r="B63" s="199">
        <f t="shared" ref="B63:Q63" si="12">IF(B$46=0,0,B$46/B$5)</f>
        <v>0</v>
      </c>
      <c r="C63" s="199">
        <f t="shared" si="12"/>
        <v>0</v>
      </c>
      <c r="D63" s="199">
        <f t="shared" si="12"/>
        <v>0</v>
      </c>
      <c r="E63" s="199">
        <f t="shared" si="12"/>
        <v>0</v>
      </c>
      <c r="F63" s="199">
        <f t="shared" si="12"/>
        <v>0</v>
      </c>
      <c r="G63" s="199">
        <f t="shared" si="12"/>
        <v>0</v>
      </c>
      <c r="H63" s="199">
        <f t="shared" si="12"/>
        <v>0</v>
      </c>
      <c r="I63" s="199">
        <f t="shared" si="12"/>
        <v>0</v>
      </c>
      <c r="J63" s="199">
        <f t="shared" si="12"/>
        <v>0</v>
      </c>
      <c r="K63" s="199">
        <f t="shared" si="12"/>
        <v>0</v>
      </c>
      <c r="L63" s="199">
        <f t="shared" si="12"/>
        <v>0</v>
      </c>
      <c r="M63" s="199">
        <f t="shared" si="12"/>
        <v>0</v>
      </c>
      <c r="N63" s="199">
        <f t="shared" si="12"/>
        <v>0</v>
      </c>
      <c r="O63" s="199">
        <f t="shared" si="12"/>
        <v>0</v>
      </c>
      <c r="P63" s="199">
        <f t="shared" si="12"/>
        <v>0</v>
      </c>
      <c r="Q63" s="199">
        <f t="shared" si="12"/>
        <v>0</v>
      </c>
    </row>
    <row r="64" spans="1:17" x14ac:dyDescent="0.25">
      <c r="A64" s="72" t="s">
        <v>311</v>
      </c>
      <c r="B64" s="276">
        <f t="shared" ref="B64:Q64" si="13">IF(B$47=0,0,B$47/B$5)</f>
        <v>0</v>
      </c>
      <c r="C64" s="276">
        <f t="shared" si="13"/>
        <v>0</v>
      </c>
      <c r="D64" s="276">
        <f t="shared" si="13"/>
        <v>0</v>
      </c>
      <c r="E64" s="276">
        <f t="shared" si="13"/>
        <v>0</v>
      </c>
      <c r="F64" s="276">
        <f t="shared" si="13"/>
        <v>0</v>
      </c>
      <c r="G64" s="276">
        <f t="shared" si="13"/>
        <v>0</v>
      </c>
      <c r="H64" s="276">
        <f t="shared" si="13"/>
        <v>0</v>
      </c>
      <c r="I64" s="276">
        <f t="shared" si="13"/>
        <v>0</v>
      </c>
      <c r="J64" s="276">
        <f t="shared" si="13"/>
        <v>0</v>
      </c>
      <c r="K64" s="276">
        <f t="shared" si="13"/>
        <v>0</v>
      </c>
      <c r="L64" s="276">
        <f t="shared" si="13"/>
        <v>0</v>
      </c>
      <c r="M64" s="276">
        <f t="shared" si="13"/>
        <v>0</v>
      </c>
      <c r="N64" s="276">
        <f t="shared" si="13"/>
        <v>0</v>
      </c>
      <c r="O64" s="276">
        <f t="shared" si="13"/>
        <v>0</v>
      </c>
      <c r="P64" s="276">
        <f t="shared" si="13"/>
        <v>0</v>
      </c>
      <c r="Q64" s="276">
        <f t="shared" si="13"/>
        <v>0</v>
      </c>
    </row>
    <row r="66" spans="1:17" ht="12.75" x14ac:dyDescent="0.25">
      <c r="A66" s="266" t="s">
        <v>133</v>
      </c>
      <c r="B66" s="197"/>
      <c r="C66" s="197"/>
      <c r="D66" s="197"/>
      <c r="E66" s="197"/>
      <c r="F66" s="197"/>
      <c r="G66" s="197"/>
      <c r="H66" s="197"/>
      <c r="I66" s="197"/>
      <c r="J66" s="197"/>
      <c r="K66" s="197"/>
      <c r="L66" s="197"/>
      <c r="M66" s="197"/>
      <c r="N66" s="197"/>
      <c r="O66" s="197"/>
      <c r="P66" s="197"/>
      <c r="Q66" s="197"/>
    </row>
    <row r="68" spans="1:17" x14ac:dyDescent="0.25">
      <c r="A68" s="78" t="s">
        <v>4</v>
      </c>
      <c r="B68" s="230">
        <f>IF(B$5=0,0,B$5/WWP_fec!B$5)</f>
        <v>0.59814371485526585</v>
      </c>
      <c r="C68" s="230">
        <f>IF(C$5=0,0,C$5/WWP_fec!C$5)</f>
        <v>0.724996454552294</v>
      </c>
      <c r="D68" s="230">
        <f>IF(D$5=0,0,D$5/WWP_fec!D$5)</f>
        <v>0.68093918772967943</v>
      </c>
      <c r="E68" s="230">
        <f>IF(E$5=0,0,E$5/WWP_fec!E$5)</f>
        <v>0.71719348978227948</v>
      </c>
      <c r="F68" s="230">
        <f>IF(F$5=0,0,F$5/WWP_fec!F$5)</f>
        <v>0.77717820875360244</v>
      </c>
      <c r="G68" s="230">
        <f>IF(G$5=0,0,G$5/WWP_fec!G$5)</f>
        <v>0.61226328858982293</v>
      </c>
      <c r="H68" s="230">
        <f>IF(H$5=0,0,H$5/WWP_fec!H$5)</f>
        <v>0.53098036869810561</v>
      </c>
      <c r="I68" s="230">
        <f>IF(I$5=0,0,I$5/WWP_fec!I$5)</f>
        <v>0.52403501032521571</v>
      </c>
      <c r="J68" s="230">
        <f>IF(J$5=0,0,J$5/WWP_fec!J$5)</f>
        <v>0.5756881230865003</v>
      </c>
      <c r="K68" s="230">
        <f>IF(K$5=0,0,K$5/WWP_fec!K$5)</f>
        <v>0.61568131478293153</v>
      </c>
      <c r="L68" s="230">
        <f>IF(L$5=0,0,L$5/WWP_fec!L$5)</f>
        <v>0.45191261867513388</v>
      </c>
      <c r="M68" s="230">
        <f>IF(M$5=0,0,M$5/WWP_fec!M$5)</f>
        <v>0.44992711265594532</v>
      </c>
      <c r="N68" s="230">
        <f>IF(N$5=0,0,N$5/WWP_fec!N$5)</f>
        <v>0.50048116056160907</v>
      </c>
      <c r="O68" s="230">
        <f>IF(O$5=0,0,O$5/WWP_fec!O$5)</f>
        <v>0.43787608049376781</v>
      </c>
      <c r="P68" s="230">
        <f>IF(P$5=0,0,P$5/WWP_fec!P$5)</f>
        <v>0.67182056994016681</v>
      </c>
      <c r="Q68" s="230">
        <f>IF(Q$5=0,0,Q$5/WWP_fec!Q$5)</f>
        <v>0.65024865714717317</v>
      </c>
    </row>
    <row r="69" spans="1:17" x14ac:dyDescent="0.25">
      <c r="A69" s="132" t="s">
        <v>83</v>
      </c>
      <c r="B69" s="275">
        <f>IF(B$6=0,0,B$6/WWP_fec!B$6)</f>
        <v>0</v>
      </c>
      <c r="C69" s="275">
        <f>IF(C$6=0,0,C$6/WWP_fec!C$6)</f>
        <v>0</v>
      </c>
      <c r="D69" s="275">
        <f>IF(D$6=0,0,D$6/WWP_fec!D$6)</f>
        <v>0</v>
      </c>
      <c r="E69" s="275">
        <f>IF(E$6=0,0,E$6/WWP_fec!E$6)</f>
        <v>0</v>
      </c>
      <c r="F69" s="275">
        <f>IF(F$6=0,0,F$6/WWP_fec!F$6)</f>
        <v>0</v>
      </c>
      <c r="G69" s="275">
        <f>IF(G$6=0,0,G$6/WWP_fec!G$6)</f>
        <v>0</v>
      </c>
      <c r="H69" s="275">
        <f>IF(H$6=0,0,H$6/WWP_fec!H$6)</f>
        <v>0</v>
      </c>
      <c r="I69" s="275">
        <f>IF(I$6=0,0,I$6/WWP_fec!I$6)</f>
        <v>0</v>
      </c>
      <c r="J69" s="275">
        <f>IF(J$6=0,0,J$6/WWP_fec!J$6)</f>
        <v>0</v>
      </c>
      <c r="K69" s="275">
        <f>IF(K$6=0,0,K$6/WWP_fec!K$6)</f>
        <v>0</v>
      </c>
      <c r="L69" s="275">
        <f>IF(L$6=0,0,L$6/WWP_fec!L$6)</f>
        <v>0</v>
      </c>
      <c r="M69" s="275">
        <f>IF(M$6=0,0,M$6/WWP_fec!M$6)</f>
        <v>0</v>
      </c>
      <c r="N69" s="275">
        <f>IF(N$6=0,0,N$6/WWP_fec!N$6)</f>
        <v>0</v>
      </c>
      <c r="O69" s="275">
        <f>IF(O$6=0,0,O$6/WWP_fec!O$6)</f>
        <v>0</v>
      </c>
      <c r="P69" s="275">
        <f>IF(P$6=0,0,P$6/WWP_fec!P$6)</f>
        <v>0</v>
      </c>
      <c r="Q69" s="275">
        <f>IF(Q$6=0,0,Q$6/WWP_fec!Q$6)</f>
        <v>0</v>
      </c>
    </row>
    <row r="70" spans="1:17" x14ac:dyDescent="0.25">
      <c r="A70" s="76" t="s">
        <v>82</v>
      </c>
      <c r="B70" s="274">
        <f>IF(B$7=0,0,B$7/WWP_fec!B$7)</f>
        <v>0</v>
      </c>
      <c r="C70" s="274">
        <f>IF(C$7=0,0,C$7/WWP_fec!C$7)</f>
        <v>0</v>
      </c>
      <c r="D70" s="274">
        <f>IF(D$7=0,0,D$7/WWP_fec!D$7)</f>
        <v>0</v>
      </c>
      <c r="E70" s="274">
        <f>IF(E$7=0,0,E$7/WWP_fec!E$7)</f>
        <v>0</v>
      </c>
      <c r="F70" s="274">
        <f>IF(F$7=0,0,F$7/WWP_fec!F$7)</f>
        <v>0</v>
      </c>
      <c r="G70" s="274">
        <f>IF(G$7=0,0,G$7/WWP_fec!G$7)</f>
        <v>0</v>
      </c>
      <c r="H70" s="274">
        <f>IF(H$7=0,0,H$7/WWP_fec!H$7)</f>
        <v>0</v>
      </c>
      <c r="I70" s="274">
        <f>IF(I$7=0,0,I$7/WWP_fec!I$7)</f>
        <v>0</v>
      </c>
      <c r="J70" s="274">
        <f>IF(J$7=0,0,J$7/WWP_fec!J$7)</f>
        <v>0</v>
      </c>
      <c r="K70" s="274">
        <f>IF(K$7=0,0,K$7/WWP_fec!K$7)</f>
        <v>0</v>
      </c>
      <c r="L70" s="274">
        <f>IF(L$7=0,0,L$7/WWP_fec!L$7)</f>
        <v>0</v>
      </c>
      <c r="M70" s="274">
        <f>IF(M$7=0,0,M$7/WWP_fec!M$7)</f>
        <v>0</v>
      </c>
      <c r="N70" s="274">
        <f>IF(N$7=0,0,N$7/WWP_fec!N$7)</f>
        <v>0</v>
      </c>
      <c r="O70" s="274">
        <f>IF(O$7=0,0,O$7/WWP_fec!O$7)</f>
        <v>0</v>
      </c>
      <c r="P70" s="274">
        <f>IF(P$7=0,0,P$7/WWP_fec!P$7)</f>
        <v>0</v>
      </c>
      <c r="Q70" s="274">
        <f>IF(Q$7=0,0,Q$7/WWP_fec!Q$7)</f>
        <v>0</v>
      </c>
    </row>
    <row r="71" spans="1:17" x14ac:dyDescent="0.25">
      <c r="A71" s="76" t="s">
        <v>81</v>
      </c>
      <c r="B71" s="274">
        <f>IF(B$8=0,0,B$8/WWP_fec!B$8)</f>
        <v>0</v>
      </c>
      <c r="C71" s="274">
        <f>IF(C$8=0,0,C$8/WWP_fec!C$8)</f>
        <v>0</v>
      </c>
      <c r="D71" s="274">
        <f>IF(D$8=0,0,D$8/WWP_fec!D$8)</f>
        <v>0</v>
      </c>
      <c r="E71" s="274">
        <f>IF(E$8=0,0,E$8/WWP_fec!E$8)</f>
        <v>0</v>
      </c>
      <c r="F71" s="274">
        <f>IF(F$8=0,0,F$8/WWP_fec!F$8)</f>
        <v>0</v>
      </c>
      <c r="G71" s="274">
        <f>IF(G$8=0,0,G$8/WWP_fec!G$8)</f>
        <v>0</v>
      </c>
      <c r="H71" s="274">
        <f>IF(H$8=0,0,H$8/WWP_fec!H$8)</f>
        <v>0</v>
      </c>
      <c r="I71" s="274">
        <f>IF(I$8=0,0,I$8/WWP_fec!I$8)</f>
        <v>0</v>
      </c>
      <c r="J71" s="274">
        <f>IF(J$8=0,0,J$8/WWP_fec!J$8)</f>
        <v>0</v>
      </c>
      <c r="K71" s="274">
        <f>IF(K$8=0,0,K$8/WWP_fec!K$8)</f>
        <v>0</v>
      </c>
      <c r="L71" s="274">
        <f>IF(L$8=0,0,L$8/WWP_fec!L$8)</f>
        <v>0</v>
      </c>
      <c r="M71" s="274">
        <f>IF(M$8=0,0,M$8/WWP_fec!M$8)</f>
        <v>0</v>
      </c>
      <c r="N71" s="274">
        <f>IF(N$8=0,0,N$8/WWP_fec!N$8)</f>
        <v>0</v>
      </c>
      <c r="O71" s="274">
        <f>IF(O$8=0,0,O$8/WWP_fec!O$8)</f>
        <v>0</v>
      </c>
      <c r="P71" s="274">
        <f>IF(P$8=0,0,P$8/WWP_fec!P$8)</f>
        <v>0</v>
      </c>
      <c r="Q71" s="274">
        <f>IF(Q$8=0,0,Q$8/WWP_fec!Q$8)</f>
        <v>0</v>
      </c>
    </row>
    <row r="72" spans="1:17" x14ac:dyDescent="0.25">
      <c r="A72" s="76" t="s">
        <v>80</v>
      </c>
      <c r="B72" s="274">
        <f>IF(B$9=0,0,B$9/WWP_fec!B$9)</f>
        <v>0</v>
      </c>
      <c r="C72" s="274">
        <f>IF(C$9=0,0,C$9/WWP_fec!C$9)</f>
        <v>0</v>
      </c>
      <c r="D72" s="274">
        <f>IF(D$9=0,0,D$9/WWP_fec!D$9)</f>
        <v>0</v>
      </c>
      <c r="E72" s="274">
        <f>IF(E$9=0,0,E$9/WWP_fec!E$9)</f>
        <v>0</v>
      </c>
      <c r="F72" s="274">
        <f>IF(F$9=0,0,F$9/WWP_fec!F$9)</f>
        <v>0</v>
      </c>
      <c r="G72" s="274">
        <f>IF(G$9=0,0,G$9/WWP_fec!G$9)</f>
        <v>0</v>
      </c>
      <c r="H72" s="274">
        <f>IF(H$9=0,0,H$9/WWP_fec!H$9)</f>
        <v>0</v>
      </c>
      <c r="I72" s="274">
        <f>IF(I$9=0,0,I$9/WWP_fec!I$9)</f>
        <v>0</v>
      </c>
      <c r="J72" s="274">
        <f>IF(J$9=0,0,J$9/WWP_fec!J$9)</f>
        <v>0</v>
      </c>
      <c r="K72" s="274">
        <f>IF(K$9=0,0,K$9/WWP_fec!K$9)</f>
        <v>0</v>
      </c>
      <c r="L72" s="274">
        <f>IF(L$9=0,0,L$9/WWP_fec!L$9)</f>
        <v>0</v>
      </c>
      <c r="M72" s="274">
        <f>IF(M$9=0,0,M$9/WWP_fec!M$9)</f>
        <v>0</v>
      </c>
      <c r="N72" s="274">
        <f>IF(N$9=0,0,N$9/WWP_fec!N$9)</f>
        <v>0</v>
      </c>
      <c r="O72" s="274">
        <f>IF(O$9=0,0,O$9/WWP_fec!O$9)</f>
        <v>0</v>
      </c>
      <c r="P72" s="274">
        <f>IF(P$9=0,0,P$9/WWP_fec!P$9)</f>
        <v>0</v>
      </c>
      <c r="Q72" s="274">
        <f>IF(Q$9=0,0,Q$9/WWP_fec!Q$9)</f>
        <v>0</v>
      </c>
    </row>
    <row r="73" spans="1:17" x14ac:dyDescent="0.25">
      <c r="A73" s="129" t="s">
        <v>79</v>
      </c>
      <c r="B73" s="273">
        <f>IF(B$10=0,0,B$10/WWP_fec!B$10)</f>
        <v>1.1977449069325055</v>
      </c>
      <c r="C73" s="273">
        <f>IF(C$10=0,0,C$10/WWP_fec!C$10)</f>
        <v>1.2506600898681326</v>
      </c>
      <c r="D73" s="273">
        <f>IF(D$10=0,0,D$10/WWP_fec!D$10)</f>
        <v>1.2285600606367433</v>
      </c>
      <c r="E73" s="273">
        <f>IF(E$10=0,0,E$10/WWP_fec!E$10)</f>
        <v>1.2683083467602023</v>
      </c>
      <c r="F73" s="273">
        <f>IF(F$10=0,0,F$10/WWP_fec!F$10)</f>
        <v>1.3251222</v>
      </c>
      <c r="G73" s="273">
        <f>IF(G$10=0,0,G$10/WWP_fec!G$10)</f>
        <v>1.3251222</v>
      </c>
      <c r="H73" s="273">
        <f>IF(H$10=0,0,H$10/WWP_fec!H$10)</f>
        <v>0.94954380205460731</v>
      </c>
      <c r="I73" s="273">
        <f>IF(I$10=0,0,I$10/WWP_fec!I$10)</f>
        <v>1.3251222</v>
      </c>
      <c r="J73" s="273">
        <f>IF(J$10=0,0,J$10/WWP_fec!J$10)</f>
        <v>1.0353061657400711</v>
      </c>
      <c r="K73" s="273">
        <f>IF(K$10=0,0,K$10/WWP_fec!K$10)</f>
        <v>1.1387790259925819</v>
      </c>
      <c r="L73" s="273">
        <f>IF(L$10=0,0,L$10/WWP_fec!L$10)</f>
        <v>1.1991898956236666</v>
      </c>
      <c r="M73" s="273">
        <f>IF(M$10=0,0,M$10/WWP_fec!M$10)</f>
        <v>1.2449325572211853</v>
      </c>
      <c r="N73" s="273">
        <f>IF(N$10=0,0,N$10/WWP_fec!N$10)</f>
        <v>1.3237996916026766</v>
      </c>
      <c r="O73" s="273">
        <f>IF(O$10=0,0,O$10/WWP_fec!O$10)</f>
        <v>1.1522390681570727</v>
      </c>
      <c r="P73" s="273">
        <f>IF(P$10=0,0,P$10/WWP_fec!P$10)</f>
        <v>1.0677196138501222</v>
      </c>
      <c r="Q73" s="273">
        <f>IF(Q$10=0,0,Q$10/WWP_fec!Q$10)</f>
        <v>1.0533207300367924</v>
      </c>
    </row>
    <row r="74" spans="1:17" x14ac:dyDescent="0.25">
      <c r="A74" s="127" t="s">
        <v>314</v>
      </c>
      <c r="B74" s="296">
        <f>IF(B$15=0,0,B$15/WWP_fec!B$15)</f>
        <v>0.671145056556264</v>
      </c>
      <c r="C74" s="296">
        <f>IF(C$15=0,0,C$15/WWP_fec!C$15)</f>
        <v>0.9364809578549208</v>
      </c>
      <c r="D74" s="296">
        <f>IF(D$15=0,0,D$15/WWP_fec!D$15)</f>
        <v>0.83962437454854721</v>
      </c>
      <c r="E74" s="296">
        <f>IF(E$15=0,0,E$15/WWP_fec!E$15)</f>
        <v>0.93571414049454293</v>
      </c>
      <c r="F74" s="296">
        <f>IF(F$15=0,0,F$15/WWP_fec!F$15)</f>
        <v>1.0396077997786601</v>
      </c>
      <c r="G74" s="296">
        <f>IF(G$15=0,0,G$15/WWP_fec!G$15)</f>
        <v>0.74891862982734081</v>
      </c>
      <c r="H74" s="296">
        <f>IF(H$15=0,0,H$15/WWP_fec!H$15)</f>
        <v>0.75118263854633238</v>
      </c>
      <c r="I74" s="296">
        <f>IF(I$15=0,0,I$15/WWP_fec!I$15)</f>
        <v>0.64147085460812037</v>
      </c>
      <c r="J74" s="296">
        <f>IF(J$15=0,0,J$15/WWP_fec!J$15)</f>
        <v>0.58353699646539281</v>
      </c>
      <c r="K74" s="296">
        <f>IF(K$15=0,0,K$15/WWP_fec!K$15)</f>
        <v>0.59312782516535834</v>
      </c>
      <c r="L74" s="296">
        <f>IF(L$15=0,0,L$15/WWP_fec!L$15)</f>
        <v>0.3203700100056589</v>
      </c>
      <c r="M74" s="296">
        <f>IF(M$15=0,0,M$15/WWP_fec!M$15)</f>
        <v>0.3141207177320029</v>
      </c>
      <c r="N74" s="296">
        <f>IF(N$15=0,0,N$15/WWP_fec!N$15)</f>
        <v>0.40281964201994097</v>
      </c>
      <c r="O74" s="296">
        <f>IF(O$15=0,0,O$15/WWP_fec!O$15)</f>
        <v>0.3186769203128843</v>
      </c>
      <c r="P74" s="296">
        <f>IF(P$15=0,0,P$15/WWP_fec!P$15)</f>
        <v>0.78331528518203508</v>
      </c>
      <c r="Q74" s="296">
        <f>IF(Q$15=0,0,Q$15/WWP_fec!Q$15)</f>
        <v>0.76147750238227974</v>
      </c>
    </row>
    <row r="75" spans="1:17" x14ac:dyDescent="0.25">
      <c r="A75" s="127" t="s">
        <v>313</v>
      </c>
      <c r="B75" s="296">
        <f>IF(B$26=0,0,B$26/WWP_fec!B$26)</f>
        <v>0</v>
      </c>
      <c r="C75" s="296">
        <f>IF(C$26=0,0,C$26/WWP_fec!C$26)</f>
        <v>0</v>
      </c>
      <c r="D75" s="296">
        <f>IF(D$26=0,0,D$26/WWP_fec!D$26)</f>
        <v>0</v>
      </c>
      <c r="E75" s="296">
        <f>IF(E$26=0,0,E$26/WWP_fec!E$26)</f>
        <v>0</v>
      </c>
      <c r="F75" s="296">
        <f>IF(F$26=0,0,F$26/WWP_fec!F$26)</f>
        <v>0</v>
      </c>
      <c r="G75" s="296">
        <f>IF(G$26=0,0,G$26/WWP_fec!G$26)</f>
        <v>0</v>
      </c>
      <c r="H75" s="296">
        <f>IF(H$26=0,0,H$26/WWP_fec!H$26)</f>
        <v>0</v>
      </c>
      <c r="I75" s="296">
        <f>IF(I$26=0,0,I$26/WWP_fec!I$26)</f>
        <v>0</v>
      </c>
      <c r="J75" s="296">
        <f>IF(J$26=0,0,J$26/WWP_fec!J$26)</f>
        <v>0</v>
      </c>
      <c r="K75" s="296">
        <f>IF(K$26=0,0,K$26/WWP_fec!K$26)</f>
        <v>0</v>
      </c>
      <c r="L75" s="296">
        <f>IF(L$26=0,0,L$26/WWP_fec!L$26)</f>
        <v>0</v>
      </c>
      <c r="M75" s="296">
        <f>IF(M$26=0,0,M$26/WWP_fec!M$26)</f>
        <v>0</v>
      </c>
      <c r="N75" s="296">
        <f>IF(N$26=0,0,N$26/WWP_fec!N$26)</f>
        <v>0</v>
      </c>
      <c r="O75" s="296">
        <f>IF(O$26=0,0,O$26/WWP_fec!O$26)</f>
        <v>0</v>
      </c>
      <c r="P75" s="296">
        <f>IF(P$26=0,0,P$26/WWP_fec!P$26)</f>
        <v>0</v>
      </c>
      <c r="Q75" s="296">
        <f>IF(Q$26=0,0,Q$26/WWP_fec!Q$26)</f>
        <v>0</v>
      </c>
    </row>
    <row r="76" spans="1:17" x14ac:dyDescent="0.25">
      <c r="A76" s="127" t="s">
        <v>312</v>
      </c>
      <c r="B76" s="296">
        <f>IF(B$27=0,0,B$27/WWP_fec!B$27)</f>
        <v>1.4891098771929376</v>
      </c>
      <c r="C76" s="296">
        <f>IF(C$27=0,0,C$27/WWP_fec!C$27)</f>
        <v>1.3981702508102896</v>
      </c>
      <c r="D76" s="296">
        <f>IF(D$27=0,0,D$27/WWP_fec!D$27)</f>
        <v>1.451841172732758</v>
      </c>
      <c r="E76" s="296">
        <f>IF(E$27=0,0,E$27/WWP_fec!E$27)</f>
        <v>1.3554028167731991</v>
      </c>
      <c r="F76" s="296">
        <f>IF(F$27=0,0,F$27/WWP_fec!F$27)</f>
        <v>1.3522723234919487</v>
      </c>
      <c r="G76" s="296">
        <f>IF(G$27=0,0,G$27/WWP_fec!G$27)</f>
        <v>1.3589463042597805</v>
      </c>
      <c r="H76" s="296">
        <f>IF(H$27=0,0,H$27/WWP_fec!H$27)</f>
        <v>0.74703325340261617</v>
      </c>
      <c r="I76" s="296">
        <f>IF(I$27=0,0,I$27/WWP_fec!I$27)</f>
        <v>1.2078613730254364</v>
      </c>
      <c r="J76" s="296">
        <f>IF(J$27=0,0,J$27/WWP_fec!J$27)</f>
        <v>1.5895868704205234</v>
      </c>
      <c r="K76" s="296">
        <f>IF(K$27=0,0,K$27/WWP_fec!K$27)</f>
        <v>1.6791506583715907</v>
      </c>
      <c r="L76" s="296">
        <f>IF(L$27=0,0,L$27/WWP_fec!L$27)</f>
        <v>1.6350212860026387</v>
      </c>
      <c r="M76" s="296">
        <f>IF(M$27=0,0,M$27/WWP_fec!M$27)</f>
        <v>1.6374576314725091</v>
      </c>
      <c r="N76" s="296">
        <f>IF(N$27=0,0,N$27/WWP_fec!N$27)</f>
        <v>1.6412677848823858</v>
      </c>
      <c r="O76" s="296">
        <f>IF(O$27=0,0,O$27/WWP_fec!O$27)</f>
        <v>1.6034332411956476</v>
      </c>
      <c r="P76" s="296">
        <f>IF(P$27=0,0,P$27/WWP_fec!P$27)</f>
        <v>1.5502616937012366</v>
      </c>
      <c r="Q76" s="296">
        <f>IF(Q$27=0,0,Q$27/WWP_fec!Q$27)</f>
        <v>1.5165163909569113</v>
      </c>
    </row>
    <row r="77" spans="1:17" x14ac:dyDescent="0.25">
      <c r="A77" s="72" t="s">
        <v>311</v>
      </c>
      <c r="B77" s="295">
        <f>IF(B$47=0,0,B$47/WWP_fec!B$47)</f>
        <v>0</v>
      </c>
      <c r="C77" s="295">
        <f>IF(C$47=0,0,C$47/WWP_fec!C$47)</f>
        <v>0</v>
      </c>
      <c r="D77" s="295">
        <f>IF(D$47=0,0,D$47/WWP_fec!D$47)</f>
        <v>0</v>
      </c>
      <c r="E77" s="295">
        <f>IF(E$47=0,0,E$47/WWP_fec!E$47)</f>
        <v>0</v>
      </c>
      <c r="F77" s="295">
        <f>IF(F$47=0,0,F$47/WWP_fec!F$47)</f>
        <v>0</v>
      </c>
      <c r="G77" s="295">
        <f>IF(G$47=0,0,G$47/WWP_fec!G$47)</f>
        <v>0</v>
      </c>
      <c r="H77" s="295">
        <f>IF(H$47=0,0,H$47/WWP_fec!H$47)</f>
        <v>0</v>
      </c>
      <c r="I77" s="295">
        <f>IF(I$47=0,0,I$47/WWP_fec!I$47)</f>
        <v>0</v>
      </c>
      <c r="J77" s="295">
        <f>IF(J$47=0,0,J$47/WWP_fec!J$47)</f>
        <v>0</v>
      </c>
      <c r="K77" s="295">
        <f>IF(K$47=0,0,K$47/WWP_fec!K$47)</f>
        <v>0</v>
      </c>
      <c r="L77" s="295">
        <f>IF(L$47=0,0,L$47/WWP_fec!L$47)</f>
        <v>0</v>
      </c>
      <c r="M77" s="295">
        <f>IF(M$47=0,0,M$47/WWP_fec!M$47)</f>
        <v>0</v>
      </c>
      <c r="N77" s="295">
        <f>IF(N$47=0,0,N$47/WWP_fec!N$47)</f>
        <v>0</v>
      </c>
      <c r="O77" s="295">
        <f>IF(O$47=0,0,O$47/WWP_fec!O$47)</f>
        <v>0</v>
      </c>
      <c r="P77" s="295">
        <f>IF(P$47=0,0,P$47/WWP_fec!P$47)</f>
        <v>0</v>
      </c>
      <c r="Q77" s="295">
        <f>IF(Q$47=0,0,Q$47/WWP_fec!Q$47)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6" tint="-0.249977111117893"/>
    <pageSetUpPr fitToPage="1"/>
  </sheetPr>
  <dimension ref="A1:Q3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351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4606.2820437267965</v>
      </c>
      <c r="C3" s="46">
        <v>4645.759400755991</v>
      </c>
      <c r="D3" s="46">
        <v>4761.8121718841148</v>
      </c>
      <c r="E3" s="46">
        <v>4333.5591689250223</v>
      </c>
      <c r="F3" s="46">
        <v>4450.7974721637074</v>
      </c>
      <c r="G3" s="46">
        <v>4404.1552546293769</v>
      </c>
      <c r="H3" s="46">
        <v>4686.8079552384115</v>
      </c>
      <c r="I3" s="46">
        <v>4972.3455962457047</v>
      </c>
      <c r="J3" s="46">
        <v>4768.7590670109985</v>
      </c>
      <c r="K3" s="46">
        <v>4238.0875594614208</v>
      </c>
      <c r="L3" s="46">
        <v>4431.2</v>
      </c>
      <c r="M3" s="46">
        <v>4639.8565926976526</v>
      </c>
      <c r="N3" s="46">
        <v>4526.8613786846327</v>
      </c>
      <c r="O3" s="46">
        <v>4607.6346026018418</v>
      </c>
      <c r="P3" s="46">
        <v>4767.3899289143628</v>
      </c>
      <c r="Q3" s="46">
        <v>4607.7701291388921</v>
      </c>
    </row>
    <row r="5" spans="1:17" x14ac:dyDescent="0.25">
      <c r="A5" s="31" t="s">
        <v>257</v>
      </c>
      <c r="B5" s="46">
        <v>3148.2154589460388</v>
      </c>
      <c r="C5" s="46">
        <v>3362.1817161874446</v>
      </c>
      <c r="D5" s="46">
        <v>3223.29683122296</v>
      </c>
      <c r="E5" s="46">
        <v>4091.1788863109255</v>
      </c>
      <c r="F5" s="46">
        <v>5063.5342446032582</v>
      </c>
      <c r="G5" s="46">
        <v>4865.6130592446543</v>
      </c>
      <c r="H5" s="46">
        <v>5253.8254985648255</v>
      </c>
      <c r="I5" s="46">
        <v>5429.629810319102</v>
      </c>
      <c r="J5" s="46">
        <v>5178.7606052805204</v>
      </c>
      <c r="K5" s="46">
        <v>5121.8305241839007</v>
      </c>
      <c r="L5" s="46">
        <v>5259.1407643850671</v>
      </c>
      <c r="M5" s="46">
        <v>5323.3022503730072</v>
      </c>
      <c r="N5" s="46">
        <v>5236.6309971359624</v>
      </c>
      <c r="O5" s="46">
        <v>5299.4890000263304</v>
      </c>
      <c r="P5" s="46">
        <v>5196.9954339008873</v>
      </c>
      <c r="Q5" s="46">
        <v>5334.9798916684385</v>
      </c>
    </row>
    <row r="6" spans="1:17" x14ac:dyDescent="0.25">
      <c r="A6" s="294" t="s">
        <v>256</v>
      </c>
      <c r="B6" s="293">
        <v>3935.269323682548</v>
      </c>
      <c r="C6" s="293">
        <v>4074.4687951615965</v>
      </c>
      <c r="D6" s="293">
        <v>3779.6549840402527</v>
      </c>
      <c r="E6" s="293">
        <v>4324.3959373340758</v>
      </c>
      <c r="F6" s="293">
        <v>5345.6948243143879</v>
      </c>
      <c r="G6" s="293">
        <v>5158.4266246588231</v>
      </c>
      <c r="H6" s="293">
        <v>5667.0904626070205</v>
      </c>
      <c r="I6" s="293">
        <v>5853.1942295589533</v>
      </c>
      <c r="J6" s="293">
        <v>5529.313898446404</v>
      </c>
      <c r="K6" s="293">
        <v>5741.5863392848241</v>
      </c>
      <c r="L6" s="293">
        <v>5805.4880525214885</v>
      </c>
      <c r="M6" s="293">
        <v>5637.0889205538915</v>
      </c>
      <c r="N6" s="293">
        <v>5513.5325902513296</v>
      </c>
      <c r="O6" s="293">
        <v>5782.636922917728</v>
      </c>
      <c r="P6" s="293">
        <v>5644.879874631888</v>
      </c>
      <c r="Q6" s="293">
        <v>5770.9222058898094</v>
      </c>
    </row>
    <row r="7" spans="1:17" x14ac:dyDescent="0.25">
      <c r="A7" s="292" t="s">
        <v>255</v>
      </c>
      <c r="B7" s="291"/>
      <c r="C7" s="291">
        <v>139.1994714790485</v>
      </c>
      <c r="D7" s="291">
        <v>0</v>
      </c>
      <c r="E7" s="291">
        <v>544.74095329382317</v>
      </c>
      <c r="F7" s="291">
        <v>1058.6281749205118</v>
      </c>
      <c r="G7" s="291">
        <v>291.86935562671368</v>
      </c>
      <c r="H7" s="291">
        <v>591.13004543715726</v>
      </c>
      <c r="I7" s="291">
        <v>580.27819641549411</v>
      </c>
      <c r="J7" s="291">
        <v>0</v>
      </c>
      <c r="K7" s="291">
        <v>212.27244083842015</v>
      </c>
      <c r="L7" s="291">
        <v>63.901713236664364</v>
      </c>
      <c r="M7" s="291">
        <v>0</v>
      </c>
      <c r="N7" s="291">
        <v>0</v>
      </c>
      <c r="O7" s="291">
        <v>357.53218561780778</v>
      </c>
      <c r="P7" s="291">
        <v>174.50743199252989</v>
      </c>
      <c r="Q7" s="291">
        <v>356.80788138796993</v>
      </c>
    </row>
    <row r="8" spans="1:17" x14ac:dyDescent="0.25">
      <c r="A8" s="290" t="s">
        <v>254</v>
      </c>
      <c r="B8" s="289"/>
      <c r="C8" s="289">
        <f>B6+C7-C6</f>
        <v>0</v>
      </c>
      <c r="D8" s="289">
        <f t="shared" ref="D8:Q8" si="0">C6+D7-D6</f>
        <v>294.81381112134386</v>
      </c>
      <c r="E8" s="289">
        <f t="shared" si="0"/>
        <v>0</v>
      </c>
      <c r="F8" s="289">
        <f t="shared" si="0"/>
        <v>37.32928794019972</v>
      </c>
      <c r="G8" s="289">
        <f t="shared" si="0"/>
        <v>479.1375552822783</v>
      </c>
      <c r="H8" s="289">
        <f t="shared" si="0"/>
        <v>82.466207488960208</v>
      </c>
      <c r="I8" s="289">
        <f t="shared" si="0"/>
        <v>394.17442946356095</v>
      </c>
      <c r="J8" s="289">
        <f t="shared" si="0"/>
        <v>323.88033111254936</v>
      </c>
      <c r="K8" s="289">
        <f t="shared" si="0"/>
        <v>0</v>
      </c>
      <c r="L8" s="289">
        <f t="shared" si="0"/>
        <v>0</v>
      </c>
      <c r="M8" s="289">
        <f t="shared" si="0"/>
        <v>168.39913196759699</v>
      </c>
      <c r="N8" s="289">
        <f t="shared" si="0"/>
        <v>123.55633030256195</v>
      </c>
      <c r="O8" s="289">
        <f t="shared" si="0"/>
        <v>88.427852951409477</v>
      </c>
      <c r="P8" s="289">
        <f t="shared" si="0"/>
        <v>312.26448027836977</v>
      </c>
      <c r="Q8" s="289">
        <f t="shared" si="0"/>
        <v>230.76555013004872</v>
      </c>
    </row>
    <row r="9" spans="1:17" x14ac:dyDescent="0.25">
      <c r="A9" s="288" t="s">
        <v>253</v>
      </c>
      <c r="B9" s="287">
        <f>B6-B5</f>
        <v>787.05386473650924</v>
      </c>
      <c r="C9" s="287">
        <f t="shared" ref="C9:Q9" si="1">C6-C5</f>
        <v>712.28707897415188</v>
      </c>
      <c r="D9" s="287">
        <f t="shared" si="1"/>
        <v>556.35815281729265</v>
      </c>
      <c r="E9" s="287">
        <f t="shared" si="1"/>
        <v>233.21705102315036</v>
      </c>
      <c r="F9" s="287">
        <f t="shared" si="1"/>
        <v>282.16057971112969</v>
      </c>
      <c r="G9" s="287">
        <f t="shared" si="1"/>
        <v>292.81356541416881</v>
      </c>
      <c r="H9" s="287">
        <f t="shared" si="1"/>
        <v>413.26496404219506</v>
      </c>
      <c r="I9" s="287">
        <f t="shared" si="1"/>
        <v>423.5644192398513</v>
      </c>
      <c r="J9" s="287">
        <f t="shared" si="1"/>
        <v>350.55329316588359</v>
      </c>
      <c r="K9" s="287">
        <f t="shared" si="1"/>
        <v>619.75581510092343</v>
      </c>
      <c r="L9" s="287">
        <f t="shared" si="1"/>
        <v>546.34728813642141</v>
      </c>
      <c r="M9" s="287">
        <f t="shared" si="1"/>
        <v>313.78667018088436</v>
      </c>
      <c r="N9" s="287">
        <f t="shared" si="1"/>
        <v>276.90159311536718</v>
      </c>
      <c r="O9" s="287">
        <f t="shared" si="1"/>
        <v>483.14792289139768</v>
      </c>
      <c r="P9" s="287">
        <f t="shared" si="1"/>
        <v>447.88444073100072</v>
      </c>
      <c r="Q9" s="287">
        <f t="shared" si="1"/>
        <v>435.94231422137091</v>
      </c>
    </row>
    <row r="11" spans="1:17" x14ac:dyDescent="0.25">
      <c r="A11" s="31" t="s">
        <v>347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581.88604094584946</v>
      </c>
      <c r="C12" s="38">
        <v>622.48844999999994</v>
      </c>
      <c r="D12" s="38">
        <v>591.66126000000008</v>
      </c>
      <c r="E12" s="38">
        <v>756.39470999999992</v>
      </c>
      <c r="F12" s="38">
        <v>929.76129000000003</v>
      </c>
      <c r="G12" s="38">
        <v>880.7388552440724</v>
      </c>
      <c r="H12" s="38">
        <v>941.56412999999986</v>
      </c>
      <c r="I12" s="38">
        <v>952.41874000000018</v>
      </c>
      <c r="J12" s="38">
        <v>920.35599000000002</v>
      </c>
      <c r="K12" s="38">
        <v>890.30004000000008</v>
      </c>
      <c r="L12" s="38">
        <v>901.72926346455802</v>
      </c>
      <c r="M12" s="38">
        <v>915.72369323646956</v>
      </c>
      <c r="N12" s="38">
        <v>902.70093910650803</v>
      </c>
      <c r="O12" s="38">
        <v>895.22841133822544</v>
      </c>
      <c r="P12" s="38">
        <v>866.91668802020172</v>
      </c>
      <c r="Q12" s="38">
        <v>874.43364889725171</v>
      </c>
    </row>
    <row r="13" spans="1:17" x14ac:dyDescent="0.25">
      <c r="A13" s="55" t="s">
        <v>33</v>
      </c>
      <c r="B13" s="54">
        <v>0</v>
      </c>
      <c r="C13" s="54">
        <v>0</v>
      </c>
      <c r="D13" s="54">
        <v>0</v>
      </c>
      <c r="E13" s="54">
        <v>0</v>
      </c>
      <c r="F13" s="54">
        <v>0</v>
      </c>
      <c r="G13" s="54">
        <v>0</v>
      </c>
      <c r="H13" s="54">
        <v>0</v>
      </c>
      <c r="I13" s="54">
        <v>0</v>
      </c>
      <c r="J13" s="54">
        <v>0</v>
      </c>
      <c r="K13" s="54">
        <v>0</v>
      </c>
      <c r="L13" s="54">
        <v>0</v>
      </c>
      <c r="M13" s="54">
        <v>0</v>
      </c>
      <c r="N13" s="54">
        <v>0</v>
      </c>
      <c r="O13" s="54">
        <v>0</v>
      </c>
      <c r="P13" s="54">
        <v>0</v>
      </c>
      <c r="Q13" s="54">
        <v>0</v>
      </c>
    </row>
    <row r="14" spans="1:17" x14ac:dyDescent="0.25">
      <c r="A14" s="52" t="s">
        <v>32</v>
      </c>
      <c r="B14" s="51">
        <v>250.17374324129526</v>
      </c>
      <c r="C14" s="51">
        <v>258.11357000000004</v>
      </c>
      <c r="D14" s="51">
        <v>224.30118999999999</v>
      </c>
      <c r="E14" s="51">
        <v>341.27517999999992</v>
      </c>
      <c r="F14" s="51">
        <v>460.85206999999991</v>
      </c>
      <c r="G14" s="51">
        <v>443.36799475290121</v>
      </c>
      <c r="H14" s="51">
        <v>430.08540999999997</v>
      </c>
      <c r="I14" s="51">
        <v>410.33167000000003</v>
      </c>
      <c r="J14" s="51">
        <v>415.25135000000006</v>
      </c>
      <c r="K14" s="51">
        <v>388.00324000000006</v>
      </c>
      <c r="L14" s="51">
        <v>358.64364940780393</v>
      </c>
      <c r="M14" s="51">
        <v>372.14473809440267</v>
      </c>
      <c r="N14" s="51">
        <v>373.43816645127964</v>
      </c>
      <c r="O14" s="51">
        <v>358.09849118218705</v>
      </c>
      <c r="P14" s="51">
        <v>352.37527908280526</v>
      </c>
      <c r="Q14" s="51">
        <v>357.47637990724883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15.381673554197498</v>
      </c>
      <c r="C16" s="51">
        <v>8.7869299999999999</v>
      </c>
      <c r="D16" s="51">
        <v>7.6880699999999988</v>
      </c>
      <c r="E16" s="51">
        <v>7.6838999999999995</v>
      </c>
      <c r="F16" s="51">
        <v>6.5997199999999996</v>
      </c>
      <c r="G16" s="51">
        <v>7.6912983368249179</v>
      </c>
      <c r="H16" s="51">
        <v>10.979600000000001</v>
      </c>
      <c r="I16" s="51">
        <v>8.7875399999999999</v>
      </c>
      <c r="J16" s="51">
        <v>12.090810000000001</v>
      </c>
      <c r="K16" s="51">
        <v>13.167819999999999</v>
      </c>
      <c r="L16" s="51">
        <v>12.085468505144526</v>
      </c>
      <c r="M16" s="51">
        <v>13.184670490792136</v>
      </c>
      <c r="N16" s="51">
        <v>13.21795899546969</v>
      </c>
      <c r="O16" s="51">
        <v>11.017605000005574</v>
      </c>
      <c r="P16" s="51">
        <v>9.9088124342440906</v>
      </c>
      <c r="Q16" s="51">
        <v>8.8122669046238755</v>
      </c>
    </row>
    <row r="17" spans="1:17" x14ac:dyDescent="0.25">
      <c r="A17" s="53" t="s">
        <v>76</v>
      </c>
      <c r="B17" s="51">
        <v>185.01449092842327</v>
      </c>
      <c r="C17" s="51">
        <v>201.37344000000002</v>
      </c>
      <c r="D17" s="51">
        <v>182.00667999999999</v>
      </c>
      <c r="E17" s="51">
        <v>291.39117999999996</v>
      </c>
      <c r="F17" s="51">
        <v>412.00707999999997</v>
      </c>
      <c r="G17" s="51">
        <v>392.48543776280843</v>
      </c>
      <c r="H17" s="51">
        <v>371.03616999999997</v>
      </c>
      <c r="I17" s="51">
        <v>362.82997</v>
      </c>
      <c r="J17" s="51">
        <v>372.11886000000004</v>
      </c>
      <c r="K17" s="51">
        <v>347.60982000000001</v>
      </c>
      <c r="L17" s="51">
        <v>325.04748768133351</v>
      </c>
      <c r="M17" s="51">
        <v>330.87009876573768</v>
      </c>
      <c r="N17" s="51">
        <v>332.02821216737345</v>
      </c>
      <c r="O17" s="51">
        <v>321.85248565848633</v>
      </c>
      <c r="P17" s="51">
        <v>319.05442135265548</v>
      </c>
      <c r="Q17" s="51">
        <v>327.15774498525064</v>
      </c>
    </row>
    <row r="18" spans="1:17" x14ac:dyDescent="0.25">
      <c r="A18" s="53" t="s">
        <v>29</v>
      </c>
      <c r="B18" s="51">
        <v>48.723238742735276</v>
      </c>
      <c r="C18" s="51">
        <v>45.853220000000007</v>
      </c>
      <c r="D18" s="51">
        <v>32.506430000000002</v>
      </c>
      <c r="E18" s="51">
        <v>40.100059999999999</v>
      </c>
      <c r="F18" s="51">
        <v>40.145249999999997</v>
      </c>
      <c r="G18" s="51">
        <v>41.082560946620291</v>
      </c>
      <c r="H18" s="51">
        <v>44.907249999999998</v>
      </c>
      <c r="I18" s="51">
        <v>33.456200000000003</v>
      </c>
      <c r="J18" s="51">
        <v>25.80423</v>
      </c>
      <c r="K18" s="51">
        <v>21.98799</v>
      </c>
      <c r="L18" s="51">
        <v>16.242811033731151</v>
      </c>
      <c r="M18" s="51">
        <v>23.886261489302321</v>
      </c>
      <c r="N18" s="51">
        <v>22.929412658100418</v>
      </c>
      <c r="O18" s="51">
        <v>21.018453989280875</v>
      </c>
      <c r="P18" s="51">
        <v>18.149494958221744</v>
      </c>
      <c r="Q18" s="51">
        <v>16.243498170769879</v>
      </c>
    </row>
    <row r="19" spans="1:17" x14ac:dyDescent="0.25">
      <c r="A19" s="53" t="s">
        <v>28</v>
      </c>
      <c r="B19" s="51">
        <v>1.0543400159392027</v>
      </c>
      <c r="C19" s="51">
        <v>2.0999799999999995</v>
      </c>
      <c r="D19" s="51">
        <v>2.1000100000000002</v>
      </c>
      <c r="E19" s="51">
        <v>2.1000399999999999</v>
      </c>
      <c r="F19" s="51">
        <v>2.1000199999999998</v>
      </c>
      <c r="G19" s="51">
        <v>2.1086977066475923</v>
      </c>
      <c r="H19" s="51">
        <v>3.1623899999999994</v>
      </c>
      <c r="I19" s="51">
        <v>5.2579599999999997</v>
      </c>
      <c r="J19" s="51">
        <v>5.2374500000000008</v>
      </c>
      <c r="K19" s="51">
        <v>5.2376100000000001</v>
      </c>
      <c r="L19" s="51">
        <v>5.2678821875947293</v>
      </c>
      <c r="M19" s="51">
        <v>4.2037073485704788</v>
      </c>
      <c r="N19" s="51">
        <v>5.2625826303360324</v>
      </c>
      <c r="O19" s="51">
        <v>4.2099465344142839</v>
      </c>
      <c r="P19" s="51">
        <v>5.2625503376839209</v>
      </c>
      <c r="Q19" s="51">
        <v>5.2628698466044117</v>
      </c>
    </row>
    <row r="20" spans="1:17" x14ac:dyDescent="0.25">
      <c r="A20" s="52" t="s">
        <v>27</v>
      </c>
      <c r="B20" s="51">
        <v>117.84939990122822</v>
      </c>
      <c r="C20" s="51">
        <v>136.90459000000001</v>
      </c>
      <c r="D20" s="51">
        <v>142.00148999999999</v>
      </c>
      <c r="E20" s="51">
        <v>135.8175</v>
      </c>
      <c r="F20" s="51">
        <v>138.27594999999999</v>
      </c>
      <c r="G20" s="51">
        <v>115.55356685319707</v>
      </c>
      <c r="H20" s="51">
        <v>154.97416999999999</v>
      </c>
      <c r="I20" s="51">
        <v>151.18700999999999</v>
      </c>
      <c r="J20" s="51">
        <v>153.25120999999999</v>
      </c>
      <c r="K20" s="51">
        <v>125.5017</v>
      </c>
      <c r="L20" s="51">
        <v>139.13235003924547</v>
      </c>
      <c r="M20" s="51">
        <v>142.02862278217401</v>
      </c>
      <c r="N20" s="51">
        <v>135.87649452020088</v>
      </c>
      <c r="O20" s="51">
        <v>143.22484873640775</v>
      </c>
      <c r="P20" s="51">
        <v>136.91049096005264</v>
      </c>
      <c r="Q20" s="51">
        <v>131.75346091601978</v>
      </c>
    </row>
    <row r="21" spans="1:17" x14ac:dyDescent="0.25">
      <c r="A21" s="53" t="s">
        <v>66</v>
      </c>
      <c r="B21" s="51">
        <v>117.84939990122822</v>
      </c>
      <c r="C21" s="51">
        <v>136.90459000000001</v>
      </c>
      <c r="D21" s="51">
        <v>142.00148999999999</v>
      </c>
      <c r="E21" s="51">
        <v>135.8175</v>
      </c>
      <c r="F21" s="51">
        <v>138.27594999999999</v>
      </c>
      <c r="G21" s="51">
        <v>115.55356685319707</v>
      </c>
      <c r="H21" s="51">
        <v>154.97416999999999</v>
      </c>
      <c r="I21" s="51">
        <v>151.18700999999999</v>
      </c>
      <c r="J21" s="51">
        <v>153.25120999999999</v>
      </c>
      <c r="K21" s="51">
        <v>125.5017</v>
      </c>
      <c r="L21" s="51">
        <v>139.13235003924547</v>
      </c>
      <c r="M21" s="51">
        <v>142.02862278217401</v>
      </c>
      <c r="N21" s="51">
        <v>135.87649452020088</v>
      </c>
      <c r="O21" s="51">
        <v>143.22484873640775</v>
      </c>
      <c r="P21" s="51">
        <v>136.91049096005264</v>
      </c>
      <c r="Q21" s="51">
        <v>131.75346091601978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26.559713064634884</v>
      </c>
      <c r="C23" s="51">
        <v>33.822479999999999</v>
      </c>
      <c r="D23" s="51">
        <v>30.90446</v>
      </c>
      <c r="E23" s="51">
        <v>42.894819999999996</v>
      </c>
      <c r="F23" s="51">
        <v>54.487929999999999</v>
      </c>
      <c r="G23" s="51">
        <v>45.070370965318119</v>
      </c>
      <c r="H23" s="51">
        <v>64.351219999999984</v>
      </c>
      <c r="I23" s="51">
        <v>94.76804000000007</v>
      </c>
      <c r="J23" s="51">
        <v>76.095089999999985</v>
      </c>
      <c r="K23" s="51">
        <v>85.090570000000014</v>
      </c>
      <c r="L23" s="51">
        <v>91.600586681453407</v>
      </c>
      <c r="M23" s="51">
        <v>83.837605731832028</v>
      </c>
      <c r="N23" s="51">
        <v>83.25938571712021</v>
      </c>
      <c r="O23" s="51">
        <v>80.561048669744679</v>
      </c>
      <c r="P23" s="51">
        <v>62.768908906257934</v>
      </c>
      <c r="Q23" s="51">
        <v>69.626136894029727</v>
      </c>
    </row>
    <row r="24" spans="1:17" x14ac:dyDescent="0.25">
      <c r="A24" s="53" t="s">
        <v>23</v>
      </c>
      <c r="B24" s="51">
        <v>26.559713064634884</v>
      </c>
      <c r="C24" s="51">
        <v>33.822479999999999</v>
      </c>
      <c r="D24" s="51">
        <v>30.90446</v>
      </c>
      <c r="E24" s="51">
        <v>42.894819999999996</v>
      </c>
      <c r="F24" s="51">
        <v>54.487929999999999</v>
      </c>
      <c r="G24" s="51">
        <v>39.767987453214644</v>
      </c>
      <c r="H24" s="51">
        <v>49.238609999999994</v>
      </c>
      <c r="I24" s="51">
        <v>76.786140000000003</v>
      </c>
      <c r="J24" s="51">
        <v>57.351840000000003</v>
      </c>
      <c r="K24" s="51">
        <v>64.791699999999992</v>
      </c>
      <c r="L24" s="51">
        <v>72.994594157157337</v>
      </c>
      <c r="M24" s="51">
        <v>63.965916652755681</v>
      </c>
      <c r="N24" s="51">
        <v>62.933964414577972</v>
      </c>
      <c r="O24" s="51">
        <v>61.286253340403078</v>
      </c>
      <c r="P24" s="51">
        <v>42.967891528048142</v>
      </c>
      <c r="Q24" s="51">
        <v>48.870017121151335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3.5588038597496898</v>
      </c>
      <c r="H25" s="51">
        <v>2.0081199999999999</v>
      </c>
      <c r="I25" s="51">
        <v>3.0865499999999999</v>
      </c>
      <c r="J25" s="51">
        <v>3.04372</v>
      </c>
      <c r="K25" s="51">
        <v>0.20247000000000001</v>
      </c>
      <c r="L25" s="51">
        <v>0.2388681653572868</v>
      </c>
      <c r="M25" s="51">
        <v>0.64494063987239036</v>
      </c>
      <c r="N25" s="51">
        <v>0.21494556706030066</v>
      </c>
      <c r="O25" s="51">
        <v>0.62094758111339177</v>
      </c>
      <c r="P25" s="51">
        <v>0.31050168078212548</v>
      </c>
      <c r="Q25" s="51">
        <v>0.38217374476916066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1.7435796523537874</v>
      </c>
      <c r="H26" s="51">
        <v>13.104489999999998</v>
      </c>
      <c r="I26" s="51">
        <v>14.895350000000064</v>
      </c>
      <c r="J26" s="51">
        <v>15.699529999999982</v>
      </c>
      <c r="K26" s="51">
        <v>20.096400000000017</v>
      </c>
      <c r="L26" s="51">
        <v>18.367124358938781</v>
      </c>
      <c r="M26" s="51">
        <v>19.226748439203959</v>
      </c>
      <c r="N26" s="51">
        <v>20.110475735481941</v>
      </c>
      <c r="O26" s="51">
        <v>18.653847748228202</v>
      </c>
      <c r="P26" s="51">
        <v>19.490515697427668</v>
      </c>
      <c r="Q26" s="51">
        <v>20.373946028109231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6.9981758665205005</v>
      </c>
      <c r="C29" s="51">
        <v>7.3996899999999997</v>
      </c>
      <c r="D29" s="51">
        <v>8.7023200000000003</v>
      </c>
      <c r="E29" s="51">
        <v>12.291060000000002</v>
      </c>
      <c r="F29" s="51">
        <v>14.67972</v>
      </c>
      <c r="G29" s="51">
        <v>17.841826345202882</v>
      </c>
      <c r="H29" s="51">
        <v>20.405059999999999</v>
      </c>
      <c r="I29" s="51">
        <v>19.07695</v>
      </c>
      <c r="J29" s="51">
        <v>18.491430000000001</v>
      </c>
      <c r="K29" s="51">
        <v>22.609300000000001</v>
      </c>
      <c r="L29" s="51">
        <v>19.801191886025226</v>
      </c>
      <c r="M29" s="51">
        <v>18.559242757484654</v>
      </c>
      <c r="N29" s="51">
        <v>20.874261872504306</v>
      </c>
      <c r="O29" s="51">
        <v>21.949487482663166</v>
      </c>
      <c r="P29" s="51">
        <v>20.444882380368917</v>
      </c>
      <c r="Q29" s="51">
        <v>21.0672404155736</v>
      </c>
    </row>
    <row r="30" spans="1:17" x14ac:dyDescent="0.25">
      <c r="A30" s="63" t="s">
        <v>21</v>
      </c>
      <c r="B30" s="62">
        <v>180.30500887217056</v>
      </c>
      <c r="C30" s="62">
        <v>186.24811999999997</v>
      </c>
      <c r="D30" s="62">
        <v>185.7518</v>
      </c>
      <c r="E30" s="62">
        <v>224.11615</v>
      </c>
      <c r="F30" s="62">
        <v>261.46562</v>
      </c>
      <c r="G30" s="62">
        <v>258.90509632745307</v>
      </c>
      <c r="H30" s="62">
        <v>271.74826999999999</v>
      </c>
      <c r="I30" s="62">
        <v>277.05507</v>
      </c>
      <c r="J30" s="62">
        <v>257.26691</v>
      </c>
      <c r="K30" s="62">
        <v>269.09523000000002</v>
      </c>
      <c r="L30" s="62">
        <v>292.55148545002999</v>
      </c>
      <c r="M30" s="62">
        <v>299.15348387057622</v>
      </c>
      <c r="N30" s="62">
        <v>289.25263054540301</v>
      </c>
      <c r="O30" s="62">
        <v>291.39453526722269</v>
      </c>
      <c r="P30" s="62">
        <v>294.41712669071694</v>
      </c>
      <c r="Q30" s="62">
        <v>294.51043076437975</v>
      </c>
    </row>
    <row r="32" spans="1:17" x14ac:dyDescent="0.25">
      <c r="A32" s="31" t="s">
        <v>63</v>
      </c>
      <c r="B32" s="70">
        <v>1058.2802178761169</v>
      </c>
      <c r="C32" s="70">
        <v>1131.7493915400241</v>
      </c>
      <c r="D32" s="70">
        <v>1038.0769880953321</v>
      </c>
      <c r="E32" s="70">
        <v>1388.0995613547118</v>
      </c>
      <c r="F32" s="70">
        <v>1767.149354331468</v>
      </c>
      <c r="G32" s="70">
        <v>1659.9992389929544</v>
      </c>
      <c r="H32" s="70">
        <v>1710.7182647029078</v>
      </c>
      <c r="I32" s="70">
        <v>1666.8425881349999</v>
      </c>
      <c r="J32" s="70">
        <v>1668.2116840860599</v>
      </c>
      <c r="K32" s="70">
        <v>1504.303290126684</v>
      </c>
      <c r="L32" s="70">
        <v>1442.1070606981602</v>
      </c>
      <c r="M32" s="70">
        <v>1488.5212162229402</v>
      </c>
      <c r="N32" s="70">
        <v>1479.7596595653981</v>
      </c>
      <c r="O32" s="70">
        <v>1450.6430209949269</v>
      </c>
      <c r="P32" s="70">
        <v>1416.848120842159</v>
      </c>
      <c r="Q32" s="70">
        <v>1421.6610924924803</v>
      </c>
    </row>
    <row r="34" spans="1:17" x14ac:dyDescent="0.25">
      <c r="A34" s="184" t="s">
        <v>252</v>
      </c>
      <c r="B34" s="190">
        <f t="shared" ref="B34:Q34" si="2">IF(B$12=0,"",B$12/B$3*1000)</f>
        <v>126.32444896384676</v>
      </c>
      <c r="C34" s="190">
        <f t="shared" si="2"/>
        <v>133.9906775841005</v>
      </c>
      <c r="D34" s="190">
        <f t="shared" si="2"/>
        <v>124.25128053001225</v>
      </c>
      <c r="E34" s="190">
        <f t="shared" si="2"/>
        <v>174.54352889051017</v>
      </c>
      <c r="F34" s="190">
        <f t="shared" si="2"/>
        <v>208.89768537322516</v>
      </c>
      <c r="G34" s="190">
        <f t="shared" si="2"/>
        <v>199.97906620532825</v>
      </c>
      <c r="H34" s="190">
        <f t="shared" si="2"/>
        <v>200.89667402472088</v>
      </c>
      <c r="I34" s="190">
        <f t="shared" si="2"/>
        <v>191.54315032308085</v>
      </c>
      <c r="J34" s="190">
        <f t="shared" si="2"/>
        <v>192.99695729372803</v>
      </c>
      <c r="K34" s="190">
        <f t="shared" si="2"/>
        <v>210.07117656463427</v>
      </c>
      <c r="L34" s="190">
        <f t="shared" si="2"/>
        <v>203.49550087212447</v>
      </c>
      <c r="M34" s="190">
        <f t="shared" si="2"/>
        <v>197.36034399805877</v>
      </c>
      <c r="N34" s="190">
        <f t="shared" si="2"/>
        <v>199.40989210692493</v>
      </c>
      <c r="O34" s="190">
        <f t="shared" si="2"/>
        <v>194.29240565923072</v>
      </c>
      <c r="P34" s="190">
        <f t="shared" si="2"/>
        <v>181.84304219848391</v>
      </c>
      <c r="Q34" s="190">
        <f t="shared" si="2"/>
        <v>189.77371361636639</v>
      </c>
    </row>
    <row r="35" spans="1:17" x14ac:dyDescent="0.25">
      <c r="A35" s="286" t="s">
        <v>251</v>
      </c>
      <c r="B35" s="285">
        <f t="shared" ref="B35:Q35" si="3">IF(B$12=0,"",B$12/B$5*1000)</f>
        <v>184.83043760310281</v>
      </c>
      <c r="C35" s="285">
        <f t="shared" si="3"/>
        <v>185.14420175536273</v>
      </c>
      <c r="D35" s="285">
        <f t="shared" si="3"/>
        <v>183.55779531961883</v>
      </c>
      <c r="E35" s="285">
        <f t="shared" si="3"/>
        <v>184.88429155002115</v>
      </c>
      <c r="F35" s="285">
        <f t="shared" si="3"/>
        <v>183.61903861733424</v>
      </c>
      <c r="G35" s="285">
        <f t="shared" si="3"/>
        <v>181.01292571357899</v>
      </c>
      <c r="H35" s="285">
        <f t="shared" si="3"/>
        <v>179.21496065242454</v>
      </c>
      <c r="I35" s="285">
        <f t="shared" si="3"/>
        <v>175.41135828264248</v>
      </c>
      <c r="J35" s="285">
        <f t="shared" si="3"/>
        <v>177.71742317294209</v>
      </c>
      <c r="K35" s="285">
        <f t="shared" si="3"/>
        <v>173.82458005907139</v>
      </c>
      <c r="L35" s="285">
        <f t="shared" si="3"/>
        <v>171.45942728345932</v>
      </c>
      <c r="M35" s="285">
        <f t="shared" si="3"/>
        <v>172.02173578858952</v>
      </c>
      <c r="N35" s="285">
        <f t="shared" si="3"/>
        <v>172.38200278007301</v>
      </c>
      <c r="O35" s="285">
        <f t="shared" si="3"/>
        <v>168.92730814872482</v>
      </c>
      <c r="P35" s="285">
        <f t="shared" si="3"/>
        <v>166.81113136354833</v>
      </c>
      <c r="Q35" s="285">
        <f t="shared" si="3"/>
        <v>163.90570661059888</v>
      </c>
    </row>
    <row r="36" spans="1:17" x14ac:dyDescent="0.25">
      <c r="A36" s="286" t="s">
        <v>250</v>
      </c>
      <c r="B36" s="285">
        <f>IF(OIS_ued!B$5=0,"",OIS_ued!B$5/B$5*1000)</f>
        <v>48.374702318002448</v>
      </c>
      <c r="C36" s="285">
        <f>IF(OIS_ued!C$5=0,"",OIS_ued!C$5/C$5*1000)</f>
        <v>48.374702318002448</v>
      </c>
      <c r="D36" s="285">
        <f>IF(OIS_ued!D$5=0,"",OIS_ued!D$5/D$5*1000)</f>
        <v>48.374702318002448</v>
      </c>
      <c r="E36" s="285">
        <f>IF(OIS_ued!E$5=0,"",OIS_ued!E$5/E$5*1000)</f>
        <v>48.374702318002448</v>
      </c>
      <c r="F36" s="285">
        <f>IF(OIS_ued!F$5=0,"",OIS_ued!F$5/F$5*1000)</f>
        <v>48.374702318002448</v>
      </c>
      <c r="G36" s="285">
        <f>IF(OIS_ued!G$5=0,"",OIS_ued!G$5/G$5*1000)</f>
        <v>48.374702318002448</v>
      </c>
      <c r="H36" s="285">
        <f>IF(OIS_ued!H$5=0,"",OIS_ued!H$5/H$5*1000)</f>
        <v>48.374702318002456</v>
      </c>
      <c r="I36" s="285">
        <f>IF(OIS_ued!I$5=0,"",OIS_ued!I$5/I$5*1000)</f>
        <v>48.374702318002448</v>
      </c>
      <c r="J36" s="285">
        <f>IF(OIS_ued!J$5=0,"",OIS_ued!J$5/J$5*1000)</f>
        <v>48.374702318002448</v>
      </c>
      <c r="K36" s="285">
        <f>IF(OIS_ued!K$5=0,"",OIS_ued!K$5/K$5*1000)</f>
        <v>48.374702318002441</v>
      </c>
      <c r="L36" s="285">
        <f>IF(OIS_ued!L$5=0,"",OIS_ued!L$5/L$5*1000)</f>
        <v>48.374702318002441</v>
      </c>
      <c r="M36" s="285">
        <f>IF(OIS_ued!M$5=0,"",OIS_ued!M$5/M$5*1000)</f>
        <v>48.374702318002441</v>
      </c>
      <c r="N36" s="285">
        <f>IF(OIS_ued!N$5=0,"",OIS_ued!N$5/N$5*1000)</f>
        <v>48.374702318002441</v>
      </c>
      <c r="O36" s="285">
        <f>IF(OIS_ued!O$5=0,"",OIS_ued!O$5/O$5*1000)</f>
        <v>48.374702318002448</v>
      </c>
      <c r="P36" s="285">
        <f>IF(OIS_ued!P$5=0,"",OIS_ued!P$5/P$5*1000)</f>
        <v>48.374702318002448</v>
      </c>
      <c r="Q36" s="285">
        <f>IF(OIS_ued!Q$5=0,"",OIS_ued!Q$5/Q$5*1000)</f>
        <v>48.374702318002448</v>
      </c>
    </row>
    <row r="37" spans="1:17" x14ac:dyDescent="0.25">
      <c r="A37" s="284" t="s">
        <v>60</v>
      </c>
      <c r="B37" s="283">
        <f t="shared" ref="B37:Q37" si="4">IF(B$12=0,"",B$32/B$12)</f>
        <v>1.818707003446747</v>
      </c>
      <c r="C37" s="283">
        <f t="shared" si="4"/>
        <v>1.8181050452261793</v>
      </c>
      <c r="D37" s="283">
        <f t="shared" si="4"/>
        <v>1.7545123506908868</v>
      </c>
      <c r="E37" s="283">
        <f t="shared" si="4"/>
        <v>1.8351523920027308</v>
      </c>
      <c r="F37" s="283">
        <f t="shared" si="4"/>
        <v>1.9006484495944844</v>
      </c>
      <c r="G37" s="283">
        <f t="shared" si="4"/>
        <v>1.8847802945322896</v>
      </c>
      <c r="H37" s="283">
        <f t="shared" si="4"/>
        <v>1.81688980091341</v>
      </c>
      <c r="I37" s="283">
        <f t="shared" si="4"/>
        <v>1.7501152782178557</v>
      </c>
      <c r="J37" s="283">
        <f t="shared" si="4"/>
        <v>1.8125722027256648</v>
      </c>
      <c r="K37" s="283">
        <f t="shared" si="4"/>
        <v>1.6896587920255333</v>
      </c>
      <c r="L37" s="283">
        <f t="shared" si="4"/>
        <v>1.5992683382120729</v>
      </c>
      <c r="M37" s="283">
        <f t="shared" si="4"/>
        <v>1.6255134897318375</v>
      </c>
      <c r="N37" s="283">
        <f t="shared" si="4"/>
        <v>1.6392579152848361</v>
      </c>
      <c r="O37" s="283">
        <f t="shared" si="4"/>
        <v>1.6204166474413431</v>
      </c>
      <c r="P37" s="283">
        <f t="shared" si="4"/>
        <v>1.6343532664919034</v>
      </c>
      <c r="Q37" s="283">
        <f t="shared" si="4"/>
        <v>1.625807852071266</v>
      </c>
    </row>
    <row r="39" spans="1:17" x14ac:dyDescent="0.25">
      <c r="A39" s="331" t="s">
        <v>348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Q10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352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3</v>
      </c>
      <c r="B5" s="96">
        <v>581.88604094584935</v>
      </c>
      <c r="C5" s="96">
        <v>622.48844999999994</v>
      </c>
      <c r="D5" s="96">
        <v>591.66126000000008</v>
      </c>
      <c r="E5" s="96">
        <v>756.39470999999992</v>
      </c>
      <c r="F5" s="96">
        <v>929.76128999999992</v>
      </c>
      <c r="G5" s="96">
        <v>880.73885524407228</v>
      </c>
      <c r="H5" s="96">
        <v>941.56413000000009</v>
      </c>
      <c r="I5" s="96">
        <v>952.41874000000007</v>
      </c>
      <c r="J5" s="96">
        <v>920.35599000000002</v>
      </c>
      <c r="K5" s="96">
        <v>890.30003999999997</v>
      </c>
      <c r="L5" s="96">
        <v>901.7292634645579</v>
      </c>
      <c r="M5" s="96">
        <v>915.72369323646944</v>
      </c>
      <c r="N5" s="96">
        <v>902.70093910650792</v>
      </c>
      <c r="O5" s="96">
        <v>895.22841133822544</v>
      </c>
      <c r="P5" s="96">
        <v>866.91668802020172</v>
      </c>
      <c r="Q5" s="96">
        <v>874.43364889725149</v>
      </c>
    </row>
    <row r="6" spans="1:17" x14ac:dyDescent="0.25">
      <c r="A6" s="132" t="s">
        <v>83</v>
      </c>
      <c r="B6" s="160">
        <v>7.1025854632947301</v>
      </c>
      <c r="C6" s="160">
        <v>7.6253382471561419</v>
      </c>
      <c r="D6" s="160">
        <v>7.3040981102599343</v>
      </c>
      <c r="E6" s="160">
        <v>9.1403357547336235</v>
      </c>
      <c r="F6" s="160">
        <v>11.07661185252973</v>
      </c>
      <c r="G6" s="160">
        <v>10.395211261048583</v>
      </c>
      <c r="H6" s="160">
        <v>11.243757988436268</v>
      </c>
      <c r="I6" s="160">
        <v>11.371218611312425</v>
      </c>
      <c r="J6" s="160">
        <v>10.993312186531643</v>
      </c>
      <c r="K6" s="160">
        <v>10.55820539720253</v>
      </c>
      <c r="L6" s="160">
        <v>10.856976863478046</v>
      </c>
      <c r="M6" s="160">
        <v>11.023592273355883</v>
      </c>
      <c r="N6" s="160">
        <v>10.829413266708467</v>
      </c>
      <c r="O6" s="160">
        <v>10.748936462405098</v>
      </c>
      <c r="P6" s="160">
        <v>10.459590013503988</v>
      </c>
      <c r="Q6" s="160">
        <v>10.523378734231779</v>
      </c>
    </row>
    <row r="7" spans="1:17" x14ac:dyDescent="0.25">
      <c r="A7" s="76" t="s">
        <v>82</v>
      </c>
      <c r="B7" s="159">
        <v>3.0833669050323227</v>
      </c>
      <c r="C7" s="159">
        <v>3.3216167727354891</v>
      </c>
      <c r="D7" s="159">
        <v>3.1239795487917528</v>
      </c>
      <c r="E7" s="159">
        <v>3.9762124944135713</v>
      </c>
      <c r="F7" s="159">
        <v>4.855464143269522</v>
      </c>
      <c r="G7" s="159">
        <v>4.6041591200474974</v>
      </c>
      <c r="H7" s="159">
        <v>4.9131087945780312</v>
      </c>
      <c r="I7" s="159">
        <v>4.9892405267007369</v>
      </c>
      <c r="J7" s="159">
        <v>4.8019522231193852</v>
      </c>
      <c r="K7" s="159">
        <v>4.670157106333531</v>
      </c>
      <c r="L7" s="159">
        <v>4.758208476272773</v>
      </c>
      <c r="M7" s="159">
        <v>4.8172205816521085</v>
      </c>
      <c r="N7" s="159">
        <v>4.7479926949291116</v>
      </c>
      <c r="O7" s="159">
        <v>4.7329285826683094</v>
      </c>
      <c r="P7" s="159">
        <v>4.5269279375038796</v>
      </c>
      <c r="Q7" s="159">
        <v>4.5982058378711983</v>
      </c>
    </row>
    <row r="8" spans="1:17" x14ac:dyDescent="0.25">
      <c r="A8" s="76" t="s">
        <v>81</v>
      </c>
      <c r="B8" s="159">
        <v>14.067672354617605</v>
      </c>
      <c r="C8" s="159">
        <v>15.417902319726586</v>
      </c>
      <c r="D8" s="159">
        <v>15.540679211747737</v>
      </c>
      <c r="E8" s="159">
        <v>16.963643572547038</v>
      </c>
      <c r="F8" s="159">
        <v>18.543980883086636</v>
      </c>
      <c r="G8" s="159">
        <v>16.113862382295459</v>
      </c>
      <c r="H8" s="159">
        <v>19.179183364614666</v>
      </c>
      <c r="I8" s="159">
        <v>19.339177004530153</v>
      </c>
      <c r="J8" s="159">
        <v>18.789667125663541</v>
      </c>
      <c r="K8" s="159">
        <v>17.009232580880138</v>
      </c>
      <c r="L8" s="159">
        <v>19.608550951351596</v>
      </c>
      <c r="M8" s="159">
        <v>19.907062327417666</v>
      </c>
      <c r="N8" s="159">
        <v>19.069764375450376</v>
      </c>
      <c r="O8" s="159">
        <v>19.011882204353817</v>
      </c>
      <c r="P8" s="159">
        <v>19.245448803183784</v>
      </c>
      <c r="Q8" s="159">
        <v>18.965253145796066</v>
      </c>
    </row>
    <row r="9" spans="1:17" x14ac:dyDescent="0.25">
      <c r="A9" s="76" t="s">
        <v>80</v>
      </c>
      <c r="B9" s="159">
        <v>8.1290529869032042</v>
      </c>
      <c r="C9" s="159">
        <v>8.924582121877334</v>
      </c>
      <c r="D9" s="159">
        <v>9.1679264068794755</v>
      </c>
      <c r="E9" s="159">
        <v>9.6691143052560768</v>
      </c>
      <c r="F9" s="159">
        <v>10.282962273082383</v>
      </c>
      <c r="G9" s="159">
        <v>8.6940681943612077</v>
      </c>
      <c r="H9" s="159">
        <v>10.705779556781257</v>
      </c>
      <c r="I9" s="159">
        <v>10.755486701828481</v>
      </c>
      <c r="J9" s="159">
        <v>10.495800593344638</v>
      </c>
      <c r="K9" s="159">
        <v>9.2794499070112426</v>
      </c>
      <c r="L9" s="159">
        <v>11.059454088329733</v>
      </c>
      <c r="M9" s="159">
        <v>11.249748135610449</v>
      </c>
      <c r="N9" s="159">
        <v>10.694226187455222</v>
      </c>
      <c r="O9" s="159">
        <v>10.639978405211357</v>
      </c>
      <c r="P9" s="159">
        <v>10.987592003399302</v>
      </c>
      <c r="Q9" s="159">
        <v>10.713640004936337</v>
      </c>
    </row>
    <row r="10" spans="1:17" x14ac:dyDescent="0.25">
      <c r="A10" s="129" t="s">
        <v>79</v>
      </c>
      <c r="B10" s="158">
        <v>6.1142776585447276</v>
      </c>
      <c r="C10" s="158">
        <v>6.5364268254369859</v>
      </c>
      <c r="D10" s="158">
        <v>6.1653650795505595</v>
      </c>
      <c r="E10" s="158">
        <v>7.9851169996839078</v>
      </c>
      <c r="F10" s="158">
        <v>9.8898126223846887</v>
      </c>
      <c r="G10" s="158">
        <v>9.4255186174099705</v>
      </c>
      <c r="H10" s="158">
        <v>9.9985130393167481</v>
      </c>
      <c r="I10" s="158">
        <v>10.124139504248932</v>
      </c>
      <c r="J10" s="158">
        <v>9.7714849108982325</v>
      </c>
      <c r="K10" s="158">
        <v>9.5070558976974411</v>
      </c>
      <c r="L10" s="158">
        <v>9.5501716192642814</v>
      </c>
      <c r="M10" s="158">
        <v>9.692490104373336</v>
      </c>
      <c r="N10" s="158">
        <v>9.5754222354201612</v>
      </c>
      <c r="O10" s="158">
        <v>9.5023517127837032</v>
      </c>
      <c r="P10" s="158">
        <v>9.1468766786119318</v>
      </c>
      <c r="Q10" s="158">
        <v>9.2563906697054072</v>
      </c>
    </row>
    <row r="11" spans="1:17" x14ac:dyDescent="0.25">
      <c r="A11" s="92" t="s">
        <v>125</v>
      </c>
      <c r="B11" s="91">
        <v>1.2228555317089458</v>
      </c>
      <c r="C11" s="91">
        <v>1.307285365087397</v>
      </c>
      <c r="D11" s="91">
        <v>1.2330730159101118</v>
      </c>
      <c r="E11" s="91">
        <v>1.5970233999367816</v>
      </c>
      <c r="F11" s="91">
        <v>1.9779625244769381</v>
      </c>
      <c r="G11" s="91">
        <v>1.8851037234819943</v>
      </c>
      <c r="H11" s="91">
        <v>1.99970260786335</v>
      </c>
      <c r="I11" s="91">
        <v>2.0248279008497865</v>
      </c>
      <c r="J11" s="91">
        <v>1.9542969821796465</v>
      </c>
      <c r="K11" s="91">
        <v>1.9014111795394881</v>
      </c>
      <c r="L11" s="91">
        <v>1.9100343238528563</v>
      </c>
      <c r="M11" s="91">
        <v>1.9384980208746672</v>
      </c>
      <c r="N11" s="91">
        <v>1.9150844470840322</v>
      </c>
      <c r="O11" s="91">
        <v>1.9004703425567406</v>
      </c>
      <c r="P11" s="91">
        <v>1.8293753357223865</v>
      </c>
      <c r="Q11" s="91">
        <v>1.7512781339410814</v>
      </c>
    </row>
    <row r="12" spans="1:17" x14ac:dyDescent="0.25">
      <c r="A12" s="92" t="s">
        <v>26</v>
      </c>
      <c r="B12" s="91">
        <v>3.0658434896543971</v>
      </c>
      <c r="C12" s="91">
        <v>3.252497134794083</v>
      </c>
      <c r="D12" s="91">
        <v>3.0905869452195005</v>
      </c>
      <c r="E12" s="91">
        <v>4.0459135091988054</v>
      </c>
      <c r="F12" s="91">
        <v>5.0618461263487085</v>
      </c>
      <c r="G12" s="91">
        <v>4.8325391241150806</v>
      </c>
      <c r="H12" s="91">
        <v>5.1177276757004506</v>
      </c>
      <c r="I12" s="91">
        <v>5.1642241223912535</v>
      </c>
      <c r="J12" s="91">
        <v>5.0016133717508522</v>
      </c>
      <c r="K12" s="91">
        <v>4.8529642214812441</v>
      </c>
      <c r="L12" s="91">
        <v>4.8275139808641896</v>
      </c>
      <c r="M12" s="91">
        <v>4.913425927659155</v>
      </c>
      <c r="N12" s="91">
        <v>4.8597278679908786</v>
      </c>
      <c r="O12" s="91">
        <v>4.7989824927111222</v>
      </c>
      <c r="P12" s="91">
        <v>4.6647486443132955</v>
      </c>
      <c r="Q12" s="91">
        <v>4.7944456248204315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1.8255786371813854</v>
      </c>
      <c r="C14" s="157">
        <v>1.9766443255555057</v>
      </c>
      <c r="D14" s="157">
        <v>1.8417051184209465</v>
      </c>
      <c r="E14" s="157">
        <v>2.3421800905483208</v>
      </c>
      <c r="F14" s="157">
        <v>2.8500039715590431</v>
      </c>
      <c r="G14" s="157">
        <v>2.7078757698128961</v>
      </c>
      <c r="H14" s="157">
        <v>2.8810827557529479</v>
      </c>
      <c r="I14" s="157">
        <v>2.9350874810078929</v>
      </c>
      <c r="J14" s="157">
        <v>2.8155745569677335</v>
      </c>
      <c r="K14" s="157">
        <v>2.7526804966767089</v>
      </c>
      <c r="L14" s="157">
        <v>2.8126233145472352</v>
      </c>
      <c r="M14" s="157">
        <v>2.8405661558395137</v>
      </c>
      <c r="N14" s="157">
        <v>2.8006099203452499</v>
      </c>
      <c r="O14" s="157">
        <v>2.8028988775158394</v>
      </c>
      <c r="P14" s="157">
        <v>2.6527526985762506</v>
      </c>
      <c r="Q14" s="157">
        <v>2.7106669109438939</v>
      </c>
    </row>
    <row r="15" spans="1:17" x14ac:dyDescent="0.25">
      <c r="A15" s="156" t="s">
        <v>324</v>
      </c>
      <c r="B15" s="204">
        <v>40.86547674413729</v>
      </c>
      <c r="C15" s="204">
        <v>52.737510886530522</v>
      </c>
      <c r="D15" s="204">
        <v>43.775609975927203</v>
      </c>
      <c r="E15" s="204">
        <v>55.571694976571521</v>
      </c>
      <c r="F15" s="204">
        <v>65.316302621832733</v>
      </c>
      <c r="G15" s="204">
        <v>55.668910872680001</v>
      </c>
      <c r="H15" s="204">
        <v>66.636883751762497</v>
      </c>
      <c r="I15" s="204">
        <v>91.918143504983846</v>
      </c>
      <c r="J15" s="204">
        <v>72.682577357244497</v>
      </c>
      <c r="K15" s="204">
        <v>84.315397116957485</v>
      </c>
      <c r="L15" s="204">
        <v>89.423239272723251</v>
      </c>
      <c r="M15" s="204">
        <v>78.225860321163566</v>
      </c>
      <c r="N15" s="204">
        <v>80.352289330581868</v>
      </c>
      <c r="O15" s="204">
        <v>79.595891341918787</v>
      </c>
      <c r="P15" s="204">
        <v>61.281067041409301</v>
      </c>
      <c r="Q15" s="204">
        <v>66.791300559847798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6.9962527181522835E-2</v>
      </c>
      <c r="C19" s="87">
        <v>0.1968037769818545</v>
      </c>
      <c r="D19" s="87">
        <v>6.1117253836147703E-2</v>
      </c>
      <c r="E19" s="87">
        <v>6.2709105861386824E-2</v>
      </c>
      <c r="F19" s="87">
        <v>2.7436869382018447E-2</v>
      </c>
      <c r="G19" s="87">
        <v>4.7748878836817804E-2</v>
      </c>
      <c r="H19" s="87">
        <v>3.7205497781028815E-2</v>
      </c>
      <c r="I19" s="87">
        <v>1.9390086673623857E-3</v>
      </c>
      <c r="J19" s="87">
        <v>2.8594768476493063E-3</v>
      </c>
      <c r="K19" s="87">
        <v>2.759145688079201E-3</v>
      </c>
      <c r="L19" s="87">
        <v>3.6369039163099063E-3</v>
      </c>
      <c r="M19" s="87">
        <v>4.2013375550224901E-3</v>
      </c>
      <c r="N19" s="87">
        <v>2.412548811703193E-3</v>
      </c>
      <c r="O19" s="87">
        <v>7.3588332651977504E-3</v>
      </c>
      <c r="P19" s="87">
        <v>3.7530974696124673E-3</v>
      </c>
      <c r="Q19" s="87">
        <v>1.6219788256926655E-3</v>
      </c>
    </row>
    <row r="20" spans="1:17" x14ac:dyDescent="0.25">
      <c r="A20" s="88" t="s">
        <v>29</v>
      </c>
      <c r="B20" s="87">
        <v>8.9449784228143621</v>
      </c>
      <c r="C20" s="87">
        <v>12.233696100021369</v>
      </c>
      <c r="D20" s="87">
        <v>6.0246482881196659</v>
      </c>
      <c r="E20" s="87">
        <v>4.2483668103470649</v>
      </c>
      <c r="F20" s="87">
        <v>2.1162345739046589</v>
      </c>
      <c r="G20" s="87">
        <v>3.0035719433674806</v>
      </c>
      <c r="H20" s="87">
        <v>2.1002700901705196</v>
      </c>
      <c r="I20" s="87">
        <v>0.15432568616120809</v>
      </c>
      <c r="J20" s="87">
        <v>0.36626733629195696</v>
      </c>
      <c r="K20" s="87">
        <v>0.36023088176242679</v>
      </c>
      <c r="L20" s="87">
        <v>0.51942698565176759</v>
      </c>
      <c r="M20" s="87">
        <v>0.60010009101036077</v>
      </c>
      <c r="N20" s="87">
        <v>0.3243829126565545</v>
      </c>
      <c r="O20" s="87">
        <v>1.0798270390662048</v>
      </c>
      <c r="P20" s="87">
        <v>0.77082169596229511</v>
      </c>
      <c r="Q20" s="87">
        <v>0.33772370958813358</v>
      </c>
    </row>
    <row r="21" spans="1:17" x14ac:dyDescent="0.25">
      <c r="A21" s="88" t="s">
        <v>28</v>
      </c>
      <c r="B21" s="87">
        <v>1.0543400159392027</v>
      </c>
      <c r="C21" s="87">
        <v>2.0999799999999995</v>
      </c>
      <c r="D21" s="87">
        <v>2.1000100000000002</v>
      </c>
      <c r="E21" s="87">
        <v>2.1000399999999999</v>
      </c>
      <c r="F21" s="87">
        <v>2.1000199999999998</v>
      </c>
      <c r="G21" s="87">
        <v>2.1086977066475923</v>
      </c>
      <c r="H21" s="87">
        <v>3.1623899999999994</v>
      </c>
      <c r="I21" s="87">
        <v>5.2579599999999997</v>
      </c>
      <c r="J21" s="87">
        <v>5.2374500000000008</v>
      </c>
      <c r="K21" s="87">
        <v>5.2376100000000001</v>
      </c>
      <c r="L21" s="87">
        <v>5.2678821875947293</v>
      </c>
      <c r="M21" s="87">
        <v>4.2037073485704788</v>
      </c>
      <c r="N21" s="87">
        <v>5.2625826303360324</v>
      </c>
      <c r="O21" s="87">
        <v>4.2099465344142839</v>
      </c>
      <c r="P21" s="87">
        <v>5.2625503376839209</v>
      </c>
      <c r="Q21" s="87">
        <v>5.2628698466044117</v>
      </c>
    </row>
    <row r="22" spans="1:17" x14ac:dyDescent="0.25">
      <c r="A22" s="88" t="s">
        <v>26</v>
      </c>
      <c r="B22" s="87">
        <v>0.9239239642422965</v>
      </c>
      <c r="C22" s="87">
        <v>1.1624957896871841</v>
      </c>
      <c r="D22" s="87">
        <v>0.60828811151048134</v>
      </c>
      <c r="E22" s="87">
        <v>0.40933165084384138</v>
      </c>
      <c r="F22" s="87">
        <v>0.20770030549627808</v>
      </c>
      <c r="G22" s="87">
        <v>0.28598133709290147</v>
      </c>
      <c r="H22" s="87">
        <v>0.19615784557125307</v>
      </c>
      <c r="I22" s="87">
        <v>1.5208289794995736E-2</v>
      </c>
      <c r="J22" s="87">
        <v>3.7836893851456742E-2</v>
      </c>
      <c r="K22" s="87">
        <v>3.7266507841079335E-2</v>
      </c>
      <c r="L22" s="87">
        <v>5.4077205600554325E-2</v>
      </c>
      <c r="M22" s="87">
        <v>6.2476450335017017E-2</v>
      </c>
      <c r="N22" s="87">
        <v>3.3629997039022225E-2</v>
      </c>
      <c r="O22" s="87">
        <v>0.11262194885326889</v>
      </c>
      <c r="P22" s="87">
        <v>8.1893757637309217E-2</v>
      </c>
      <c r="Q22" s="87">
        <v>3.5902877795210779E-2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23.528230301510288</v>
      </c>
      <c r="C24" s="87">
        <v>30.368772620594086</v>
      </c>
      <c r="D24" s="87">
        <v>27.360498014806055</v>
      </c>
      <c r="E24" s="87">
        <v>37.71667042119266</v>
      </c>
      <c r="F24" s="87">
        <v>47.736043364186962</v>
      </c>
      <c r="G24" s="87">
        <v>34.458837445064368</v>
      </c>
      <c r="H24" s="87">
        <v>42.836096212939637</v>
      </c>
      <c r="I24" s="87">
        <v>69.541607350543359</v>
      </c>
      <c r="J24" s="87">
        <v>50.779318085631772</v>
      </c>
      <c r="K24" s="87">
        <v>58.051662756732398</v>
      </c>
      <c r="L24" s="87">
        <v>65.696288401967138</v>
      </c>
      <c r="M24" s="87">
        <v>56.767259582771537</v>
      </c>
      <c r="N24" s="87">
        <v>56.22585188065068</v>
      </c>
      <c r="O24" s="87">
        <v>54.742929838276311</v>
      </c>
      <c r="P24" s="87">
        <v>37.388710923170066</v>
      </c>
      <c r="Q24" s="87">
        <v>42.744145140844942</v>
      </c>
    </row>
    <row r="25" spans="1:17" x14ac:dyDescent="0.25">
      <c r="A25" s="88" t="s">
        <v>22</v>
      </c>
      <c r="B25" s="87">
        <v>6.3440415124496141</v>
      </c>
      <c r="C25" s="87">
        <v>6.6757625992460277</v>
      </c>
      <c r="D25" s="87">
        <v>7.621048307654851</v>
      </c>
      <c r="E25" s="87">
        <v>11.034576988326574</v>
      </c>
      <c r="F25" s="87">
        <v>13.128867508862825</v>
      </c>
      <c r="G25" s="87">
        <v>15.764073561670845</v>
      </c>
      <c r="H25" s="87">
        <v>18.304764105300052</v>
      </c>
      <c r="I25" s="87">
        <v>16.947103169816927</v>
      </c>
      <c r="J25" s="87">
        <v>16.258845564621666</v>
      </c>
      <c r="K25" s="87">
        <v>20.625867824933501</v>
      </c>
      <c r="L25" s="87">
        <v>17.881927587992752</v>
      </c>
      <c r="M25" s="87">
        <v>16.588115510921153</v>
      </c>
      <c r="N25" s="87">
        <v>18.503429361087868</v>
      </c>
      <c r="O25" s="87">
        <v>19.443207148043513</v>
      </c>
      <c r="P25" s="87">
        <v>17.773337229486096</v>
      </c>
      <c r="Q25" s="87">
        <v>18.409037006189404</v>
      </c>
    </row>
    <row r="26" spans="1:17" x14ac:dyDescent="0.25">
      <c r="A26" s="156" t="s">
        <v>323</v>
      </c>
      <c r="B26" s="204">
        <v>243.39950539863074</v>
      </c>
      <c r="C26" s="204">
        <v>259.57993286406588</v>
      </c>
      <c r="D26" s="204">
        <v>246.4376591023136</v>
      </c>
      <c r="E26" s="204">
        <v>313.68217146110823</v>
      </c>
      <c r="F26" s="204">
        <v>388.66799956702818</v>
      </c>
      <c r="G26" s="204">
        <v>355.53087705504458</v>
      </c>
      <c r="H26" s="204">
        <v>388.01715582143459</v>
      </c>
      <c r="I26" s="204">
        <v>367.64982190767034</v>
      </c>
      <c r="J26" s="204">
        <v>381.62225807771637</v>
      </c>
      <c r="K26" s="204">
        <v>331.09485551895176</v>
      </c>
      <c r="L26" s="204">
        <v>325.86493797315717</v>
      </c>
      <c r="M26" s="204">
        <v>340.46168300283836</v>
      </c>
      <c r="N26" s="204">
        <v>334.9936623273029</v>
      </c>
      <c r="O26" s="204">
        <v>329.97457880835714</v>
      </c>
      <c r="P26" s="204">
        <v>323.44231975671403</v>
      </c>
      <c r="Q26" s="204">
        <v>322.94057426482709</v>
      </c>
    </row>
    <row r="27" spans="1:17" x14ac:dyDescent="0.25">
      <c r="A27" s="152" t="s">
        <v>332</v>
      </c>
      <c r="B27" s="151">
        <v>237.83626638449019</v>
      </c>
      <c r="C27" s="151">
        <v>253.40163332729622</v>
      </c>
      <c r="D27" s="151">
        <v>240.81987901855092</v>
      </c>
      <c r="E27" s="151">
        <v>306.80424570180196</v>
      </c>
      <c r="F27" s="151">
        <v>380.6189054534849</v>
      </c>
      <c r="G27" s="151">
        <v>347.93654807324049</v>
      </c>
      <c r="H27" s="151">
        <v>379.88186387641292</v>
      </c>
      <c r="I27" s="151">
        <v>359.24796778369182</v>
      </c>
      <c r="J27" s="151">
        <v>373.67251637616062</v>
      </c>
      <c r="K27" s="151">
        <v>323.23749177490475</v>
      </c>
      <c r="L27" s="151">
        <v>317.53388472304363</v>
      </c>
      <c r="M27" s="151">
        <v>332.13543734163085</v>
      </c>
      <c r="N27" s="151">
        <v>326.82010830866187</v>
      </c>
      <c r="O27" s="151">
        <v>321.64500659256669</v>
      </c>
      <c r="P27" s="151">
        <v>315.8424035982016</v>
      </c>
      <c r="Q27" s="151">
        <v>315.00826649509418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15.381673554197498</v>
      </c>
      <c r="C29" s="83">
        <v>8.6327969478774857</v>
      </c>
      <c r="D29" s="83">
        <v>7.5339201182160123</v>
      </c>
      <c r="E29" s="83">
        <v>7.5299506716818909</v>
      </c>
      <c r="F29" s="83">
        <v>6.5997199999999996</v>
      </c>
      <c r="G29" s="83">
        <v>7.6912983368249179</v>
      </c>
      <c r="H29" s="83">
        <v>10.979600000000001</v>
      </c>
      <c r="I29" s="83">
        <v>8.7875399999999999</v>
      </c>
      <c r="J29" s="83">
        <v>12.090810000000001</v>
      </c>
      <c r="K29" s="83">
        <v>13.012400882187649</v>
      </c>
      <c r="L29" s="83">
        <v>11.929964450316918</v>
      </c>
      <c r="M29" s="83">
        <v>13.030566275930964</v>
      </c>
      <c r="N29" s="83">
        <v>13.060887657667163</v>
      </c>
      <c r="O29" s="83">
        <v>10.863438090475185</v>
      </c>
      <c r="P29" s="83">
        <v>9.7547803984454493</v>
      </c>
      <c r="Q29" s="83">
        <v>8.6552527652529001</v>
      </c>
    </row>
    <row r="30" spans="1:17" x14ac:dyDescent="0.25">
      <c r="A30" s="154" t="s">
        <v>125</v>
      </c>
      <c r="B30" s="83">
        <v>78.70250267742901</v>
      </c>
      <c r="C30" s="83">
        <v>89.003643451956208</v>
      </c>
      <c r="D30" s="83">
        <v>77.283463099639334</v>
      </c>
      <c r="E30" s="83">
        <v>141.89238322938735</v>
      </c>
      <c r="F30" s="83">
        <v>214.02309872842048</v>
      </c>
      <c r="G30" s="83">
        <v>198.84458029830134</v>
      </c>
      <c r="H30" s="83">
        <v>185.18676606189894</v>
      </c>
      <c r="I30" s="83">
        <v>178.89124095286306</v>
      </c>
      <c r="J30" s="83">
        <v>195.44690533756432</v>
      </c>
      <c r="K30" s="83">
        <v>178.04873537603231</v>
      </c>
      <c r="L30" s="83">
        <v>166.34901058594409</v>
      </c>
      <c r="M30" s="83">
        <v>169.12260063204775</v>
      </c>
      <c r="N30" s="83">
        <v>170.65552786563634</v>
      </c>
      <c r="O30" s="83">
        <v>163.03541499987196</v>
      </c>
      <c r="P30" s="83">
        <v>166.48563715082309</v>
      </c>
      <c r="Q30" s="83">
        <v>173.66711156795355</v>
      </c>
    </row>
    <row r="31" spans="1:17" x14ac:dyDescent="0.25">
      <c r="A31" s="154" t="s">
        <v>29</v>
      </c>
      <c r="B31" s="83">
        <v>35.97550908424278</v>
      </c>
      <c r="C31" s="83">
        <v>29.990475188464593</v>
      </c>
      <c r="D31" s="83">
        <v>24.290648742289136</v>
      </c>
      <c r="E31" s="83">
        <v>33.452725917936647</v>
      </c>
      <c r="F31" s="83">
        <v>35.620526610304182</v>
      </c>
      <c r="G31" s="83">
        <v>35.616320917997044</v>
      </c>
      <c r="H31" s="83">
        <v>40.616062225048687</v>
      </c>
      <c r="I31" s="83">
        <v>31.6152711586032</v>
      </c>
      <c r="J31" s="83">
        <v>24.006176902885372</v>
      </c>
      <c r="K31" s="83">
        <v>20.393516230224307</v>
      </c>
      <c r="L31" s="83">
        <v>14.483183840268623</v>
      </c>
      <c r="M31" s="83">
        <v>21.900682804448142</v>
      </c>
      <c r="N31" s="83">
        <v>21.219251523076831</v>
      </c>
      <c r="O31" s="83">
        <v>18.658725516748451</v>
      </c>
      <c r="P31" s="83">
        <v>16.338529365290352</v>
      </c>
      <c r="Q31" s="83">
        <v>14.91226246043729</v>
      </c>
    </row>
    <row r="32" spans="1:17" x14ac:dyDescent="0.25">
      <c r="A32" s="154" t="s">
        <v>26</v>
      </c>
      <c r="B32" s="83">
        <v>107.77658106862089</v>
      </c>
      <c r="C32" s="83">
        <v>125.77471773899795</v>
      </c>
      <c r="D32" s="83">
        <v>131.71184705840642</v>
      </c>
      <c r="E32" s="83">
        <v>123.92918588279605</v>
      </c>
      <c r="F32" s="83">
        <v>124.37556011476022</v>
      </c>
      <c r="G32" s="83">
        <v>105.78434852011722</v>
      </c>
      <c r="H32" s="83">
        <v>143.09943558946526</v>
      </c>
      <c r="I32" s="83">
        <v>139.95391567222552</v>
      </c>
      <c r="J32" s="83">
        <v>142.12862413571094</v>
      </c>
      <c r="K32" s="83">
        <v>111.7828392864605</v>
      </c>
      <c r="L32" s="83">
        <v>124.77172584651399</v>
      </c>
      <c r="M32" s="83">
        <v>128.08158762920399</v>
      </c>
      <c r="N32" s="83">
        <v>121.88444126228156</v>
      </c>
      <c r="O32" s="83">
        <v>129.08742798547107</v>
      </c>
      <c r="P32" s="83">
        <v>123.26345668364272</v>
      </c>
      <c r="Q32" s="83">
        <v>117.77363970145046</v>
      </c>
    </row>
    <row r="33" spans="1:17" x14ac:dyDescent="0.25">
      <c r="A33" s="152" t="s">
        <v>331</v>
      </c>
      <c r="B33" s="151">
        <v>5.5632390141405441</v>
      </c>
      <c r="C33" s="151">
        <v>6.1782995367696465</v>
      </c>
      <c r="D33" s="151">
        <v>5.617780083762673</v>
      </c>
      <c r="E33" s="151">
        <v>6.8779257593062795</v>
      </c>
      <c r="F33" s="151">
        <v>8.0490941135432887</v>
      </c>
      <c r="G33" s="151">
        <v>7.59432898180411</v>
      </c>
      <c r="H33" s="151">
        <v>8.1352919450216508</v>
      </c>
      <c r="I33" s="151">
        <v>8.401854123978536</v>
      </c>
      <c r="J33" s="151">
        <v>7.9497417015557428</v>
      </c>
      <c r="K33" s="151">
        <v>7.8573637440469994</v>
      </c>
      <c r="L33" s="151">
        <v>8.3310532501135537</v>
      </c>
      <c r="M33" s="151">
        <v>8.3262456612075262</v>
      </c>
      <c r="N33" s="151">
        <v>8.1735540186410489</v>
      </c>
      <c r="O33" s="151">
        <v>8.3295722157904244</v>
      </c>
      <c r="P33" s="151">
        <v>7.5999161585124009</v>
      </c>
      <c r="Q33" s="151">
        <v>7.9323077697328932</v>
      </c>
    </row>
    <row r="34" spans="1:17" x14ac:dyDescent="0.25">
      <c r="A34" s="156" t="s">
        <v>322</v>
      </c>
      <c r="B34" s="204">
        <v>11.523852243576835</v>
      </c>
      <c r="C34" s="204">
        <v>12.797906183308552</v>
      </c>
      <c r="D34" s="204">
        <v>11.636830173508388</v>
      </c>
      <c r="E34" s="204">
        <v>14.247131929991578</v>
      </c>
      <c r="F34" s="204">
        <v>16.673123520911098</v>
      </c>
      <c r="G34" s="204">
        <v>15.73111003373708</v>
      </c>
      <c r="H34" s="204">
        <v>16.851676171830562</v>
      </c>
      <c r="I34" s="204">
        <v>17.403840685384111</v>
      </c>
      <c r="J34" s="204">
        <v>16.467322096079752</v>
      </c>
      <c r="K34" s="204">
        <v>16.275967755525926</v>
      </c>
      <c r="L34" s="204">
        <v>17.257181732378076</v>
      </c>
      <c r="M34" s="204">
        <v>17.247223155358441</v>
      </c>
      <c r="N34" s="204">
        <v>16.930933324327885</v>
      </c>
      <c r="O34" s="204">
        <v>17.254113875565878</v>
      </c>
      <c r="P34" s="204">
        <v>15.742683471204259</v>
      </c>
      <c r="Q34" s="204">
        <v>16.431208951589564</v>
      </c>
    </row>
    <row r="35" spans="1:17" x14ac:dyDescent="0.25">
      <c r="A35" s="152" t="s">
        <v>330</v>
      </c>
      <c r="B35" s="151">
        <v>5.1857335096095731</v>
      </c>
      <c r="C35" s="151">
        <v>5.7590577824888474</v>
      </c>
      <c r="D35" s="151">
        <v>5.2365735780787723</v>
      </c>
      <c r="E35" s="151">
        <v>6.4112093684962108</v>
      </c>
      <c r="F35" s="151">
        <v>7.5029055844099943</v>
      </c>
      <c r="G35" s="151">
        <v>7.0789995151816827</v>
      </c>
      <c r="H35" s="151">
        <v>7.5832542773237517</v>
      </c>
      <c r="I35" s="151">
        <v>7.8317283084228499</v>
      </c>
      <c r="J35" s="151">
        <v>7.410294943235888</v>
      </c>
      <c r="K35" s="151">
        <v>7.3241854899866663</v>
      </c>
      <c r="L35" s="151">
        <v>7.7657317795701335</v>
      </c>
      <c r="M35" s="151">
        <v>7.7612504199112964</v>
      </c>
      <c r="N35" s="151">
        <v>7.6189199959475502</v>
      </c>
      <c r="O35" s="151">
        <v>7.7643512440046454</v>
      </c>
      <c r="P35" s="151">
        <v>7.0842075620419163</v>
      </c>
      <c r="Q35" s="151">
        <v>7.3940440282153039</v>
      </c>
    </row>
    <row r="36" spans="1:17" x14ac:dyDescent="0.25">
      <c r="A36" s="154" t="s">
        <v>33</v>
      </c>
      <c r="B36" s="83">
        <v>0</v>
      </c>
      <c r="C36" s="83">
        <v>0</v>
      </c>
      <c r="D36" s="83">
        <v>0</v>
      </c>
      <c r="E36" s="83">
        <v>0</v>
      </c>
      <c r="F36" s="83">
        <v>0</v>
      </c>
      <c r="G36" s="83">
        <v>0</v>
      </c>
      <c r="H36" s="83">
        <v>0</v>
      </c>
      <c r="I36" s="83">
        <v>0</v>
      </c>
      <c r="J36" s="83">
        <v>0</v>
      </c>
      <c r="K36" s="83">
        <v>0</v>
      </c>
      <c r="L36" s="83">
        <v>0</v>
      </c>
      <c r="M36" s="83">
        <v>0</v>
      </c>
      <c r="N36" s="83">
        <v>0</v>
      </c>
      <c r="O36" s="83">
        <v>0</v>
      </c>
      <c r="P36" s="83">
        <v>0</v>
      </c>
      <c r="Q36" s="83">
        <v>0</v>
      </c>
    </row>
    <row r="37" spans="1:17" x14ac:dyDescent="0.25">
      <c r="A37" s="154" t="s">
        <v>30</v>
      </c>
      <c r="B37" s="83">
        <v>0</v>
      </c>
      <c r="C37" s="83">
        <v>0.15413305212251477</v>
      </c>
      <c r="D37" s="83">
        <v>0.15414988178398709</v>
      </c>
      <c r="E37" s="83">
        <v>0.15394932831810854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0.15541911781235154</v>
      </c>
      <c r="L37" s="83">
        <v>0.15550405482760812</v>
      </c>
      <c r="M37" s="83">
        <v>0.15410421486117282</v>
      </c>
      <c r="N37" s="83">
        <v>0.15707133780252769</v>
      </c>
      <c r="O37" s="83">
        <v>0.15416690953038761</v>
      </c>
      <c r="P37" s="83">
        <v>0.15403203579864208</v>
      </c>
      <c r="Q37" s="83">
        <v>0.15701413937097516</v>
      </c>
    </row>
    <row r="38" spans="1:17" x14ac:dyDescent="0.25">
      <c r="A38" s="154" t="s">
        <v>125</v>
      </c>
      <c r="B38" s="83">
        <v>0.21936183640105905</v>
      </c>
      <c r="C38" s="83">
        <v>0.61989795688708216</v>
      </c>
      <c r="D38" s="83">
        <v>0.36755809758947527</v>
      </c>
      <c r="E38" s="83">
        <v>0.63439208415153103</v>
      </c>
      <c r="F38" s="83">
        <v>0.62848508032850114</v>
      </c>
      <c r="G38" s="83">
        <v>0.77497500718183931</v>
      </c>
      <c r="H38" s="83">
        <v>0.92037036835701946</v>
      </c>
      <c r="I38" s="83">
        <v>0.65286826310541135</v>
      </c>
      <c r="J38" s="83">
        <v>0.36787424400569163</v>
      </c>
      <c r="K38" s="83">
        <v>0.35826124271560572</v>
      </c>
      <c r="L38" s="83">
        <v>0.34690043152947481</v>
      </c>
      <c r="M38" s="83">
        <v>0.3404352102757553</v>
      </c>
      <c r="N38" s="83">
        <v>0.35191006555478982</v>
      </c>
      <c r="O38" s="83">
        <v>0.34296475121828079</v>
      </c>
      <c r="P38" s="83">
        <v>0.20709027962807416</v>
      </c>
      <c r="Q38" s="83">
        <v>0.22239139009961836</v>
      </c>
    </row>
    <row r="39" spans="1:17" x14ac:dyDescent="0.25">
      <c r="A39" s="154" t="s">
        <v>29</v>
      </c>
      <c r="B39" s="83">
        <v>1.5049089790250771</v>
      </c>
      <c r="C39" s="83">
        <v>1.1532505526182864</v>
      </c>
      <c r="D39" s="83">
        <v>0.68389809483591502</v>
      </c>
      <c r="E39" s="83">
        <v>1.2483443903634159</v>
      </c>
      <c r="F39" s="83">
        <v>1.7571183283058689</v>
      </c>
      <c r="G39" s="83">
        <v>1.4460328468489803</v>
      </c>
      <c r="H39" s="83">
        <v>1.6326124567110669</v>
      </c>
      <c r="I39" s="83">
        <v>1.643673346067291</v>
      </c>
      <c r="J39" s="83">
        <v>1.3328207439529618</v>
      </c>
      <c r="K39" s="83">
        <v>1.1550403857008096</v>
      </c>
      <c r="L39" s="83">
        <v>1.12760022541799</v>
      </c>
      <c r="M39" s="83">
        <v>1.2347236792465224</v>
      </c>
      <c r="N39" s="83">
        <v>1.3073774572193873</v>
      </c>
      <c r="O39" s="83">
        <v>1.0176266430295107</v>
      </c>
      <c r="P39" s="83">
        <v>0.79531026859818188</v>
      </c>
      <c r="Q39" s="83">
        <v>0.89321493815699715</v>
      </c>
    </row>
    <row r="40" spans="1:17" x14ac:dyDescent="0.25">
      <c r="A40" s="154" t="s">
        <v>26</v>
      </c>
      <c r="B40" s="83">
        <v>3.461462694183437</v>
      </c>
      <c r="C40" s="83">
        <v>3.8317762208609638</v>
      </c>
      <c r="D40" s="83">
        <v>4.0309675038693955</v>
      </c>
      <c r="E40" s="83">
        <v>4.3745235656631554</v>
      </c>
      <c r="F40" s="83">
        <v>5.1173021757756239</v>
      </c>
      <c r="G40" s="83">
        <v>4.8579916611508631</v>
      </c>
      <c r="H40" s="83">
        <v>5.0302714522556649</v>
      </c>
      <c r="I40" s="83">
        <v>5.5351866992501471</v>
      </c>
      <c r="J40" s="83">
        <v>5.7095999552772341</v>
      </c>
      <c r="K40" s="83">
        <v>5.6554647437579</v>
      </c>
      <c r="L40" s="83">
        <v>6.1357270677950604</v>
      </c>
      <c r="M40" s="83">
        <v>6.0319873155278456</v>
      </c>
      <c r="N40" s="83">
        <v>5.8025611353708451</v>
      </c>
      <c r="O40" s="83">
        <v>6.2495929402264663</v>
      </c>
      <c r="P40" s="83">
        <v>5.9277749780170179</v>
      </c>
      <c r="Q40" s="83">
        <v>6.1214235605877132</v>
      </c>
    </row>
    <row r="41" spans="1:17" x14ac:dyDescent="0.25">
      <c r="A41" s="152" t="s">
        <v>329</v>
      </c>
      <c r="B41" s="151">
        <v>5.7619261217884201</v>
      </c>
      <c r="C41" s="151">
        <v>6.3989530916542767</v>
      </c>
      <c r="D41" s="151">
        <v>5.8184150867541966</v>
      </c>
      <c r="E41" s="151">
        <v>7.1235659649957892</v>
      </c>
      <c r="F41" s="151">
        <v>8.3365617604555489</v>
      </c>
      <c r="G41" s="151">
        <v>7.8655550168685426</v>
      </c>
      <c r="H41" s="151">
        <v>8.4258380859152808</v>
      </c>
      <c r="I41" s="151">
        <v>8.7019203426920555</v>
      </c>
      <c r="J41" s="151">
        <v>8.2336610480398758</v>
      </c>
      <c r="K41" s="151">
        <v>8.1379838777629629</v>
      </c>
      <c r="L41" s="151">
        <v>8.6285908661890378</v>
      </c>
      <c r="M41" s="151">
        <v>8.6236115776792239</v>
      </c>
      <c r="N41" s="151">
        <v>8.4654666621639425</v>
      </c>
      <c r="O41" s="151">
        <v>8.6270569377829389</v>
      </c>
      <c r="P41" s="151">
        <v>7.8713417356021296</v>
      </c>
      <c r="Q41" s="151">
        <v>8.2156044757947821</v>
      </c>
    </row>
    <row r="42" spans="1:17" x14ac:dyDescent="0.25">
      <c r="A42" s="150" t="s">
        <v>33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31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30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125</v>
      </c>
      <c r="B45" s="87">
        <v>1.6598725882827105E-2</v>
      </c>
      <c r="C45" s="87">
        <v>3.6784031562013958E-2</v>
      </c>
      <c r="D45" s="87">
        <v>1.4121519100731087E-2</v>
      </c>
      <c r="E45" s="87">
        <v>1.568591860499257E-2</v>
      </c>
      <c r="F45" s="87">
        <v>7.7995074581258539E-3</v>
      </c>
      <c r="G45" s="87">
        <v>1.4926522798119112E-2</v>
      </c>
      <c r="H45" s="87">
        <v>9.1342315426326849E-3</v>
      </c>
      <c r="I45" s="87">
        <v>4.9815998720829642E-4</v>
      </c>
      <c r="J45" s="87">
        <v>7.1357306312424737E-4</v>
      </c>
      <c r="K45" s="87">
        <v>5.6027461285442512E-4</v>
      </c>
      <c r="L45" s="87">
        <v>7.2813849416622912E-4</v>
      </c>
      <c r="M45" s="87">
        <v>9.7477349630251228E-4</v>
      </c>
      <c r="N45" s="87">
        <v>5.3852614265058807E-4</v>
      </c>
      <c r="O45" s="87">
        <v>1.6507437564126461E-3</v>
      </c>
      <c r="P45" s="87">
        <v>1.1009696114899416E-3</v>
      </c>
      <c r="Q45" s="87">
        <v>4.4487724560469217E-4</v>
      </c>
    </row>
    <row r="46" spans="1:17" x14ac:dyDescent="0.25">
      <c r="A46" s="150" t="s">
        <v>29</v>
      </c>
      <c r="B46" s="87">
        <v>2.1222110013674751</v>
      </c>
      <c r="C46" s="87">
        <v>2.2865651785979901</v>
      </c>
      <c r="D46" s="87">
        <v>1.3920322091688935</v>
      </c>
      <c r="E46" s="87">
        <v>1.0626771834150692</v>
      </c>
      <c r="F46" s="87">
        <v>0.60158420818705338</v>
      </c>
      <c r="G46" s="87">
        <v>0.93893063419734701</v>
      </c>
      <c r="H46" s="87">
        <v>0.51563221700707107</v>
      </c>
      <c r="I46" s="87">
        <v>3.9648549868813408E-2</v>
      </c>
      <c r="J46" s="87">
        <v>9.1400811758649433E-2</v>
      </c>
      <c r="K46" s="87">
        <v>7.3148807868190543E-2</v>
      </c>
      <c r="L46" s="87">
        <v>0.10399361431179291</v>
      </c>
      <c r="M46" s="87">
        <v>0.13923224596565267</v>
      </c>
      <c r="N46" s="87">
        <v>7.2408349977122963E-2</v>
      </c>
      <c r="O46" s="87">
        <v>0.24222830963899972</v>
      </c>
      <c r="P46" s="87">
        <v>0.22612023002409659</v>
      </c>
      <c r="Q46" s="87">
        <v>9.2631045064848788E-2</v>
      </c>
    </row>
    <row r="47" spans="1:17" x14ac:dyDescent="0.25">
      <c r="A47" s="150" t="s">
        <v>28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26</v>
      </c>
      <c r="B48" s="87">
        <v>0.21920249649133705</v>
      </c>
      <c r="C48" s="87">
        <v>0.2172787660599845</v>
      </c>
      <c r="D48" s="87">
        <v>0.14054872636247917</v>
      </c>
      <c r="E48" s="87">
        <v>0.10238932399668149</v>
      </c>
      <c r="F48" s="87">
        <v>5.9043182340435943E-2</v>
      </c>
      <c r="G48" s="87">
        <v>8.9399103223808077E-2</v>
      </c>
      <c r="H48" s="87">
        <v>4.8158237013709033E-2</v>
      </c>
      <c r="I48" s="87">
        <v>3.9072344426602885E-3</v>
      </c>
      <c r="J48" s="87">
        <v>9.4420726878367296E-3</v>
      </c>
      <c r="K48" s="87">
        <v>7.5673707058334129E-3</v>
      </c>
      <c r="L48" s="87">
        <v>1.0826707540477661E-2</v>
      </c>
      <c r="M48" s="87">
        <v>1.4495476055436539E-2</v>
      </c>
      <c r="N48" s="87">
        <v>7.5068460770291029E-3</v>
      </c>
      <c r="O48" s="87">
        <v>2.5263512870142751E-2</v>
      </c>
      <c r="P48" s="87">
        <v>2.4023500391187457E-2</v>
      </c>
      <c r="Q48" s="87">
        <v>9.8474610949339843E-3</v>
      </c>
    </row>
    <row r="49" spans="1:17" x14ac:dyDescent="0.25">
      <c r="A49" s="150" t="s">
        <v>25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86</v>
      </c>
      <c r="B50" s="87">
        <v>2.7997770742233516</v>
      </c>
      <c r="C50" s="87">
        <v>3.189729745311193</v>
      </c>
      <c r="D50" s="87">
        <v>3.2730859098924965</v>
      </c>
      <c r="E50" s="87">
        <v>4.7823674453953071</v>
      </c>
      <c r="F50" s="87">
        <v>6.2358188674706323</v>
      </c>
      <c r="G50" s="87">
        <v>4.9033551030687237</v>
      </c>
      <c r="H50" s="87">
        <v>5.9131496759474613</v>
      </c>
      <c r="I50" s="87">
        <v>6.6908104087338467</v>
      </c>
      <c r="J50" s="87">
        <v>6.0701635514865817</v>
      </c>
      <c r="K50" s="87">
        <v>6.2248751609796322</v>
      </c>
      <c r="L50" s="87">
        <v>6.7404734681692959</v>
      </c>
      <c r="M50" s="87">
        <v>6.6484412429789836</v>
      </c>
      <c r="N50" s="87">
        <v>6.1953905568118319</v>
      </c>
      <c r="O50" s="87">
        <v>6.0431968650215309</v>
      </c>
      <c r="P50" s="87">
        <v>5.1527464185179701</v>
      </c>
      <c r="Q50" s="87">
        <v>5.6576524658880674</v>
      </c>
    </row>
    <row r="51" spans="1:17" x14ac:dyDescent="0.25">
      <c r="A51" s="150" t="s">
        <v>22</v>
      </c>
      <c r="B51" s="87">
        <v>0.60413682382342992</v>
      </c>
      <c r="C51" s="87">
        <v>0.66859537012309556</v>
      </c>
      <c r="D51" s="87">
        <v>0.99862672222959659</v>
      </c>
      <c r="E51" s="87">
        <v>1.160446093583738</v>
      </c>
      <c r="F51" s="87">
        <v>1.4323159949993014</v>
      </c>
      <c r="G51" s="87">
        <v>1.9189436535805451</v>
      </c>
      <c r="H51" s="87">
        <v>1.9397637244044075</v>
      </c>
      <c r="I51" s="87">
        <v>1.9670559896595279</v>
      </c>
      <c r="J51" s="87">
        <v>2.0619410390436843</v>
      </c>
      <c r="K51" s="87">
        <v>1.8318322635964517</v>
      </c>
      <c r="L51" s="87">
        <v>1.7725689376733043</v>
      </c>
      <c r="M51" s="87">
        <v>1.8204678391828484</v>
      </c>
      <c r="N51" s="87">
        <v>2.1896223831553083</v>
      </c>
      <c r="O51" s="87">
        <v>2.3147175064958523</v>
      </c>
      <c r="P51" s="87">
        <v>2.4673506170573858</v>
      </c>
      <c r="Q51" s="87">
        <v>2.4550286265013272</v>
      </c>
    </row>
    <row r="52" spans="1:17" x14ac:dyDescent="0.25">
      <c r="A52" s="152" t="s">
        <v>328</v>
      </c>
      <c r="B52" s="151">
        <v>0.57619261217884199</v>
      </c>
      <c r="C52" s="151">
        <v>0.63989530916542769</v>
      </c>
      <c r="D52" s="151">
        <v>0.58184150867541973</v>
      </c>
      <c r="E52" s="151">
        <v>0.71235659649957894</v>
      </c>
      <c r="F52" s="151">
        <v>0.83365617604555498</v>
      </c>
      <c r="G52" s="151">
        <v>0.78655550168685429</v>
      </c>
      <c r="H52" s="151">
        <v>0.84258380859152815</v>
      </c>
      <c r="I52" s="151">
        <v>0.87019203426920555</v>
      </c>
      <c r="J52" s="151">
        <v>0.82336610480398764</v>
      </c>
      <c r="K52" s="151">
        <v>0.81379838777629643</v>
      </c>
      <c r="L52" s="151">
        <v>0.86285908661890376</v>
      </c>
      <c r="M52" s="151">
        <v>0.86236115776792233</v>
      </c>
      <c r="N52" s="151">
        <v>0.84654666621639441</v>
      </c>
      <c r="O52" s="151">
        <v>0.86270569377829387</v>
      </c>
      <c r="P52" s="151">
        <v>0.78713417356021298</v>
      </c>
      <c r="Q52" s="151">
        <v>0.82156044757947821</v>
      </c>
    </row>
    <row r="53" spans="1:17" x14ac:dyDescent="0.25">
      <c r="A53" s="156" t="s">
        <v>321</v>
      </c>
      <c r="B53" s="204">
        <v>5.9606132294362961</v>
      </c>
      <c r="C53" s="204">
        <v>6.619606646538907</v>
      </c>
      <c r="D53" s="204">
        <v>6.0190500897457202</v>
      </c>
      <c r="E53" s="204">
        <v>7.3692061706852989</v>
      </c>
      <c r="F53" s="204">
        <v>8.624029407367809</v>
      </c>
      <c r="G53" s="204">
        <v>8.1367810519329744</v>
      </c>
      <c r="H53" s="204">
        <v>8.7163842268089127</v>
      </c>
      <c r="I53" s="204">
        <v>9.0019865614055732</v>
      </c>
      <c r="J53" s="204">
        <v>8.5175803945240105</v>
      </c>
      <c r="K53" s="204">
        <v>8.4186040114789265</v>
      </c>
      <c r="L53" s="204">
        <v>8.9261284822645202</v>
      </c>
      <c r="M53" s="204">
        <v>8.9209774941509217</v>
      </c>
      <c r="N53" s="204">
        <v>8.7573793056868379</v>
      </c>
      <c r="O53" s="204">
        <v>8.9245416597754534</v>
      </c>
      <c r="P53" s="204">
        <v>8.1427673126918574</v>
      </c>
      <c r="Q53" s="204">
        <v>8.4989011818566702</v>
      </c>
    </row>
    <row r="54" spans="1:17" x14ac:dyDescent="0.25">
      <c r="A54" s="152" t="s">
        <v>327</v>
      </c>
      <c r="B54" s="151">
        <v>2.3842452917745187</v>
      </c>
      <c r="C54" s="151">
        <v>2.6478426586155628</v>
      </c>
      <c r="D54" s="151">
        <v>2.4076200358982884</v>
      </c>
      <c r="E54" s="151">
        <v>2.9476824682741194</v>
      </c>
      <c r="F54" s="151">
        <v>3.4496117629471237</v>
      </c>
      <c r="G54" s="151">
        <v>3.2547124207731897</v>
      </c>
      <c r="H54" s="151">
        <v>3.4865536907235644</v>
      </c>
      <c r="I54" s="151">
        <v>3.6007946245622295</v>
      </c>
      <c r="J54" s="151">
        <v>3.4070321578096041</v>
      </c>
      <c r="K54" s="151">
        <v>3.3674416045915709</v>
      </c>
      <c r="L54" s="151">
        <v>3.5704513929058086</v>
      </c>
      <c r="M54" s="151">
        <v>3.568390997660368</v>
      </c>
      <c r="N54" s="151">
        <v>3.5029517222747351</v>
      </c>
      <c r="O54" s="151">
        <v>3.5698166639101814</v>
      </c>
      <c r="P54" s="151">
        <v>3.257106925076743</v>
      </c>
      <c r="Q54" s="151">
        <v>3.3995604727426683</v>
      </c>
    </row>
    <row r="55" spans="1:17" x14ac:dyDescent="0.25">
      <c r="A55" s="152" t="s">
        <v>326</v>
      </c>
      <c r="B55" s="151">
        <v>0.47684905835490377</v>
      </c>
      <c r="C55" s="151">
        <v>0.52956853172311247</v>
      </c>
      <c r="D55" s="151">
        <v>0.48152400717965765</v>
      </c>
      <c r="E55" s="151">
        <v>0.58953649365482386</v>
      </c>
      <c r="F55" s="151">
        <v>0.6899223525894248</v>
      </c>
      <c r="G55" s="151">
        <v>0.65094248415463796</v>
      </c>
      <c r="H55" s="151">
        <v>0.697310738144713</v>
      </c>
      <c r="I55" s="151">
        <v>0.72015892491244604</v>
      </c>
      <c r="J55" s="151">
        <v>0.68140643156192082</v>
      </c>
      <c r="K55" s="151">
        <v>0.67348832091831423</v>
      </c>
      <c r="L55" s="151">
        <v>0.7140902785811617</v>
      </c>
      <c r="M55" s="151">
        <v>0.71367819953207368</v>
      </c>
      <c r="N55" s="151">
        <v>0.70059034445494694</v>
      </c>
      <c r="O55" s="151">
        <v>0.71396333278203616</v>
      </c>
      <c r="P55" s="151">
        <v>0.65142138501534852</v>
      </c>
      <c r="Q55" s="151">
        <v>0.67991209454853363</v>
      </c>
    </row>
    <row r="56" spans="1:17" x14ac:dyDescent="0.25">
      <c r="A56" s="150" t="s">
        <v>33</v>
      </c>
      <c r="B56" s="87">
        <v>0</v>
      </c>
      <c r="C56" s="87">
        <v>0</v>
      </c>
      <c r="D56" s="87">
        <v>0</v>
      </c>
      <c r="E56" s="87">
        <v>0</v>
      </c>
      <c r="F56" s="87">
        <v>0</v>
      </c>
      <c r="G56" s="87">
        <v>0</v>
      </c>
      <c r="H56" s="87">
        <v>0</v>
      </c>
      <c r="I56" s="87">
        <v>0</v>
      </c>
      <c r="J56" s="87">
        <v>0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1.3736876592684499E-3</v>
      </c>
      <c r="C59" s="87">
        <v>3.044195715477017E-3</v>
      </c>
      <c r="D59" s="87">
        <v>1.1686774428191246E-3</v>
      </c>
      <c r="E59" s="87">
        <v>1.298144987999385E-3</v>
      </c>
      <c r="F59" s="87">
        <v>6.4547647929317413E-4</v>
      </c>
      <c r="G59" s="87">
        <v>1.2352984384650298E-3</v>
      </c>
      <c r="H59" s="87">
        <v>7.5593640352822214E-4</v>
      </c>
      <c r="I59" s="87">
        <v>4.1227033424134869E-5</v>
      </c>
      <c r="J59" s="87">
        <v>5.9054322465454953E-5</v>
      </c>
      <c r="K59" s="87">
        <v>4.636755416726277E-5</v>
      </c>
      <c r="L59" s="87">
        <v>6.0259737448239654E-5</v>
      </c>
      <c r="M59" s="87">
        <v>8.0670910038828594E-5</v>
      </c>
      <c r="N59" s="87">
        <v>4.4567680771083151E-5</v>
      </c>
      <c r="O59" s="87">
        <v>1.3661327639277071E-4</v>
      </c>
      <c r="P59" s="87">
        <v>9.1114726468133095E-5</v>
      </c>
      <c r="Q59" s="87">
        <v>3.6817427222457277E-5</v>
      </c>
    </row>
    <row r="60" spans="1:17" x14ac:dyDescent="0.25">
      <c r="A60" s="150" t="s">
        <v>29</v>
      </c>
      <c r="B60" s="87">
        <v>0.17563125528558413</v>
      </c>
      <c r="C60" s="87">
        <v>0.18923298029776467</v>
      </c>
      <c r="D60" s="87">
        <v>0.11520266558639118</v>
      </c>
      <c r="E60" s="87">
        <v>8.7945697937798828E-2</v>
      </c>
      <c r="F60" s="87">
        <v>4.9786279298238902E-2</v>
      </c>
      <c r="G60" s="87">
        <v>7.7704604209435604E-2</v>
      </c>
      <c r="H60" s="87">
        <v>4.2673011062654163E-2</v>
      </c>
      <c r="I60" s="87">
        <v>3.2812592994880064E-3</v>
      </c>
      <c r="J60" s="87">
        <v>7.5642051110606425E-3</v>
      </c>
      <c r="K60" s="87">
        <v>6.0536944442640458E-3</v>
      </c>
      <c r="L60" s="87">
        <v>8.6063680809759652E-3</v>
      </c>
      <c r="M60" s="87">
        <v>1.1522668631640221E-2</v>
      </c>
      <c r="N60" s="87">
        <v>5.9924151705205205E-3</v>
      </c>
      <c r="O60" s="87">
        <v>2.004648079771032E-2</v>
      </c>
      <c r="P60" s="87">
        <v>1.8713398346821782E-2</v>
      </c>
      <c r="Q60" s="87">
        <v>7.6660175226081753E-3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1.814089626135203E-2</v>
      </c>
      <c r="C62" s="87">
        <v>1.7981690984274577E-2</v>
      </c>
      <c r="D62" s="87">
        <v>1.1631618733446552E-2</v>
      </c>
      <c r="E62" s="87">
        <v>8.4735992273115707E-3</v>
      </c>
      <c r="F62" s="87">
        <v>4.8863323316222854E-3</v>
      </c>
      <c r="G62" s="87">
        <v>7.398546473694461E-3</v>
      </c>
      <c r="H62" s="87">
        <v>3.9855092701000577E-3</v>
      </c>
      <c r="I62" s="87">
        <v>3.23357333185679E-4</v>
      </c>
      <c r="J62" s="87">
        <v>7.8141291209683284E-4</v>
      </c>
      <c r="K62" s="87">
        <v>6.2626516186207559E-4</v>
      </c>
      <c r="L62" s="87">
        <v>8.9600338266022017E-4</v>
      </c>
      <c r="M62" s="87">
        <v>1.1996256045878515E-3</v>
      </c>
      <c r="N62" s="87">
        <v>6.2125622706447751E-4</v>
      </c>
      <c r="O62" s="87">
        <v>2.0907734789083654E-3</v>
      </c>
      <c r="P62" s="87">
        <v>1.9881517565120653E-3</v>
      </c>
      <c r="Q62" s="87">
        <v>8.1496229751177793E-4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0.23170568890124288</v>
      </c>
      <c r="C64" s="87">
        <v>0.26397763409471936</v>
      </c>
      <c r="D64" s="87">
        <v>0.27087607530144797</v>
      </c>
      <c r="E64" s="87">
        <v>0.39578213341202545</v>
      </c>
      <c r="F64" s="87">
        <v>0.5160677683423972</v>
      </c>
      <c r="G64" s="87">
        <v>0.40579490508154947</v>
      </c>
      <c r="H64" s="87">
        <v>0.48936411111289341</v>
      </c>
      <c r="I64" s="87">
        <v>0.55372224072280107</v>
      </c>
      <c r="J64" s="87">
        <v>0.50235836288164815</v>
      </c>
      <c r="K64" s="87">
        <v>0.51516208228796967</v>
      </c>
      <c r="L64" s="87">
        <v>0.55783228702090726</v>
      </c>
      <c r="M64" s="87">
        <v>0.55021582700515725</v>
      </c>
      <c r="N64" s="87">
        <v>0.51272197711546197</v>
      </c>
      <c r="O64" s="87">
        <v>0.50012663710523009</v>
      </c>
      <c r="P64" s="87">
        <v>0.42643418636010783</v>
      </c>
      <c r="Q64" s="87">
        <v>0.46821951441832277</v>
      </c>
    </row>
    <row r="65" spans="1:17" x14ac:dyDescent="0.25">
      <c r="A65" s="150" t="s">
        <v>22</v>
      </c>
      <c r="B65" s="87">
        <v>4.9997530247456262E-2</v>
      </c>
      <c r="C65" s="87">
        <v>5.5332030630876862E-2</v>
      </c>
      <c r="D65" s="87">
        <v>8.2644970115552815E-2</v>
      </c>
      <c r="E65" s="87">
        <v>9.6036918089688658E-2</v>
      </c>
      <c r="F65" s="87">
        <v>0.11853649613787322</v>
      </c>
      <c r="G65" s="87">
        <v>0.15880912995149338</v>
      </c>
      <c r="H65" s="87">
        <v>0.16053217029553718</v>
      </c>
      <c r="I65" s="87">
        <v>0.16279084052354714</v>
      </c>
      <c r="J65" s="87">
        <v>0.17064339633464976</v>
      </c>
      <c r="K65" s="87">
        <v>0.1515999114700512</v>
      </c>
      <c r="L65" s="87">
        <v>0.14669536035917</v>
      </c>
      <c r="M65" s="87">
        <v>0.15065940738064951</v>
      </c>
      <c r="N65" s="87">
        <v>0.18121012826112895</v>
      </c>
      <c r="O65" s="87">
        <v>0.19156282812379469</v>
      </c>
      <c r="P65" s="87">
        <v>0.20419453382543878</v>
      </c>
      <c r="Q65" s="87">
        <v>0.20317478288286844</v>
      </c>
    </row>
    <row r="66" spans="1:17" x14ac:dyDescent="0.25">
      <c r="A66" s="152" t="s">
        <v>325</v>
      </c>
      <c r="B66" s="151">
        <v>3.0995188793068742</v>
      </c>
      <c r="C66" s="151">
        <v>3.4421954562002313</v>
      </c>
      <c r="D66" s="151">
        <v>3.1299060466677746</v>
      </c>
      <c r="E66" s="151">
        <v>3.8319872087563556</v>
      </c>
      <c r="F66" s="151">
        <v>4.4844952918312604</v>
      </c>
      <c r="G66" s="151">
        <v>4.2311261470051464</v>
      </c>
      <c r="H66" s="151">
        <v>4.5325197979406342</v>
      </c>
      <c r="I66" s="151">
        <v>4.6810330119308983</v>
      </c>
      <c r="J66" s="151">
        <v>4.4291418051524856</v>
      </c>
      <c r="K66" s="151">
        <v>4.3776740859690424</v>
      </c>
      <c r="L66" s="151">
        <v>4.6415868107775511</v>
      </c>
      <c r="M66" s="151">
        <v>4.6389082969584789</v>
      </c>
      <c r="N66" s="151">
        <v>4.553837238957156</v>
      </c>
      <c r="O66" s="151">
        <v>4.6407616630832358</v>
      </c>
      <c r="P66" s="151">
        <v>4.2342390025997663</v>
      </c>
      <c r="Q66" s="151">
        <v>4.4194286145654686</v>
      </c>
    </row>
    <row r="67" spans="1:17" x14ac:dyDescent="0.25">
      <c r="A67" s="156" t="s">
        <v>333</v>
      </c>
      <c r="B67" s="204">
        <v>104.78183594216064</v>
      </c>
      <c r="C67" s="204">
        <v>110.20598122180995</v>
      </c>
      <c r="D67" s="204">
        <v>103.04617833648136</v>
      </c>
      <c r="E67" s="204">
        <v>147.18768811706994</v>
      </c>
      <c r="F67" s="204">
        <v>195.34165181345466</v>
      </c>
      <c r="G67" s="204">
        <v>192.6604476861236</v>
      </c>
      <c r="H67" s="204">
        <v>195.98672529615351</v>
      </c>
      <c r="I67" s="204">
        <v>196.15390448749383</v>
      </c>
      <c r="J67" s="204">
        <v>190.0456813320171</v>
      </c>
      <c r="K67" s="204">
        <v>187.39444641385754</v>
      </c>
      <c r="L67" s="204">
        <v>174.80424139679792</v>
      </c>
      <c r="M67" s="204">
        <v>178.69005655978214</v>
      </c>
      <c r="N67" s="204">
        <v>179.21316988194511</v>
      </c>
      <c r="O67" s="204">
        <v>175.21833712276955</v>
      </c>
      <c r="P67" s="204">
        <v>170.01788910210203</v>
      </c>
      <c r="Q67" s="204">
        <v>171.88880624786708</v>
      </c>
    </row>
    <row r="68" spans="1:17" x14ac:dyDescent="0.25">
      <c r="A68" s="72" t="s">
        <v>319</v>
      </c>
      <c r="B68" s="306">
        <v>136.85780201951502</v>
      </c>
      <c r="C68" s="306">
        <v>138.72164591081363</v>
      </c>
      <c r="D68" s="306">
        <v>139.44388396479428</v>
      </c>
      <c r="E68" s="306">
        <v>170.60239421793915</v>
      </c>
      <c r="F68" s="306">
        <v>200.48935129505256</v>
      </c>
      <c r="G68" s="306">
        <v>203.77790896939126</v>
      </c>
      <c r="H68" s="306">
        <v>209.31496198828302</v>
      </c>
      <c r="I68" s="306">
        <v>213.71178050444172</v>
      </c>
      <c r="J68" s="306">
        <v>196.16835370286083</v>
      </c>
      <c r="K68" s="306">
        <v>211.7766682941035</v>
      </c>
      <c r="L68" s="306">
        <v>229.62017260854054</v>
      </c>
      <c r="M68" s="306">
        <v>235.48777928076669</v>
      </c>
      <c r="N68" s="306">
        <v>227.53668617669999</v>
      </c>
      <c r="O68" s="306">
        <v>229.6248711624163</v>
      </c>
      <c r="P68" s="306">
        <v>233.92352589987735</v>
      </c>
      <c r="Q68" s="306">
        <v>233.82598929872262</v>
      </c>
    </row>
    <row r="70" spans="1:17" ht="12.75" x14ac:dyDescent="0.25">
      <c r="A70" s="98" t="str">
        <f>FBT_fec!$A$81</f>
        <v>Market shares of energy uses (%)</v>
      </c>
      <c r="B70" s="197"/>
      <c r="C70" s="197"/>
      <c r="D70" s="197"/>
      <c r="E70" s="197"/>
      <c r="F70" s="197"/>
      <c r="G70" s="197"/>
      <c r="H70" s="197"/>
      <c r="I70" s="197"/>
      <c r="J70" s="197"/>
      <c r="K70" s="197"/>
      <c r="L70" s="197"/>
      <c r="M70" s="197"/>
      <c r="N70" s="197"/>
      <c r="O70" s="197"/>
      <c r="P70" s="197"/>
      <c r="Q70" s="197"/>
    </row>
    <row r="72" spans="1:17" x14ac:dyDescent="0.25">
      <c r="A72" s="78" t="s">
        <v>3</v>
      </c>
      <c r="B72" s="77">
        <f t="shared" ref="B72:Q72" si="0">SUM(B$73:B$77,B$78,B$80:B$81,B$83:B$85,B$87:B$89,B$90:B$91)</f>
        <v>1.0000000000000002</v>
      </c>
      <c r="C72" s="77">
        <f t="shared" si="0"/>
        <v>1</v>
      </c>
      <c r="D72" s="77">
        <f t="shared" si="0"/>
        <v>0.99999999999999978</v>
      </c>
      <c r="E72" s="77">
        <f t="shared" si="0"/>
        <v>1</v>
      </c>
      <c r="F72" s="77">
        <f t="shared" si="0"/>
        <v>1.0000000000000002</v>
      </c>
      <c r="G72" s="77">
        <f t="shared" si="0"/>
        <v>1</v>
      </c>
      <c r="H72" s="77">
        <f t="shared" si="0"/>
        <v>1</v>
      </c>
      <c r="I72" s="77">
        <f t="shared" si="0"/>
        <v>1.0000000000000002</v>
      </c>
      <c r="J72" s="77">
        <f t="shared" si="0"/>
        <v>1.0000000000000002</v>
      </c>
      <c r="K72" s="77">
        <f t="shared" si="0"/>
        <v>1</v>
      </c>
      <c r="L72" s="77">
        <f t="shared" si="0"/>
        <v>1</v>
      </c>
      <c r="M72" s="77">
        <f t="shared" si="0"/>
        <v>1.0000000000000002</v>
      </c>
      <c r="N72" s="77">
        <f t="shared" si="0"/>
        <v>1</v>
      </c>
      <c r="O72" s="77">
        <f t="shared" si="0"/>
        <v>0.99999999999999978</v>
      </c>
      <c r="P72" s="77">
        <f t="shared" si="0"/>
        <v>0.99999999999999989</v>
      </c>
      <c r="Q72" s="77">
        <f t="shared" si="0"/>
        <v>1</v>
      </c>
    </row>
    <row r="73" spans="1:17" x14ac:dyDescent="0.25">
      <c r="A73" s="132" t="s">
        <v>83</v>
      </c>
      <c r="B73" s="203">
        <f t="shared" ref="B73:Q73" si="1">IF(B$6=0,0,B$6/B$5)</f>
        <v>1.2206145127230679E-2</v>
      </c>
      <c r="C73" s="203">
        <f t="shared" si="1"/>
        <v>1.2249766637688045E-2</v>
      </c>
      <c r="D73" s="203">
        <f t="shared" si="1"/>
        <v>1.2345067362125303E-2</v>
      </c>
      <c r="E73" s="203">
        <f t="shared" si="1"/>
        <v>1.208408207235297E-2</v>
      </c>
      <c r="F73" s="203">
        <f t="shared" si="1"/>
        <v>1.1913393224329367E-2</v>
      </c>
      <c r="G73" s="203">
        <f t="shared" si="1"/>
        <v>1.1802830315880454E-2</v>
      </c>
      <c r="H73" s="203">
        <f t="shared" si="1"/>
        <v>1.1941574270077884E-2</v>
      </c>
      <c r="I73" s="203">
        <f t="shared" si="1"/>
        <v>1.1939305826040785E-2</v>
      </c>
      <c r="J73" s="203">
        <f t="shared" si="1"/>
        <v>1.1944630453843891E-2</v>
      </c>
      <c r="K73" s="203">
        <f t="shared" si="1"/>
        <v>1.1859154131007936E-2</v>
      </c>
      <c r="L73" s="203">
        <f t="shared" si="1"/>
        <v>1.204017359020175E-2</v>
      </c>
      <c r="M73" s="203">
        <f t="shared" si="1"/>
        <v>1.2038120619545043E-2</v>
      </c>
      <c r="N73" s="203">
        <f t="shared" si="1"/>
        <v>1.1996678852940382E-2</v>
      </c>
      <c r="O73" s="203">
        <f t="shared" si="1"/>
        <v>1.2006920609609709E-2</v>
      </c>
      <c r="P73" s="203">
        <f t="shared" si="1"/>
        <v>1.2065277042238975E-2</v>
      </c>
      <c r="Q73" s="203">
        <f t="shared" si="1"/>
        <v>1.2034507989831834E-2</v>
      </c>
    </row>
    <row r="74" spans="1:17" x14ac:dyDescent="0.25">
      <c r="A74" s="76" t="s">
        <v>82</v>
      </c>
      <c r="B74" s="202">
        <f t="shared" ref="B74:Q74" si="2">IF(B$7=0,0,B$7/B$5)</f>
        <v>5.2989188398820221E-3</v>
      </c>
      <c r="C74" s="202">
        <f t="shared" si="2"/>
        <v>5.3360295644609779E-3</v>
      </c>
      <c r="D74" s="202">
        <f t="shared" si="2"/>
        <v>5.2800136834913825E-3</v>
      </c>
      <c r="E74" s="202">
        <f t="shared" si="2"/>
        <v>5.2567957467782554E-3</v>
      </c>
      <c r="F74" s="202">
        <f t="shared" si="2"/>
        <v>5.2222696250018349E-3</v>
      </c>
      <c r="G74" s="202">
        <f t="shared" si="2"/>
        <v>5.2276098557858929E-3</v>
      </c>
      <c r="H74" s="202">
        <f t="shared" si="2"/>
        <v>5.2180288501198855E-3</v>
      </c>
      <c r="I74" s="202">
        <f t="shared" si="2"/>
        <v>5.2384947052813522E-3</v>
      </c>
      <c r="J74" s="202">
        <f t="shared" si="2"/>
        <v>5.2174943992263096E-3</v>
      </c>
      <c r="K74" s="202">
        <f t="shared" si="2"/>
        <v>5.245599119970309E-3</v>
      </c>
      <c r="L74" s="202">
        <f t="shared" si="2"/>
        <v>5.2767595209133331E-3</v>
      </c>
      <c r="M74" s="202">
        <f t="shared" si="2"/>
        <v>5.2605612557937243E-3</v>
      </c>
      <c r="N74" s="202">
        <f t="shared" si="2"/>
        <v>5.2597626625144177E-3</v>
      </c>
      <c r="O74" s="202">
        <f t="shared" si="2"/>
        <v>5.2868391158333843E-3</v>
      </c>
      <c r="P74" s="202">
        <f t="shared" si="2"/>
        <v>5.2218719515506528E-3</v>
      </c>
      <c r="Q74" s="202">
        <f t="shared" si="2"/>
        <v>5.2584959918571261E-3</v>
      </c>
    </row>
    <row r="75" spans="1:17" x14ac:dyDescent="0.25">
      <c r="A75" s="76" t="s">
        <v>81</v>
      </c>
      <c r="B75" s="202">
        <f t="shared" ref="B75:Q75" si="3">IF(B$8=0,0,B$8/B$5)</f>
        <v>2.4175992144012868E-2</v>
      </c>
      <c r="C75" s="202">
        <f t="shared" si="3"/>
        <v>2.4768174123916013E-2</v>
      </c>
      <c r="D75" s="202">
        <f t="shared" si="3"/>
        <v>2.6266176716974395E-2</v>
      </c>
      <c r="E75" s="202">
        <f t="shared" si="3"/>
        <v>2.2426972780583091E-2</v>
      </c>
      <c r="F75" s="202">
        <f t="shared" si="3"/>
        <v>1.994488379171673E-2</v>
      </c>
      <c r="G75" s="202">
        <f t="shared" si="3"/>
        <v>1.829584590977305E-2</v>
      </c>
      <c r="H75" s="202">
        <f t="shared" si="3"/>
        <v>2.0369492372882412E-2</v>
      </c>
      <c r="I75" s="202">
        <f t="shared" si="3"/>
        <v>2.0305330200170307E-2</v>
      </c>
      <c r="J75" s="202">
        <f t="shared" si="3"/>
        <v>2.04156514759724E-2</v>
      </c>
      <c r="K75" s="202">
        <f t="shared" si="3"/>
        <v>1.9105056516542603E-2</v>
      </c>
      <c r="L75" s="202">
        <f t="shared" si="3"/>
        <v>2.1745496953279594E-2</v>
      </c>
      <c r="M75" s="202">
        <f t="shared" si="3"/>
        <v>2.1739158301189679E-2</v>
      </c>
      <c r="N75" s="202">
        <f t="shared" si="3"/>
        <v>2.1125229352619929E-2</v>
      </c>
      <c r="O75" s="202">
        <f t="shared" si="3"/>
        <v>2.1236906652609525E-2</v>
      </c>
      <c r="P75" s="202">
        <f t="shared" si="3"/>
        <v>2.2199882721297099E-2</v>
      </c>
      <c r="Q75" s="202">
        <f t="shared" si="3"/>
        <v>2.1688613160887795E-2</v>
      </c>
    </row>
    <row r="76" spans="1:17" x14ac:dyDescent="0.25">
      <c r="A76" s="76" t="s">
        <v>80</v>
      </c>
      <c r="B76" s="202">
        <f t="shared" ref="B76:Q76" si="4">IF(B$9=0,0,B$9/B$5)</f>
        <v>1.3970180438921542E-2</v>
      </c>
      <c r="C76" s="202">
        <f t="shared" si="4"/>
        <v>1.4336944118203855E-2</v>
      </c>
      <c r="D76" s="202">
        <f t="shared" si="4"/>
        <v>1.5495228480701059E-2</v>
      </c>
      <c r="E76" s="202">
        <f t="shared" si="4"/>
        <v>1.278315960889795E-2</v>
      </c>
      <c r="F76" s="202">
        <f t="shared" si="4"/>
        <v>1.1059787478442325E-2</v>
      </c>
      <c r="G76" s="202">
        <f t="shared" si="4"/>
        <v>9.8713348941008045E-3</v>
      </c>
      <c r="H76" s="202">
        <f t="shared" si="4"/>
        <v>1.1370207525621496E-2</v>
      </c>
      <c r="I76" s="202">
        <f t="shared" si="4"/>
        <v>1.1292812971979614E-2</v>
      </c>
      <c r="J76" s="202">
        <f t="shared" si="4"/>
        <v>1.1404066151994772E-2</v>
      </c>
      <c r="K76" s="202">
        <f t="shared" si="4"/>
        <v>1.0422834426707701E-2</v>
      </c>
      <c r="L76" s="202">
        <f t="shared" si="4"/>
        <v>1.2264716846204938E-2</v>
      </c>
      <c r="M76" s="202">
        <f t="shared" si="4"/>
        <v>1.228509016278713E-2</v>
      </c>
      <c r="N76" s="202">
        <f t="shared" si="4"/>
        <v>1.1846920418671938E-2</v>
      </c>
      <c r="O76" s="202">
        <f t="shared" si="4"/>
        <v>1.1885210824918151E-2</v>
      </c>
      <c r="P76" s="202">
        <f t="shared" si="4"/>
        <v>1.2674334402873161E-2</v>
      </c>
      <c r="Q76" s="202">
        <f t="shared" si="4"/>
        <v>1.2252090274027436E-2</v>
      </c>
    </row>
    <row r="77" spans="1:17" x14ac:dyDescent="0.25">
      <c r="A77" s="129" t="s">
        <v>79</v>
      </c>
      <c r="B77" s="201">
        <f t="shared" ref="B77:Q77" si="5">IF(B$10=0,0,B$10/B$5)</f>
        <v>1.0507689183617528E-2</v>
      </c>
      <c r="C77" s="201">
        <f t="shared" si="5"/>
        <v>1.0500478885089332E-2</v>
      </c>
      <c r="D77" s="201">
        <f t="shared" si="5"/>
        <v>1.0420430567907316E-2</v>
      </c>
      <c r="E77" s="201">
        <f t="shared" si="5"/>
        <v>1.0556812328425603E-2</v>
      </c>
      <c r="F77" s="201">
        <f t="shared" si="5"/>
        <v>1.0636937382480926E-2</v>
      </c>
      <c r="G77" s="201">
        <f t="shared" si="5"/>
        <v>1.070183126506659E-2</v>
      </c>
      <c r="H77" s="201">
        <f t="shared" si="5"/>
        <v>1.0619046245226809E-2</v>
      </c>
      <c r="I77" s="201">
        <f t="shared" si="5"/>
        <v>1.0629924715938424E-2</v>
      </c>
      <c r="J77" s="201">
        <f t="shared" si="5"/>
        <v>1.0617071021505746E-2</v>
      </c>
      <c r="K77" s="201">
        <f t="shared" si="5"/>
        <v>1.0678485308949826E-2</v>
      </c>
      <c r="L77" s="201">
        <f t="shared" si="5"/>
        <v>1.0590952302658243E-2</v>
      </c>
      <c r="M77" s="201">
        <f t="shared" si="5"/>
        <v>1.0584513839668033E-2</v>
      </c>
      <c r="N77" s="201">
        <f t="shared" si="5"/>
        <v>1.0607524397723458E-2</v>
      </c>
      <c r="O77" s="201">
        <f t="shared" si="5"/>
        <v>1.0614443858611664E-2</v>
      </c>
      <c r="P77" s="201">
        <f t="shared" si="5"/>
        <v>1.0551044644786884E-2</v>
      </c>
      <c r="Q77" s="201">
        <f t="shared" si="5"/>
        <v>1.0585583802017047E-2</v>
      </c>
    </row>
    <row r="78" spans="1:17" x14ac:dyDescent="0.25">
      <c r="A78" s="127" t="s">
        <v>324</v>
      </c>
      <c r="B78" s="200">
        <f t="shared" ref="B78:Q78" si="6">IF(B$15=0,0,B$15/B$5)</f>
        <v>7.0229347103276288E-2</v>
      </c>
      <c r="C78" s="200">
        <f t="shared" si="6"/>
        <v>8.4720464912289586E-2</v>
      </c>
      <c r="D78" s="200">
        <f t="shared" si="6"/>
        <v>7.3987622539165729E-2</v>
      </c>
      <c r="E78" s="200">
        <f t="shared" si="6"/>
        <v>7.3469174548525765E-2</v>
      </c>
      <c r="F78" s="200">
        <f t="shared" si="6"/>
        <v>7.0250615210956713E-2</v>
      </c>
      <c r="G78" s="200">
        <f t="shared" si="6"/>
        <v>6.3207056826456137E-2</v>
      </c>
      <c r="H78" s="200">
        <f t="shared" si="6"/>
        <v>7.0772538618014788E-2</v>
      </c>
      <c r="I78" s="200">
        <f t="shared" si="6"/>
        <v>9.6510221444176786E-2</v>
      </c>
      <c r="J78" s="200">
        <f t="shared" si="6"/>
        <v>7.8972243508997536E-2</v>
      </c>
      <c r="K78" s="200">
        <f t="shared" si="6"/>
        <v>9.470447414217513E-2</v>
      </c>
      <c r="L78" s="200">
        <f t="shared" si="6"/>
        <v>9.9168611795016889E-2</v>
      </c>
      <c r="M78" s="200">
        <f t="shared" si="6"/>
        <v>8.5425178903788743E-2</v>
      </c>
      <c r="N78" s="200">
        <f t="shared" si="6"/>
        <v>8.9013189030371948E-2</v>
      </c>
      <c r="O78" s="200">
        <f t="shared" si="6"/>
        <v>8.89112659225543E-2</v>
      </c>
      <c r="P78" s="200">
        <f t="shared" si="6"/>
        <v>7.0688530845286104E-2</v>
      </c>
      <c r="Q78" s="200">
        <f t="shared" si="6"/>
        <v>7.6382354046048345E-2</v>
      </c>
    </row>
    <row r="79" spans="1:17" x14ac:dyDescent="0.25">
      <c r="A79" s="127" t="s">
        <v>323</v>
      </c>
      <c r="B79" s="200">
        <f t="shared" ref="B79:Q79" si="7">IF(B$26=0,0,B$26/B$5)</f>
        <v>0.41829411305861114</v>
      </c>
      <c r="C79" s="200">
        <f t="shared" si="7"/>
        <v>0.41700361326232782</v>
      </c>
      <c r="D79" s="200">
        <f t="shared" si="7"/>
        <v>0.41651815956703597</v>
      </c>
      <c r="E79" s="200">
        <f t="shared" si="7"/>
        <v>0.41470698738904221</v>
      </c>
      <c r="F79" s="200">
        <f t="shared" si="7"/>
        <v>0.41802987901015776</v>
      </c>
      <c r="G79" s="200">
        <f t="shared" si="7"/>
        <v>0.4036734327526848</v>
      </c>
      <c r="H79" s="200">
        <f t="shared" si="7"/>
        <v>0.41209848958608325</v>
      </c>
      <c r="I79" s="200">
        <f t="shared" si="7"/>
        <v>0.38601699700666359</v>
      </c>
      <c r="J79" s="200">
        <f t="shared" si="7"/>
        <v>0.41464635665349053</v>
      </c>
      <c r="K79" s="200">
        <f t="shared" si="7"/>
        <v>0.37189131825598004</v>
      </c>
      <c r="L79" s="200">
        <f t="shared" si="7"/>
        <v>0.36137780060629598</v>
      </c>
      <c r="M79" s="200">
        <f t="shared" si="7"/>
        <v>0.37179521019002415</v>
      </c>
      <c r="N79" s="200">
        <f t="shared" si="7"/>
        <v>0.3711014886711862</v>
      </c>
      <c r="O79" s="200">
        <f t="shared" si="7"/>
        <v>0.36859261237598251</v>
      </c>
      <c r="P79" s="200">
        <f t="shared" si="7"/>
        <v>0.37309504387943776</v>
      </c>
      <c r="Q79" s="200">
        <f t="shared" si="7"/>
        <v>0.36931398359622541</v>
      </c>
    </row>
    <row r="80" spans="1:17" x14ac:dyDescent="0.25">
      <c r="A80" s="142" t="s">
        <v>332</v>
      </c>
      <c r="B80" s="199">
        <f t="shared" ref="B80:Q80" si="8">IF(B$27=0,0,B$27/B$5)</f>
        <v>0.40873341109522054</v>
      </c>
      <c r="C80" s="199">
        <f t="shared" si="8"/>
        <v>0.40707844993316139</v>
      </c>
      <c r="D80" s="199">
        <f t="shared" si="8"/>
        <v>0.40702323322394118</v>
      </c>
      <c r="E80" s="199">
        <f t="shared" si="8"/>
        <v>0.40561394949708468</v>
      </c>
      <c r="F80" s="199">
        <f t="shared" si="8"/>
        <v>0.40937271700511962</v>
      </c>
      <c r="G80" s="199">
        <f t="shared" si="8"/>
        <v>0.39505075312797405</v>
      </c>
      <c r="H80" s="199">
        <f t="shared" si="8"/>
        <v>0.4034583006857036</v>
      </c>
      <c r="I80" s="199">
        <f t="shared" si="8"/>
        <v>0.37719540019098302</v>
      </c>
      <c r="J80" s="199">
        <f t="shared" si="8"/>
        <v>0.40600867537805735</v>
      </c>
      <c r="K80" s="199">
        <f t="shared" si="8"/>
        <v>0.36306579495930918</v>
      </c>
      <c r="L80" s="199">
        <f t="shared" si="8"/>
        <v>0.35213882657310941</v>
      </c>
      <c r="M80" s="199">
        <f t="shared" si="8"/>
        <v>0.36270267963445907</v>
      </c>
      <c r="N80" s="199">
        <f t="shared" si="8"/>
        <v>0.36204693509253233</v>
      </c>
      <c r="O80" s="199">
        <f t="shared" si="8"/>
        <v>0.3592882023390635</v>
      </c>
      <c r="P80" s="199">
        <f t="shared" si="8"/>
        <v>0.36432843889474364</v>
      </c>
      <c r="Q80" s="199">
        <f t="shared" si="8"/>
        <v>0.36024261748430103</v>
      </c>
    </row>
    <row r="81" spans="1:17" x14ac:dyDescent="0.25">
      <c r="A81" s="142" t="s">
        <v>331</v>
      </c>
      <c r="B81" s="199">
        <f t="shared" ref="B81:Q81" si="9">IF(B$33=0,0,B$33/B$5)</f>
        <v>9.5607019633905648E-3</v>
      </c>
      <c r="C81" s="199">
        <f t="shared" si="9"/>
        <v>9.925163329166424E-3</v>
      </c>
      <c r="D81" s="199">
        <f t="shared" si="9"/>
        <v>9.4949263430948172E-3</v>
      </c>
      <c r="E81" s="199">
        <f t="shared" si="9"/>
        <v>9.0930378919575998E-3</v>
      </c>
      <c r="F81" s="199">
        <f t="shared" si="9"/>
        <v>8.6571620050381846E-3</v>
      </c>
      <c r="G81" s="199">
        <f t="shared" si="9"/>
        <v>8.6226796247107235E-3</v>
      </c>
      <c r="H81" s="199">
        <f t="shared" si="9"/>
        <v>8.6401889003796806E-3</v>
      </c>
      <c r="I81" s="199">
        <f t="shared" si="9"/>
        <v>8.8215968156806056E-3</v>
      </c>
      <c r="J81" s="199">
        <f t="shared" si="9"/>
        <v>8.6376812754331532E-3</v>
      </c>
      <c r="K81" s="199">
        <f t="shared" si="9"/>
        <v>8.8255232966708615E-3</v>
      </c>
      <c r="L81" s="199">
        <f t="shared" si="9"/>
        <v>9.2389740331866275E-3</v>
      </c>
      <c r="M81" s="199">
        <f t="shared" si="9"/>
        <v>9.0925305555651058E-3</v>
      </c>
      <c r="N81" s="199">
        <f t="shared" si="9"/>
        <v>9.0545535786538799E-3</v>
      </c>
      <c r="O81" s="199">
        <f t="shared" si="9"/>
        <v>9.3044100369189878E-3</v>
      </c>
      <c r="P81" s="199">
        <f t="shared" si="9"/>
        <v>8.7666049846941013E-3</v>
      </c>
      <c r="Q81" s="199">
        <f t="shared" si="9"/>
        <v>9.071366111924363E-3</v>
      </c>
    </row>
    <row r="82" spans="1:17" x14ac:dyDescent="0.25">
      <c r="A82" s="127" t="s">
        <v>322</v>
      </c>
      <c r="B82" s="200">
        <f t="shared" ref="B82:Q82" si="10">IF(B$34=0,0,B$34/B$5)</f>
        <v>1.9804311209880444E-2</v>
      </c>
      <c r="C82" s="200">
        <f t="shared" si="10"/>
        <v>2.0559266896130447E-2</v>
      </c>
      <c r="D82" s="200">
        <f t="shared" si="10"/>
        <v>1.9668061710696398E-2</v>
      </c>
      <c r="E82" s="200">
        <f t="shared" si="10"/>
        <v>1.88355784904836E-2</v>
      </c>
      <c r="F82" s="200">
        <f t="shared" si="10"/>
        <v>1.7932692724721953E-2</v>
      </c>
      <c r="G82" s="200">
        <f t="shared" si="10"/>
        <v>1.7861264936900781E-2</v>
      </c>
      <c r="H82" s="200">
        <f t="shared" si="10"/>
        <v>1.789753415078648E-2</v>
      </c>
      <c r="I82" s="200">
        <f t="shared" si="10"/>
        <v>1.8273307689624114E-2</v>
      </c>
      <c r="J82" s="200">
        <f t="shared" si="10"/>
        <v>1.7892339784825816E-2</v>
      </c>
      <c r="K82" s="200">
        <f t="shared" si="10"/>
        <v>1.8281441114532497E-2</v>
      </c>
      <c r="L82" s="200">
        <f t="shared" si="10"/>
        <v>1.9137874783029443E-2</v>
      </c>
      <c r="M82" s="200">
        <f t="shared" si="10"/>
        <v>1.8834527579384856E-2</v>
      </c>
      <c r="N82" s="200">
        <f t="shared" si="10"/>
        <v>1.8755860984354462E-2</v>
      </c>
      <c r="O82" s="200">
        <f t="shared" si="10"/>
        <v>1.9273420790760758E-2</v>
      </c>
      <c r="P82" s="200">
        <f t="shared" si="10"/>
        <v>1.8159396039723493E-2</v>
      </c>
      <c r="Q82" s="200">
        <f t="shared" si="10"/>
        <v>1.8790686946129037E-2</v>
      </c>
    </row>
    <row r="83" spans="1:17" x14ac:dyDescent="0.25">
      <c r="A83" s="142" t="s">
        <v>330</v>
      </c>
      <c r="B83" s="199">
        <f t="shared" ref="B83:Q83" si="11">IF(B$35=0,0,B$35/B$5)</f>
        <v>8.9119400444461951E-3</v>
      </c>
      <c r="C83" s="199">
        <f t="shared" si="11"/>
        <v>9.2516701032587002E-3</v>
      </c>
      <c r="D83" s="199">
        <f t="shared" si="11"/>
        <v>8.850627769813376E-3</v>
      </c>
      <c r="E83" s="199">
        <f t="shared" si="11"/>
        <v>8.47601032071762E-3</v>
      </c>
      <c r="F83" s="199">
        <f t="shared" si="11"/>
        <v>8.0697117261248792E-3</v>
      </c>
      <c r="G83" s="199">
        <f t="shared" si="11"/>
        <v>8.0375692216053465E-3</v>
      </c>
      <c r="H83" s="199">
        <f t="shared" si="11"/>
        <v>8.053890367853915E-3</v>
      </c>
      <c r="I83" s="199">
        <f t="shared" si="11"/>
        <v>8.2229884603308521E-3</v>
      </c>
      <c r="J83" s="199">
        <f t="shared" si="11"/>
        <v>8.0515529031716174E-3</v>
      </c>
      <c r="K83" s="199">
        <f t="shared" si="11"/>
        <v>8.2266485015396237E-3</v>
      </c>
      <c r="L83" s="199">
        <f t="shared" si="11"/>
        <v>8.6120436523632483E-3</v>
      </c>
      <c r="M83" s="199">
        <f t="shared" si="11"/>
        <v>8.4755374107231829E-3</v>
      </c>
      <c r="N83" s="199">
        <f t="shared" si="11"/>
        <v>8.4401374429595097E-3</v>
      </c>
      <c r="O83" s="199">
        <f t="shared" si="11"/>
        <v>8.6730393558423421E-3</v>
      </c>
      <c r="P83" s="199">
        <f t="shared" si="11"/>
        <v>8.1717282178755714E-3</v>
      </c>
      <c r="Q83" s="199">
        <f t="shared" si="11"/>
        <v>8.455809125758067E-3</v>
      </c>
    </row>
    <row r="84" spans="1:17" x14ac:dyDescent="0.25">
      <c r="A84" s="142" t="s">
        <v>329</v>
      </c>
      <c r="B84" s="199">
        <f t="shared" ref="B84:Q84" si="12">IF(B$41=0,0,B$41/B$5)</f>
        <v>9.9021556049402257E-3</v>
      </c>
      <c r="C84" s="199">
        <f t="shared" si="12"/>
        <v>1.0279633448065225E-2</v>
      </c>
      <c r="D84" s="199">
        <f t="shared" si="12"/>
        <v>9.8340308553482043E-3</v>
      </c>
      <c r="E84" s="199">
        <f t="shared" si="12"/>
        <v>9.4177892452418002E-3</v>
      </c>
      <c r="F84" s="199">
        <f t="shared" si="12"/>
        <v>8.9663463623609763E-3</v>
      </c>
      <c r="G84" s="199">
        <f t="shared" si="12"/>
        <v>8.9306324684503922E-3</v>
      </c>
      <c r="H84" s="199">
        <f t="shared" si="12"/>
        <v>8.9487670753932401E-3</v>
      </c>
      <c r="I84" s="199">
        <f t="shared" si="12"/>
        <v>9.1366538448120569E-3</v>
      </c>
      <c r="J84" s="199">
        <f t="shared" si="12"/>
        <v>8.9461698924129078E-3</v>
      </c>
      <c r="K84" s="199">
        <f t="shared" si="12"/>
        <v>9.1407205572662485E-3</v>
      </c>
      <c r="L84" s="199">
        <f t="shared" si="12"/>
        <v>9.5689373915147213E-3</v>
      </c>
      <c r="M84" s="199">
        <f t="shared" si="12"/>
        <v>9.4172637896924316E-3</v>
      </c>
      <c r="N84" s="199">
        <f t="shared" si="12"/>
        <v>9.3779304921772309E-3</v>
      </c>
      <c r="O84" s="199">
        <f t="shared" si="12"/>
        <v>9.6367103953803792E-3</v>
      </c>
      <c r="P84" s="199">
        <f t="shared" si="12"/>
        <v>9.0796980198617466E-3</v>
      </c>
      <c r="Q84" s="199">
        <f t="shared" si="12"/>
        <v>9.3953434730645186E-3</v>
      </c>
    </row>
    <row r="85" spans="1:17" x14ac:dyDescent="0.25">
      <c r="A85" s="142" t="s">
        <v>328</v>
      </c>
      <c r="B85" s="199">
        <f t="shared" ref="B85:Q85" si="13">IF(B$52=0,0,B$52/B$5)</f>
        <v>9.9021556049402252E-4</v>
      </c>
      <c r="C85" s="199">
        <f t="shared" si="13"/>
        <v>1.0279633448065225E-3</v>
      </c>
      <c r="D85" s="199">
        <f t="shared" si="13"/>
        <v>9.8340308553482043E-4</v>
      </c>
      <c r="E85" s="199">
        <f t="shared" si="13"/>
        <v>9.4177892452417997E-4</v>
      </c>
      <c r="F85" s="199">
        <f t="shared" si="13"/>
        <v>8.9663463623609776E-4</v>
      </c>
      <c r="G85" s="199">
        <f t="shared" si="13"/>
        <v>8.9306324684503935E-4</v>
      </c>
      <c r="H85" s="199">
        <f t="shared" si="13"/>
        <v>8.9487670753932407E-4</v>
      </c>
      <c r="I85" s="199">
        <f t="shared" si="13"/>
        <v>9.1366538448120569E-4</v>
      </c>
      <c r="J85" s="199">
        <f t="shared" si="13"/>
        <v>8.9461698924129087E-4</v>
      </c>
      <c r="K85" s="199">
        <f t="shared" si="13"/>
        <v>9.1407205572662496E-4</v>
      </c>
      <c r="L85" s="199">
        <f t="shared" si="13"/>
        <v>9.5689373915147213E-4</v>
      </c>
      <c r="M85" s="199">
        <f t="shared" si="13"/>
        <v>9.4172637896924307E-4</v>
      </c>
      <c r="N85" s="199">
        <f t="shared" si="13"/>
        <v>9.3779304921772324E-4</v>
      </c>
      <c r="O85" s="199">
        <f t="shared" si="13"/>
        <v>9.6367103953803781E-4</v>
      </c>
      <c r="P85" s="199">
        <f t="shared" si="13"/>
        <v>9.0796980198617474E-4</v>
      </c>
      <c r="Q85" s="199">
        <f t="shared" si="13"/>
        <v>9.3953434730645183E-4</v>
      </c>
    </row>
    <row r="86" spans="1:17" x14ac:dyDescent="0.25">
      <c r="A86" s="127" t="s">
        <v>321</v>
      </c>
      <c r="B86" s="200">
        <f t="shared" ref="B86:Q86" si="14">IF(B$53=0,0,B$53/B$5)</f>
        <v>1.0243609246489888E-2</v>
      </c>
      <c r="C86" s="200">
        <f t="shared" si="14"/>
        <v>1.0634103566964025E-2</v>
      </c>
      <c r="D86" s="200">
        <f t="shared" si="14"/>
        <v>1.017313536760159E-2</v>
      </c>
      <c r="E86" s="200">
        <f t="shared" si="14"/>
        <v>9.7425405985259988E-3</v>
      </c>
      <c r="F86" s="200">
        <f t="shared" si="14"/>
        <v>9.2755307196837698E-3</v>
      </c>
      <c r="G86" s="200">
        <f t="shared" si="14"/>
        <v>9.2385853121900608E-3</v>
      </c>
      <c r="H86" s="200">
        <f t="shared" si="14"/>
        <v>9.2573452504068014E-3</v>
      </c>
      <c r="I86" s="200">
        <f t="shared" si="14"/>
        <v>9.4517108739435064E-3</v>
      </c>
      <c r="J86" s="200">
        <f t="shared" si="14"/>
        <v>9.2546585093926641E-3</v>
      </c>
      <c r="K86" s="200">
        <f t="shared" si="14"/>
        <v>9.4559178178616355E-3</v>
      </c>
      <c r="L86" s="200">
        <f t="shared" si="14"/>
        <v>9.8989007498428132E-3</v>
      </c>
      <c r="M86" s="200">
        <f t="shared" si="14"/>
        <v>9.7419970238197574E-3</v>
      </c>
      <c r="N86" s="200">
        <f t="shared" si="14"/>
        <v>9.7013074057005853E-3</v>
      </c>
      <c r="O86" s="200">
        <f t="shared" si="14"/>
        <v>9.9690107538417706E-3</v>
      </c>
      <c r="P86" s="200">
        <f t="shared" si="14"/>
        <v>9.3927910550293935E-3</v>
      </c>
      <c r="Q86" s="200">
        <f t="shared" si="14"/>
        <v>9.7193208342046724E-3</v>
      </c>
    </row>
    <row r="87" spans="1:17" x14ac:dyDescent="0.25">
      <c r="A87" s="142" t="s">
        <v>327</v>
      </c>
      <c r="B87" s="199">
        <f t="shared" ref="B87:Q87" si="15">IF(B$54=0,0,B$54/B$5)</f>
        <v>4.0974436985959555E-3</v>
      </c>
      <c r="C87" s="199">
        <f t="shared" si="15"/>
        <v>4.2536414267856102E-3</v>
      </c>
      <c r="D87" s="199">
        <f t="shared" si="15"/>
        <v>4.0692541470406362E-3</v>
      </c>
      <c r="E87" s="199">
        <f t="shared" si="15"/>
        <v>3.8970162394103996E-3</v>
      </c>
      <c r="F87" s="199">
        <f t="shared" si="15"/>
        <v>3.7102122878735076E-3</v>
      </c>
      <c r="G87" s="199">
        <f t="shared" si="15"/>
        <v>3.6954341248760241E-3</v>
      </c>
      <c r="H87" s="199">
        <f t="shared" si="15"/>
        <v>3.7029381001627195E-3</v>
      </c>
      <c r="I87" s="199">
        <f t="shared" si="15"/>
        <v>3.7806843495774025E-3</v>
      </c>
      <c r="J87" s="199">
        <f t="shared" si="15"/>
        <v>3.7018634037570657E-3</v>
      </c>
      <c r="K87" s="199">
        <f t="shared" si="15"/>
        <v>3.7823671271446546E-3</v>
      </c>
      <c r="L87" s="199">
        <f t="shared" si="15"/>
        <v>3.9595602999371263E-3</v>
      </c>
      <c r="M87" s="199">
        <f t="shared" si="15"/>
        <v>3.8967988095279021E-3</v>
      </c>
      <c r="N87" s="199">
        <f t="shared" si="15"/>
        <v>3.8805229622802338E-3</v>
      </c>
      <c r="O87" s="199">
        <f t="shared" si="15"/>
        <v>3.9876043015367084E-3</v>
      </c>
      <c r="P87" s="199">
        <f t="shared" si="15"/>
        <v>3.7571164220117572E-3</v>
      </c>
      <c r="Q87" s="199">
        <f t="shared" si="15"/>
        <v>3.8877283336818695E-3</v>
      </c>
    </row>
    <row r="88" spans="1:17" x14ac:dyDescent="0.25">
      <c r="A88" s="142" t="s">
        <v>326</v>
      </c>
      <c r="B88" s="199">
        <f t="shared" ref="B88:Q88" si="16">IF(B$55=0,0,B$55/B$5)</f>
        <v>8.1948873971919123E-4</v>
      </c>
      <c r="C88" s="199">
        <f t="shared" si="16"/>
        <v>8.5072828535712186E-4</v>
      </c>
      <c r="D88" s="199">
        <f t="shared" si="16"/>
        <v>8.1385082940812722E-4</v>
      </c>
      <c r="E88" s="199">
        <f t="shared" si="16"/>
        <v>7.794032478820799E-4</v>
      </c>
      <c r="F88" s="199">
        <f t="shared" si="16"/>
        <v>7.4204245757470159E-4</v>
      </c>
      <c r="G88" s="199">
        <f t="shared" si="16"/>
        <v>7.3908682497520492E-4</v>
      </c>
      <c r="H88" s="199">
        <f t="shared" si="16"/>
        <v>7.405876200325441E-4</v>
      </c>
      <c r="I88" s="199">
        <f t="shared" si="16"/>
        <v>7.5613686991548061E-4</v>
      </c>
      <c r="J88" s="199">
        <f t="shared" si="16"/>
        <v>7.4037268075141313E-4</v>
      </c>
      <c r="K88" s="199">
        <f t="shared" si="16"/>
        <v>7.5647342542893093E-4</v>
      </c>
      <c r="L88" s="199">
        <f t="shared" si="16"/>
        <v>7.9191205998742516E-4</v>
      </c>
      <c r="M88" s="199">
        <f t="shared" si="16"/>
        <v>7.7935976190558049E-4</v>
      </c>
      <c r="N88" s="199">
        <f t="shared" si="16"/>
        <v>7.7610459245604669E-4</v>
      </c>
      <c r="O88" s="199">
        <f t="shared" si="16"/>
        <v>7.9752086030734155E-4</v>
      </c>
      <c r="P88" s="199">
        <f t="shared" si="16"/>
        <v>7.5142328440235137E-4</v>
      </c>
      <c r="Q88" s="199">
        <f t="shared" si="16"/>
        <v>7.7754566673637383E-4</v>
      </c>
    </row>
    <row r="89" spans="1:17" x14ac:dyDescent="0.25">
      <c r="A89" s="142" t="s">
        <v>325</v>
      </c>
      <c r="B89" s="199">
        <f t="shared" ref="B89:Q89" si="17">IF(B$66=0,0,B$66/B$5)</f>
        <v>5.3266768081747422E-3</v>
      </c>
      <c r="C89" s="199">
        <f t="shared" si="17"/>
        <v>5.529733854821293E-3</v>
      </c>
      <c r="D89" s="199">
        <f t="shared" si="17"/>
        <v>5.2900303911528265E-3</v>
      </c>
      <c r="E89" s="199">
        <f t="shared" si="17"/>
        <v>5.0661211112335196E-3</v>
      </c>
      <c r="F89" s="199">
        <f t="shared" si="17"/>
        <v>4.8232759742355595E-3</v>
      </c>
      <c r="G89" s="199">
        <f t="shared" si="17"/>
        <v>4.8040643623388311E-3</v>
      </c>
      <c r="H89" s="199">
        <f t="shared" si="17"/>
        <v>4.8138195302115366E-3</v>
      </c>
      <c r="I89" s="199">
        <f t="shared" si="17"/>
        <v>4.9148896544506234E-3</v>
      </c>
      <c r="J89" s="199">
        <f t="shared" si="17"/>
        <v>4.8124224248841862E-3</v>
      </c>
      <c r="K89" s="199">
        <f t="shared" si="17"/>
        <v>4.9170772652880508E-3</v>
      </c>
      <c r="L89" s="199">
        <f t="shared" si="17"/>
        <v>5.1474283899182634E-3</v>
      </c>
      <c r="M89" s="199">
        <f t="shared" si="17"/>
        <v>5.065838452386273E-3</v>
      </c>
      <c r="N89" s="199">
        <f t="shared" si="17"/>
        <v>5.0446798509643041E-3</v>
      </c>
      <c r="O89" s="199">
        <f t="shared" si="17"/>
        <v>5.1838855919977209E-3</v>
      </c>
      <c r="P89" s="199">
        <f t="shared" si="17"/>
        <v>4.8842513486152851E-3</v>
      </c>
      <c r="Q89" s="199">
        <f t="shared" si="17"/>
        <v>5.0540468337864301E-3</v>
      </c>
    </row>
    <row r="90" spans="1:17" x14ac:dyDescent="0.25">
      <c r="A90" s="127" t="s">
        <v>320</v>
      </c>
      <c r="B90" s="200">
        <f t="shared" ref="B90:Q90" si="18">IF(B$67=0,0,B$67/B$5)</f>
        <v>0.18007277811964509</v>
      </c>
      <c r="C90" s="200">
        <f t="shared" si="18"/>
        <v>0.17704100569546305</v>
      </c>
      <c r="D90" s="200">
        <f t="shared" si="18"/>
        <v>0.17416414645177436</v>
      </c>
      <c r="E90" s="200">
        <f t="shared" si="18"/>
        <v>0.19459111251197136</v>
      </c>
      <c r="F90" s="200">
        <f t="shared" si="18"/>
        <v>0.21009871449203341</v>
      </c>
      <c r="G90" s="200">
        <f t="shared" si="18"/>
        <v>0.21874866373725854</v>
      </c>
      <c r="H90" s="200">
        <f t="shared" si="18"/>
        <v>0.20815016104761072</v>
      </c>
      <c r="I90" s="200">
        <f t="shared" si="18"/>
        <v>0.20595342809770187</v>
      </c>
      <c r="J90" s="200">
        <f t="shared" si="18"/>
        <v>0.20649149176724224</v>
      </c>
      <c r="K90" s="200">
        <f t="shared" si="18"/>
        <v>0.21048459844375333</v>
      </c>
      <c r="L90" s="200">
        <f t="shared" si="18"/>
        <v>0.19385446217546262</v>
      </c>
      <c r="M90" s="200">
        <f t="shared" si="18"/>
        <v>0.1951353425488343</v>
      </c>
      <c r="N90" s="200">
        <f t="shared" si="18"/>
        <v>0.19852994731492141</v>
      </c>
      <c r="O90" s="200">
        <f t="shared" si="18"/>
        <v>0.19572472779415673</v>
      </c>
      <c r="P90" s="200">
        <f t="shared" si="18"/>
        <v>0.19611791011934024</v>
      </c>
      <c r="Q90" s="200">
        <f t="shared" si="18"/>
        <v>0.19657158260622301</v>
      </c>
    </row>
    <row r="91" spans="1:17" x14ac:dyDescent="0.25">
      <c r="A91" s="72" t="s">
        <v>319</v>
      </c>
      <c r="B91" s="71">
        <f t="shared" ref="B91:Q91" si="19">IF(B$68=0,0,B$68/B$5)</f>
        <v>0.23519691552843264</v>
      </c>
      <c r="C91" s="71">
        <f t="shared" si="19"/>
        <v>0.22285015233746691</v>
      </c>
      <c r="D91" s="71">
        <f t="shared" si="19"/>
        <v>0.23568195755252636</v>
      </c>
      <c r="E91" s="71">
        <f t="shared" si="19"/>
        <v>0.22554678392441319</v>
      </c>
      <c r="F91" s="71">
        <f t="shared" si="19"/>
        <v>0.21563529634047529</v>
      </c>
      <c r="G91" s="71">
        <f t="shared" si="19"/>
        <v>0.23137154419390282</v>
      </c>
      <c r="H91" s="71">
        <f t="shared" si="19"/>
        <v>0.22230558208316942</v>
      </c>
      <c r="I91" s="71">
        <f t="shared" si="19"/>
        <v>0.22438846646847971</v>
      </c>
      <c r="J91" s="71">
        <f t="shared" si="19"/>
        <v>0.21314399627350805</v>
      </c>
      <c r="K91" s="71">
        <f t="shared" si="19"/>
        <v>0.23787112072251901</v>
      </c>
      <c r="L91" s="71">
        <f t="shared" si="19"/>
        <v>0.25464425067709434</v>
      </c>
      <c r="M91" s="71">
        <f t="shared" si="19"/>
        <v>0.25716029957516467</v>
      </c>
      <c r="N91" s="71">
        <f t="shared" si="19"/>
        <v>0.25206209090899523</v>
      </c>
      <c r="O91" s="71">
        <f t="shared" si="19"/>
        <v>0.25649864130112143</v>
      </c>
      <c r="P91" s="71">
        <f t="shared" si="19"/>
        <v>0.2698339172984362</v>
      </c>
      <c r="Q91" s="71">
        <f t="shared" si="19"/>
        <v>0.26740278075254842</v>
      </c>
    </row>
    <row r="93" spans="1:17" ht="12.75" x14ac:dyDescent="0.25">
      <c r="A93" s="98" t="str">
        <f>FBT_fec!$A$110</f>
        <v>Energy intensity (toe/physical output index)</v>
      </c>
      <c r="B93" s="197"/>
      <c r="C93" s="197"/>
      <c r="D93" s="197"/>
      <c r="E93" s="197"/>
      <c r="F93" s="197"/>
      <c r="G93" s="197"/>
      <c r="H93" s="197"/>
      <c r="I93" s="197"/>
      <c r="J93" s="197"/>
      <c r="K93" s="197"/>
      <c r="L93" s="197"/>
      <c r="M93" s="197"/>
      <c r="N93" s="197"/>
      <c r="O93" s="197"/>
      <c r="P93" s="197"/>
      <c r="Q93" s="197"/>
    </row>
    <row r="95" spans="1:17" x14ac:dyDescent="0.25">
      <c r="A95" s="78" t="s">
        <v>3</v>
      </c>
      <c r="B95" s="230">
        <f t="shared" ref="B95:Q95" si="20">SUM(B$96:B$106)</f>
        <v>184.83043760310278</v>
      </c>
      <c r="C95" s="230">
        <f t="shared" si="20"/>
        <v>185.14420175536273</v>
      </c>
      <c r="D95" s="230">
        <f t="shared" si="20"/>
        <v>183.55779531961883</v>
      </c>
      <c r="E95" s="230">
        <f t="shared" si="20"/>
        <v>184.88429155002115</v>
      </c>
      <c r="F95" s="230">
        <f t="shared" si="20"/>
        <v>183.61903861733424</v>
      </c>
      <c r="G95" s="230">
        <f t="shared" si="20"/>
        <v>181.01292571357897</v>
      </c>
      <c r="H95" s="230">
        <f t="shared" si="20"/>
        <v>179.21496065242459</v>
      </c>
      <c r="I95" s="230">
        <f t="shared" si="20"/>
        <v>175.41135828264248</v>
      </c>
      <c r="J95" s="230">
        <f t="shared" si="20"/>
        <v>177.71742317294209</v>
      </c>
      <c r="K95" s="230">
        <f t="shared" si="20"/>
        <v>173.82458005907137</v>
      </c>
      <c r="L95" s="230">
        <f t="shared" si="20"/>
        <v>171.45942728345926</v>
      </c>
      <c r="M95" s="230">
        <f t="shared" si="20"/>
        <v>172.02173578858952</v>
      </c>
      <c r="N95" s="230">
        <f t="shared" si="20"/>
        <v>172.38200278007298</v>
      </c>
      <c r="O95" s="230">
        <f t="shared" si="20"/>
        <v>168.92730814872482</v>
      </c>
      <c r="P95" s="230">
        <f t="shared" si="20"/>
        <v>166.81113136354833</v>
      </c>
      <c r="Q95" s="230">
        <f t="shared" si="20"/>
        <v>163.90570661059886</v>
      </c>
    </row>
    <row r="96" spans="1:17" x14ac:dyDescent="0.25">
      <c r="A96" s="132" t="s">
        <v>83</v>
      </c>
      <c r="B96" s="275">
        <f>IF(B$6=0,0,B$6/OIS!B$5*1000)</f>
        <v>2.2560671453130268</v>
      </c>
      <c r="C96" s="275">
        <f>IF(C$6=0,0,C$6/OIS!C$5*1000)</f>
        <v>2.2679732658242266</v>
      </c>
      <c r="D96" s="275">
        <f>IF(D$6=0,0,D$6/OIS!D$5*1000)</f>
        <v>2.2660333480639032</v>
      </c>
      <c r="E96" s="275">
        <f>IF(E$6=0,0,E$6/OIS!E$5*1000)</f>
        <v>2.2341569529792902</v>
      </c>
      <c r="F96" s="275">
        <f>IF(F$6=0,0,F$6/OIS!F$5*1000)</f>
        <v>2.1875258105216218</v>
      </c>
      <c r="G96" s="275">
        <f>IF(G$6=0,0,G$6/OIS!G$5*1000)</f>
        <v>2.1364648471784466</v>
      </c>
      <c r="H96" s="275">
        <f>IF(H$6=0,0,H$6/OIS!H$5*1000)</f>
        <v>2.1401087629400135</v>
      </c>
      <c r="I96" s="275">
        <f>IF(I$6=0,0,I$6/OIS!I$5*1000)</f>
        <v>2.0942898518976811</v>
      </c>
      <c r="J96" s="275">
        <f>IF(J$6=0,0,J$6/OIS!J$5*1000)</f>
        <v>2.1227689450101863</v>
      </c>
      <c r="K96" s="275">
        <f>IF(K$6=0,0,K$6/OIS!K$5*1000)</f>
        <v>2.0614124866782557</v>
      </c>
      <c r="L96" s="275">
        <f>IF(L$6=0,0,L$6/OIS!L$5*1000)</f>
        <v>2.0644012681694237</v>
      </c>
      <c r="M96" s="275">
        <f>IF(M$6=0,0,M$6/OIS!M$5*1000)</f>
        <v>2.0708184046065492</v>
      </c>
      <c r="N96" s="275">
        <f>IF(N$6=0,0,N$6/OIS!N$5*1000)</f>
        <v>2.0680115273792121</v>
      </c>
      <c r="O96" s="275">
        <f>IF(O$6=0,0,O$6/OIS!O$5*1000)</f>
        <v>2.0282967777368142</v>
      </c>
      <c r="P96" s="275">
        <f>IF(P$6=0,0,P$6/OIS!P$5*1000)</f>
        <v>2.0126225136305296</v>
      </c>
      <c r="Q96" s="275">
        <f>IF(Q$6=0,0,Q$6/OIS!Q$5*1000)</f>
        <v>1.9725245357842844</v>
      </c>
    </row>
    <row r="97" spans="1:17" x14ac:dyDescent="0.25">
      <c r="A97" s="76" t="s">
        <v>82</v>
      </c>
      <c r="B97" s="274">
        <f>IF(B$7=0,0,B$7/OIS!B$5*1000)</f>
        <v>0.97940148799871973</v>
      </c>
      <c r="C97" s="274">
        <f>IF(C$7=0,0,C$7/OIS!C$5*1000)</f>
        <v>0.98793493425514367</v>
      </c>
      <c r="D97" s="274">
        <f>IF(D$7=0,0,D$7/OIS!D$5*1000)</f>
        <v>0.96918767099909775</v>
      </c>
      <c r="E97" s="274">
        <f>IF(E$7=0,0,E$7/OIS!E$5*1000)</f>
        <v>0.97189895746626198</v>
      </c>
      <c r="F97" s="274">
        <f>IF(F$7=0,0,F$7/OIS!F$5*1000)</f>
        <v>0.95890812794334346</v>
      </c>
      <c r="G97" s="274">
        <f>IF(G$7=0,0,G$7/OIS!G$5*1000)</f>
        <v>0.94626495448494508</v>
      </c>
      <c r="H97" s="274">
        <f>IF(H$7=0,0,H$7/OIS!H$5*1000)</f>
        <v>0.93514883505745161</v>
      </c>
      <c r="I97" s="274">
        <f>IF(I$7=0,0,I$7/OIS!I$5*1000)</f>
        <v>0.91889147160983276</v>
      </c>
      <c r="J97" s="274">
        <f>IF(J$7=0,0,J$7/OIS!J$5*1000)</f>
        <v>0.92723966004975733</v>
      </c>
      <c r="K97" s="274">
        <f>IF(K$7=0,0,K$7/OIS!K$5*1000)</f>
        <v>0.91181406418707334</v>
      </c>
      <c r="L97" s="274">
        <f>IF(L$7=0,0,L$7/OIS!L$5*1000)</f>
        <v>0.90475016536834107</v>
      </c>
      <c r="M97" s="274">
        <f>IF(M$7=0,0,M$7/OIS!M$5*1000)</f>
        <v>0.90493087844383868</v>
      </c>
      <c r="N97" s="274">
        <f>IF(N$7=0,0,N$7/OIS!N$5*1000)</f>
        <v>0.90668842191208454</v>
      </c>
      <c r="O97" s="274">
        <f>IF(O$7=0,0,O$7/OIS!O$5*1000)</f>
        <v>0.89309150045311803</v>
      </c>
      <c r="P97" s="274">
        <f>IF(P$7=0,0,P$7/OIS!P$5*1000)</f>
        <v>0.87106636807374438</v>
      </c>
      <c r="Q97" s="274">
        <f>IF(Q$7=0,0,Q$7/OIS!Q$5*1000)</f>
        <v>0.86189750125434406</v>
      </c>
    </row>
    <row r="98" spans="1:17" x14ac:dyDescent="0.25">
      <c r="A98" s="76" t="s">
        <v>81</v>
      </c>
      <c r="B98" s="274">
        <f>IF(B$8=0,0,B$8/OIS!B$5*1000)</f>
        <v>4.468459207467073</v>
      </c>
      <c r="C98" s="274">
        <f>IF(C$8=0,0,C$8/OIS!C$5*1000)</f>
        <v>4.5856838271102607</v>
      </c>
      <c r="D98" s="274">
        <f>IF(D$8=0,0,D$8/OIS!D$5*1000)</f>
        <v>4.8213614896433237</v>
      </c>
      <c r="E98" s="274">
        <f>IF(E$8=0,0,E$8/OIS!E$5*1000)</f>
        <v>4.1463949741497128</v>
      </c>
      <c r="F98" s="274">
        <f>IF(F$8=0,0,F$8/OIS!F$5*1000)</f>
        <v>3.6622603871694777</v>
      </c>
      <c r="G98" s="274">
        <f>IF(G$8=0,0,G$8/OIS!G$5*1000)</f>
        <v>3.3117845965328363</v>
      </c>
      <c r="H98" s="274">
        <f>IF(H$8=0,0,H$8/OIS!H$5*1000)</f>
        <v>3.650517774115984</v>
      </c>
      <c r="I98" s="274">
        <f>IF(I$8=0,0,I$8/OIS!I$5*1000)</f>
        <v>3.561785550789434</v>
      </c>
      <c r="J98" s="274">
        <f>IF(J$8=0,0,J$8/OIS!J$5*1000)</f>
        <v>3.6282169727066873</v>
      </c>
      <c r="K98" s="274">
        <f>IF(K$8=0,0,K$8/OIS!K$5*1000)</f>
        <v>3.3209284259928427</v>
      </c>
      <c r="L98" s="274">
        <f>IF(L$8=0,0,L$8/OIS!L$5*1000)</f>
        <v>3.7284704536035278</v>
      </c>
      <c r="M98" s="274">
        <f>IF(M$8=0,0,M$8/OIS!M$5*1000)</f>
        <v>3.7396077455535734</v>
      </c>
      <c r="N98" s="274">
        <f>IF(N$8=0,0,N$8/OIS!N$5*1000)</f>
        <v>3.6416093449930083</v>
      </c>
      <c r="O98" s="274">
        <f>IF(O$8=0,0,O$8/OIS!O$5*1000)</f>
        <v>3.5874934742310733</v>
      </c>
      <c r="P98" s="274">
        <f>IF(P$8=0,0,P$8/OIS!P$5*1000)</f>
        <v>3.7031875528776572</v>
      </c>
      <c r="Q98" s="274">
        <f>IF(Q$8=0,0,Q$8/OIS!Q$5*1000)</f>
        <v>3.5548874655392479</v>
      </c>
    </row>
    <row r="99" spans="1:17" x14ac:dyDescent="0.25">
      <c r="A99" s="76" t="s">
        <v>80</v>
      </c>
      <c r="B99" s="274">
        <f>IF(B$9=0,0,B$9/OIS!B$5*1000)</f>
        <v>2.5821145639201748</v>
      </c>
      <c r="C99" s="274">
        <f>IF(C$9=0,0,C$9/OIS!C$5*1000)</f>
        <v>2.6544020743760957</v>
      </c>
      <c r="D99" s="274">
        <f>IF(D$9=0,0,D$9/OIS!D$5*1000)</f>
        <v>2.844269977891253</v>
      </c>
      <c r="E99" s="274">
        <f>IF(E$9=0,0,E$9/OIS!E$5*1000)</f>
        <v>2.3634054080619427</v>
      </c>
      <c r="F99" s="274">
        <f>IF(F$9=0,0,F$9/OIS!F$5*1000)</f>
        <v>2.0307875441036107</v>
      </c>
      <c r="G99" s="274">
        <f>IF(G$9=0,0,G$9/OIS!G$5*1000)</f>
        <v>1.7868392098797288</v>
      </c>
      <c r="H99" s="274">
        <f>IF(H$9=0,0,H$9/OIS!H$5*1000)</f>
        <v>2.0377112943141578</v>
      </c>
      <c r="I99" s="274">
        <f>IF(I$9=0,0,I$9/OIS!I$5*1000)</f>
        <v>1.9808876622467888</v>
      </c>
      <c r="J99" s="274">
        <f>IF(J$9=0,0,J$9/OIS!J$5*1000)</f>
        <v>2.0267012502262802</v>
      </c>
      <c r="K99" s="274">
        <f>IF(K$9=0,0,K$9/OIS!K$5*1000)</f>
        <v>1.811744817247698</v>
      </c>
      <c r="L99" s="274">
        <f>IF(L$9=0,0,L$9/OIS!L$5*1000)</f>
        <v>2.1029013262440936</v>
      </c>
      <c r="M99" s="274">
        <f>IF(M$9=0,0,M$9/OIS!M$5*1000)</f>
        <v>2.1133025341219676</v>
      </c>
      <c r="N99" s="274">
        <f>IF(N$9=0,0,N$9/OIS!N$5*1000)</f>
        <v>2.0421958685468091</v>
      </c>
      <c r="O99" s="274">
        <f>IF(O$9=0,0,O$9/OIS!O$5*1000)</f>
        <v>2.0077366714335088</v>
      </c>
      <c r="P99" s="274">
        <f>IF(P$9=0,0,P$9/OIS!P$5*1000)</f>
        <v>2.1142200610232145</v>
      </c>
      <c r="Q99" s="274">
        <f>IF(Q$9=0,0,Q$9/OIS!Q$5*1000)</f>
        <v>2.0081875138213126</v>
      </c>
    </row>
    <row r="100" spans="1:17" x14ac:dyDescent="0.25">
      <c r="A100" s="129" t="s">
        <v>79</v>
      </c>
      <c r="B100" s="273">
        <f>IF(B$10=0,0,B$10/OIS!B$5*1000)</f>
        <v>1.9421407900054173</v>
      </c>
      <c r="C100" s="273">
        <f>IF(C$10=0,0,C$10/OIS!C$5*1000)</f>
        <v>1.9441027812289056</v>
      </c>
      <c r="D100" s="273">
        <f>IF(D$10=0,0,D$10/OIS!D$5*1000)</f>
        <v>1.9127512613262307</v>
      </c>
      <c r="E100" s="273">
        <f>IF(E$10=0,0,E$10/OIS!E$5*1000)</f>
        <v>1.9517887683674966</v>
      </c>
      <c r="F100" s="273">
        <f>IF(F$10=0,0,F$10/OIS!F$5*1000)</f>
        <v>1.9531442160039314</v>
      </c>
      <c r="G100" s="273">
        <f>IF(G$10=0,0,G$10/OIS!G$5*1000)</f>
        <v>1.9371697877827554</v>
      </c>
      <c r="H100" s="273">
        <f>IF(H$10=0,0,H$10/OIS!H$5*1000)</f>
        <v>1.9030919550045995</v>
      </c>
      <c r="I100" s="273">
        <f>IF(I$10=0,0,I$10/OIS!I$5*1000)</f>
        <v>1.8646095328649912</v>
      </c>
      <c r="J100" s="273">
        <f>IF(J$10=0,0,J$10/OIS!J$5*1000)</f>
        <v>1.8868385035861173</v>
      </c>
      <c r="K100" s="273">
        <f>IF(K$10=0,0,K$10/OIS!K$5*1000)</f>
        <v>1.8561832244951664</v>
      </c>
      <c r="L100" s="273">
        <f>IF(L$10=0,0,L$10/OIS!L$5*1000)</f>
        <v>1.8159186162002168</v>
      </c>
      <c r="M100" s="273">
        <f>IF(M$10=0,0,M$10/OIS!M$5*1000)</f>
        <v>1.8207664431780437</v>
      </c>
      <c r="N100" s="273">
        <f>IF(N$10=0,0,N$10/OIS!N$5*1000)</f>
        <v>1.8285463002180575</v>
      </c>
      <c r="O100" s="273">
        <f>IF(O$10=0,0,O$10/OIS!O$5*1000)</f>
        <v>1.793069428531032</v>
      </c>
      <c r="P100" s="273">
        <f>IF(P$10=0,0,P$10/OIS!P$5*1000)</f>
        <v>1.760031694264208</v>
      </c>
      <c r="Q100" s="273">
        <f>IF(Q$10=0,0,Q$10/OIS!Q$5*1000)</f>
        <v>1.7350375929553137</v>
      </c>
    </row>
    <row r="101" spans="1:17" x14ac:dyDescent="0.25">
      <c r="A101" s="127" t="s">
        <v>324</v>
      </c>
      <c r="B101" s="296">
        <f>IF(B$15=0,0,B$15/OIS!B$5*1000)</f>
        <v>12.980520957678753</v>
      </c>
      <c r="C101" s="296">
        <f>IF(C$15=0,0,C$15/OIS!C$5*1000)</f>
        <v>15.685502848529071</v>
      </c>
      <c r="D101" s="296">
        <f>IF(D$15=0,0,D$15/OIS!D$5*1000)</f>
        <v>13.581004874229402</v>
      </c>
      <c r="E101" s="296">
        <f>IF(E$15=0,0,E$15/OIS!E$5*1000)</f>
        <v>13.583296287169031</v>
      </c>
      <c r="F101" s="296">
        <f>IF(F$15=0,0,F$15/OIS!F$5*1000)</f>
        <v>12.899350427312148</v>
      </c>
      <c r="G101" s="296">
        <f>IF(G$15=0,0,G$15/OIS!G$5*1000)</f>
        <v>11.44129428190127</v>
      </c>
      <c r="H101" s="296">
        <f>IF(H$15=0,0,H$15/OIS!H$5*1000)</f>
        <v>12.683497723699716</v>
      </c>
      <c r="I101" s="296">
        <f>IF(I$15=0,0,I$15/OIS!I$5*1000)</f>
        <v>16.92898903168166</v>
      </c>
      <c r="J101" s="296">
        <f>IF(J$15=0,0,J$15/OIS!J$5*1000)</f>
        <v>14.034743618605143</v>
      </c>
      <c r="K101" s="296">
        <f>IF(K$15=0,0,K$15/OIS!K$5*1000)</f>
        <v>16.461965447478779</v>
      </c>
      <c r="L101" s="296">
        <f>IF(L$15=0,0,L$15/OIS!L$5*1000)</f>
        <v>17.003393382869302</v>
      </c>
      <c r="M101" s="296">
        <f>IF(M$15=0,0,M$15/OIS!M$5*1000)</f>
        <v>14.694987555080539</v>
      </c>
      <c r="N101" s="296">
        <f>IF(N$15=0,0,N$15/OIS!N$5*1000)</f>
        <v>15.344271798896742</v>
      </c>
      <c r="O101" s="296">
        <f>IF(O$15=0,0,O$15/OIS!O$5*1000)</f>
        <v>15.019540816392546</v>
      </c>
      <c r="P101" s="296">
        <f>IF(P$15=0,0,P$15/OIS!P$5*1000)</f>
        <v>11.791633804729258</v>
      </c>
      <c r="Q101" s="296">
        <f>IF(Q$15=0,0,Q$15/OIS!Q$5*1000)</f>
        <v>12.519503712498489</v>
      </c>
    </row>
    <row r="102" spans="1:17" x14ac:dyDescent="0.25">
      <c r="A102" s="127" t="s">
        <v>323</v>
      </c>
      <c r="B102" s="296">
        <f>IF(B$26=0,0,B$26/OIS!B$5*1000)</f>
        <v>77.313483963424844</v>
      </c>
      <c r="C102" s="296">
        <f>IF(C$26=0,0,C$26/OIS!C$5*1000)</f>
        <v>77.205801106555668</v>
      </c>
      <c r="D102" s="296">
        <f>IF(D$26=0,0,D$26/OIS!D$5*1000)</f>
        <v>76.455155080710341</v>
      </c>
      <c r="E102" s="296">
        <f>IF(E$26=0,0,E$26/OIS!E$5*1000)</f>
        <v>76.672807564266634</v>
      </c>
      <c r="F102" s="296">
        <f>IF(F$26=0,0,F$26/OIS!F$5*1000)</f>
        <v>76.75824449716572</v>
      </c>
      <c r="G102" s="296">
        <f>IF(G$26=0,0,G$26/OIS!G$5*1000)</f>
        <v>73.070109095407147</v>
      </c>
      <c r="H102" s="296">
        <f>IF(H$26=0,0,H$26/OIS!H$5*1000)</f>
        <v>73.854214596093513</v>
      </c>
      <c r="I102" s="296">
        <f>IF(I$26=0,0,I$26/OIS!I$5*1000)</f>
        <v>67.711765765125591</v>
      </c>
      <c r="J102" s="296">
        <f>IF(J$26=0,0,J$26/OIS!J$5*1000)</f>
        <v>73.689882032507057</v>
      </c>
      <c r="K102" s="296">
        <f>IF(K$26=0,0,K$26/OIS!K$5*1000)</f>
        <v>64.6438522234602</v>
      </c>
      <c r="L102" s="296">
        <f>IF(L$26=0,0,L$26/OIS!L$5*1000)</f>
        <v>61.961630724911664</v>
      </c>
      <c r="M102" s="296">
        <f>IF(M$26=0,0,M$26/OIS!M$5*1000)</f>
        <v>63.956857414771449</v>
      </c>
      <c r="N102" s="296">
        <f>IF(N$26=0,0,N$26/OIS!N$5*1000)</f>
        <v>63.971217851805648</v>
      </c>
      <c r="O102" s="296">
        <f>IF(O$26=0,0,O$26/OIS!O$5*1000)</f>
        <v>62.265357812181072</v>
      </c>
      <c r="P102" s="296">
        <f>IF(P$26=0,0,P$26/OIS!P$5*1000)</f>
        <v>62.236406375661716</v>
      </c>
      <c r="Q102" s="296">
        <f>IF(Q$26=0,0,Q$26/OIS!Q$5*1000)</f>
        <v>60.53266944251444</v>
      </c>
    </row>
    <row r="103" spans="1:17" x14ac:dyDescent="0.25">
      <c r="A103" s="127" t="s">
        <v>322</v>
      </c>
      <c r="B103" s="296">
        <f>IF(B$34=0,0,B$34/OIS!B$5*1000)</f>
        <v>3.6604395073502358</v>
      </c>
      <c r="C103" s="296">
        <f>IF(C$34=0,0,C$34/OIS!C$5*1000)</f>
        <v>3.8064290581595253</v>
      </c>
      <c r="D103" s="296">
        <f>IF(D$34=0,0,D$34/OIS!D$5*1000)</f>
        <v>3.6102260458256419</v>
      </c>
      <c r="E103" s="296">
        <f>IF(E$34=0,0,E$34/OIS!E$5*1000)</f>
        <v>3.4824025851478768</v>
      </c>
      <c r="F103" s="296">
        <f>IF(F$34=0,0,F$34/OIS!F$5*1000)</f>
        <v>3.2927837979335091</v>
      </c>
      <c r="G103" s="296">
        <f>IF(G$34=0,0,G$34/OIS!G$5*1000)</f>
        <v>3.2331198231737734</v>
      </c>
      <c r="H103" s="296">
        <f>IF(H$34=0,0,H$34/OIS!H$5*1000)</f>
        <v>3.2075058786086239</v>
      </c>
      <c r="I103" s="296">
        <f>IF(I$34=0,0,I$34/OIS!I$5*1000)</f>
        <v>3.2053457221536212</v>
      </c>
      <c r="J103" s="296">
        <f>IF(J$34=0,0,J$34/OIS!J$5*1000)</f>
        <v>3.1797805210939574</v>
      </c>
      <c r="K103" s="296">
        <f>IF(K$34=0,0,K$34/OIS!K$5*1000)</f>
        <v>3.1777638246082529</v>
      </c>
      <c r="L103" s="296">
        <f>IF(L$34=0,0,L$34/OIS!L$5*1000)</f>
        <v>3.2813690497207859</v>
      </c>
      <c r="M103" s="296">
        <f>IF(M$34=0,0,M$34/OIS!M$5*1000)</f>
        <v>3.2399481269638444</v>
      </c>
      <c r="N103" s="296">
        <f>IF(N$34=0,0,N$34/OIS!N$5*1000)</f>
        <v>3.2331728803476536</v>
      </c>
      <c r="O103" s="296">
        <f>IF(O$34=0,0,O$34/OIS!O$5*1000)</f>
        <v>3.255807093000882</v>
      </c>
      <c r="P103" s="296">
        <f>IF(P$34=0,0,P$34/OIS!P$5*1000)</f>
        <v>3.0291893982650149</v>
      </c>
      <c r="Q103" s="296">
        <f>IF(Q$34=0,0,Q$34/OIS!Q$5*1000)</f>
        <v>3.0799008216038355</v>
      </c>
    </row>
    <row r="104" spans="1:17" x14ac:dyDescent="0.25">
      <c r="A104" s="127" t="s">
        <v>321</v>
      </c>
      <c r="B104" s="296">
        <f>IF(B$53=0,0,B$53/OIS!B$5*1000)</f>
        <v>1.8933307796639158</v>
      </c>
      <c r="C104" s="296">
        <f>IF(C$53=0,0,C$53/OIS!C$5*1000)</f>
        <v>1.9688426162894099</v>
      </c>
      <c r="D104" s="296">
        <f>IF(D$53=0,0,D$53/OIS!D$5*1000)</f>
        <v>1.8673582995649878</v>
      </c>
      <c r="E104" s="296">
        <f>IF(E$53=0,0,E$53/OIS!E$5*1000)</f>
        <v>1.8012427164557983</v>
      </c>
      <c r="F104" s="296">
        <f>IF(F$53=0,0,F$53/OIS!F$5*1000)</f>
        <v>1.703164033413884</v>
      </c>
      <c r="G104" s="296">
        <f>IF(G$53=0,0,G$53/OIS!G$5*1000)</f>
        <v>1.6723033568140213</v>
      </c>
      <c r="H104" s="296">
        <f>IF(H$53=0,0,H$53/OIS!H$5*1000)</f>
        <v>1.6590547647975644</v>
      </c>
      <c r="I104" s="296">
        <f>IF(I$53=0,0,I$53/OIS!I$5*1000)</f>
        <v>1.657937442493252</v>
      </c>
      <c r="J104" s="296">
        <f>IF(J$53=0,0,J$53/OIS!J$5*1000)</f>
        <v>1.6447140626348058</v>
      </c>
      <c r="K104" s="296">
        <f>IF(K$53=0,0,K$53/OIS!K$5*1000)</f>
        <v>1.6436709437628894</v>
      </c>
      <c r="L104" s="296">
        <f>IF(L$53=0,0,L$53/OIS!L$5*1000)</f>
        <v>1.6972598533038545</v>
      </c>
      <c r="M104" s="296">
        <f>IF(M$53=0,0,M$53/OIS!M$5*1000)</f>
        <v>1.6758352380847477</v>
      </c>
      <c r="N104" s="296">
        <f>IF(N$53=0,0,N$53/OIS!N$5*1000)</f>
        <v>1.6723308001798209</v>
      </c>
      <c r="O104" s="296">
        <f>IF(O$53=0,0,O$53/OIS!O$5*1000)</f>
        <v>1.6840381515521803</v>
      </c>
      <c r="P104" s="296">
        <f>IF(P$53=0,0,P$53/OIS!P$5*1000)</f>
        <v>1.5668221025508697</v>
      </c>
      <c r="Q104" s="296">
        <f>IF(Q$53=0,0,Q$53/OIS!Q$5*1000)</f>
        <v>1.5930521491054319</v>
      </c>
    </row>
    <row r="105" spans="1:17" x14ac:dyDescent="0.25">
      <c r="A105" s="127" t="s">
        <v>320</v>
      </c>
      <c r="B105" s="296">
        <f>IF(B$67=0,0,B$67/OIS!B$5*1000)</f>
        <v>33.282930380260431</v>
      </c>
      <c r="C105" s="296">
        <f>IF(C$67=0,0,C$67/OIS!C$5*1000)</f>
        <v>32.77811567745313</v>
      </c>
      <c r="D105" s="296">
        <f>IF(D$67=0,0,D$67/OIS!D$5*1000)</f>
        <v>31.969186746410916</v>
      </c>
      <c r="E105" s="296">
        <f>IF(E$67=0,0,E$67/OIS!E$5*1000)</f>
        <v>35.97683997870628</v>
      </c>
      <c r="F105" s="296">
        <f>IF(F$67=0,0,F$67/OIS!F$5*1000)</f>
        <v>38.57812396976496</v>
      </c>
      <c r="G105" s="296">
        <f>IF(G$67=0,0,G$67/OIS!G$5*1000)</f>
        <v>39.596335619017047</v>
      </c>
      <c r="H105" s="296">
        <f>IF(H$67=0,0,H$67/OIS!H$5*1000)</f>
        <v>37.303622921943401</v>
      </c>
      <c r="I105" s="296">
        <f>IF(I$67=0,0,I$67/OIS!I$5*1000)</f>
        <v>36.12657056558443</v>
      </c>
      <c r="J105" s="296">
        <f>IF(J$67=0,0,J$67/OIS!J$5*1000)</f>
        <v>36.697135824011077</v>
      </c>
      <c r="K105" s="296">
        <f>IF(K$67=0,0,K$67/OIS!K$5*1000)</f>
        <v>36.587396933387694</v>
      </c>
      <c r="L105" s="296">
        <f>IF(L$67=0,0,L$67/OIS!L$5*1000)</f>
        <v>33.238175060947846</v>
      </c>
      <c r="M105" s="296">
        <f>IF(M$67=0,0,M$67/OIS!M$5*1000)</f>
        <v>33.567520338951489</v>
      </c>
      <c r="N105" s="296">
        <f>IF(N$67=0,0,N$67/OIS!N$5*1000)</f>
        <v>34.222989929968527</v>
      </c>
      <c r="O105" s="296">
        <f>IF(O$67=0,0,O$67/OIS!O$5*1000)</f>
        <v>33.063251404408803</v>
      </c>
      <c r="P105" s="296">
        <f>IF(P$67=0,0,P$67/OIS!P$5*1000)</f>
        <v>32.714650467661826</v>
      </c>
      <c r="Q105" s="296">
        <f>IF(Q$67=0,0,Q$67/OIS!Q$5*1000)</f>
        <v>32.219204146636685</v>
      </c>
    </row>
    <row r="106" spans="1:17" x14ac:dyDescent="0.25">
      <c r="A106" s="72" t="s">
        <v>319</v>
      </c>
      <c r="B106" s="295">
        <f>IF(B$68=0,0,B$68/OIS!B$5*1000)</f>
        <v>43.471548820020196</v>
      </c>
      <c r="C106" s="295">
        <f>IF(C$68=0,0,C$68/OIS!C$5*1000)</f>
        <v>41.259413565581291</v>
      </c>
      <c r="D106" s="295">
        <f>IF(D$68=0,0,D$68/OIS!D$5*1000)</f>
        <v>43.261260524953727</v>
      </c>
      <c r="E106" s="295">
        <f>IF(E$68=0,0,E$68/OIS!E$5*1000)</f>
        <v>41.700057357250827</v>
      </c>
      <c r="F106" s="295">
        <f>IF(F$68=0,0,F$68/OIS!F$5*1000)</f>
        <v>39.594745806002038</v>
      </c>
      <c r="G106" s="295">
        <f>IF(G$68=0,0,G$68/OIS!G$5*1000)</f>
        <v>41.881240141406984</v>
      </c>
      <c r="H106" s="295">
        <f>IF(H$68=0,0,H$68/OIS!H$5*1000)</f>
        <v>39.840486145849546</v>
      </c>
      <c r="I106" s="295">
        <f>IF(I$68=0,0,I$68/OIS!I$5*1000)</f>
        <v>39.360285686195198</v>
      </c>
      <c r="J106" s="295">
        <f>IF(J$68=0,0,J$68/OIS!J$5*1000)</f>
        <v>37.879401782511032</v>
      </c>
      <c r="K106" s="295">
        <f>IF(K$68=0,0,K$68/OIS!K$5*1000)</f>
        <v>41.347847667772541</v>
      </c>
      <c r="L106" s="295">
        <f>IF(L$68=0,0,L$68/OIS!L$5*1000)</f>
        <v>43.661157382120237</v>
      </c>
      <c r="M106" s="295">
        <f>IF(M$68=0,0,M$68/OIS!M$5*1000)</f>
        <v>44.237161108833511</v>
      </c>
      <c r="N106" s="295">
        <f>IF(N$68=0,0,N$68/OIS!N$5*1000)</f>
        <v>43.450968055825435</v>
      </c>
      <c r="O106" s="295">
        <f>IF(O$68=0,0,O$68/OIS!O$5*1000)</f>
        <v>43.329625018803775</v>
      </c>
      <c r="P106" s="295">
        <f>IF(P$68=0,0,P$68/OIS!P$5*1000)</f>
        <v>45.011301024810273</v>
      </c>
      <c r="Q106" s="295">
        <f>IF(Q$68=0,0,Q$68/OIS!Q$5*1000)</f>
        <v>43.828841728885486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-0.249977111117893"/>
    <pageSetUpPr fitToPage="1"/>
  </sheetPr>
  <dimension ref="A1:Q10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353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3</v>
      </c>
      <c r="B5" s="96">
        <v>152.29398565944808</v>
      </c>
      <c r="C5" s="96">
        <v>162.64453965959822</v>
      </c>
      <c r="D5" s="96">
        <v>155.92602469297128</v>
      </c>
      <c r="E5" s="96">
        <v>197.90956075498781</v>
      </c>
      <c r="F5" s="96">
        <v>244.94696175969403</v>
      </c>
      <c r="G5" s="96">
        <v>235.37258333554536</v>
      </c>
      <c r="H5" s="96">
        <v>254.15224452380426</v>
      </c>
      <c r="I5" s="96">
        <v>262.65672577113867</v>
      </c>
      <c r="J5" s="96">
        <v>250.52100265664336</v>
      </c>
      <c r="K5" s="96">
        <v>247.76702693065462</v>
      </c>
      <c r="L5" s="96">
        <v>254.40936892559944</v>
      </c>
      <c r="M5" s="96">
        <v>257.51316171054674</v>
      </c>
      <c r="N5" s="96">
        <v>253.3204656356765</v>
      </c>
      <c r="O5" s="96">
        <v>256.36120281380221</v>
      </c>
      <c r="P5" s="96">
        <v>251.40310706297339</v>
      </c>
      <c r="Q5" s="96">
        <v>258.07806413198966</v>
      </c>
    </row>
    <row r="6" spans="1:17" x14ac:dyDescent="0.25">
      <c r="A6" s="132" t="s">
        <v>83</v>
      </c>
      <c r="B6" s="160">
        <v>2.4393075292401067</v>
      </c>
      <c r="C6" s="160">
        <v>2.6188414198485632</v>
      </c>
      <c r="D6" s="160">
        <v>2.5085149072462714</v>
      </c>
      <c r="E6" s="160">
        <v>3.1538410505739845</v>
      </c>
      <c r="F6" s="160">
        <v>3.8881719510026227</v>
      </c>
      <c r="G6" s="160">
        <v>3.6681643000476227</v>
      </c>
      <c r="H6" s="160">
        <v>4.013746714109323</v>
      </c>
      <c r="I6" s="160">
        <v>4.1088815038925919</v>
      </c>
      <c r="J6" s="160">
        <v>3.9723286178686439</v>
      </c>
      <c r="K6" s="160">
        <v>3.8151069251017908</v>
      </c>
      <c r="L6" s="160">
        <v>3.9230651478422343</v>
      </c>
      <c r="M6" s="160">
        <v>3.9832700387436772</v>
      </c>
      <c r="N6" s="160">
        <v>3.9131053047666113</v>
      </c>
      <c r="O6" s="160">
        <v>3.948242217353187</v>
      </c>
      <c r="P6" s="160">
        <v>3.8745878790175712</v>
      </c>
      <c r="Q6" s="160">
        <v>3.968658657873652</v>
      </c>
    </row>
    <row r="7" spans="1:17" x14ac:dyDescent="0.25">
      <c r="A7" s="76" t="s">
        <v>82</v>
      </c>
      <c r="B7" s="159">
        <v>0.27725438478859005</v>
      </c>
      <c r="C7" s="159">
        <v>0.29867766087947484</v>
      </c>
      <c r="D7" s="159">
        <v>0.28090624780294027</v>
      </c>
      <c r="E7" s="159">
        <v>0.35921161145586766</v>
      </c>
      <c r="F7" s="159">
        <v>0.44624401594240887</v>
      </c>
      <c r="G7" s="159">
        <v>0.42537201342563546</v>
      </c>
      <c r="H7" s="159">
        <v>0.4591958806240326</v>
      </c>
      <c r="I7" s="159">
        <v>0.47201323671959056</v>
      </c>
      <c r="J7" s="159">
        <v>0.45429459639747055</v>
      </c>
      <c r="K7" s="159">
        <v>0.44182595726792651</v>
      </c>
      <c r="L7" s="159">
        <v>0.45015616542289383</v>
      </c>
      <c r="M7" s="159">
        <v>0.45573907823631093</v>
      </c>
      <c r="N7" s="159">
        <v>0.44918968886361882</v>
      </c>
      <c r="O7" s="159">
        <v>0.45516763319134301</v>
      </c>
      <c r="P7" s="159">
        <v>0.43905362118331132</v>
      </c>
      <c r="Q7" s="159">
        <v>0.45402533047596372</v>
      </c>
    </row>
    <row r="8" spans="1:17" x14ac:dyDescent="0.25">
      <c r="A8" s="76" t="s">
        <v>81</v>
      </c>
      <c r="B8" s="159">
        <v>6.9366529595326449</v>
      </c>
      <c r="C8" s="159">
        <v>7.6024401947925364</v>
      </c>
      <c r="D8" s="159">
        <v>7.6629804654167089</v>
      </c>
      <c r="E8" s="159">
        <v>8.4037751854106784</v>
      </c>
      <c r="F8" s="159">
        <v>9.345856984027737</v>
      </c>
      <c r="G8" s="159">
        <v>8.1638072938497608</v>
      </c>
      <c r="H8" s="159">
        <v>9.8298348079656073</v>
      </c>
      <c r="I8" s="159">
        <v>10.033032768648411</v>
      </c>
      <c r="J8" s="159">
        <v>9.7479508016095213</v>
      </c>
      <c r="K8" s="159">
        <v>8.8242735362294535</v>
      </c>
      <c r="L8" s="159">
        <v>10.172782130001615</v>
      </c>
      <c r="M8" s="159">
        <v>10.327647790375046</v>
      </c>
      <c r="N8" s="159">
        <v>9.8932633392041307</v>
      </c>
      <c r="O8" s="159">
        <v>10.026307994878948</v>
      </c>
      <c r="P8" s="159">
        <v>10.23567602817114</v>
      </c>
      <c r="Q8" s="159">
        <v>10.2689212802079</v>
      </c>
    </row>
    <row r="9" spans="1:17" x14ac:dyDescent="0.25">
      <c r="A9" s="76" t="s">
        <v>80</v>
      </c>
      <c r="B9" s="159">
        <v>2.8058954877803823</v>
      </c>
      <c r="C9" s="159">
        <v>3.0804873269304056</v>
      </c>
      <c r="D9" s="159">
        <v>3.1644821824645879</v>
      </c>
      <c r="E9" s="159">
        <v>3.3530945138683648</v>
      </c>
      <c r="F9" s="159">
        <v>3.6277572286976496</v>
      </c>
      <c r="G9" s="159">
        <v>3.0833295879642972</v>
      </c>
      <c r="H9" s="159">
        <v>3.8409461508382097</v>
      </c>
      <c r="I9" s="159">
        <v>3.9059629880101068</v>
      </c>
      <c r="J9" s="159">
        <v>3.8116553702929257</v>
      </c>
      <c r="K9" s="159">
        <v>3.3699254055809393</v>
      </c>
      <c r="L9" s="159">
        <v>4.0163517964527982</v>
      </c>
      <c r="M9" s="159">
        <v>4.0854589904016088</v>
      </c>
      <c r="N9" s="159">
        <v>3.8837156171191425</v>
      </c>
      <c r="O9" s="159">
        <v>3.927900581536111</v>
      </c>
      <c r="P9" s="159">
        <v>4.0906735864531418</v>
      </c>
      <c r="Q9" s="159">
        <v>4.0607573933735388</v>
      </c>
    </row>
    <row r="10" spans="1:17" x14ac:dyDescent="0.25">
      <c r="A10" s="129" t="s">
        <v>79</v>
      </c>
      <c r="B10" s="158">
        <v>3.1573605095306894</v>
      </c>
      <c r="C10" s="158">
        <v>3.3783713859514286</v>
      </c>
      <c r="D10" s="158">
        <v>3.1838468633794657</v>
      </c>
      <c r="E10" s="158">
        <v>4.1376561090357926</v>
      </c>
      <c r="F10" s="158">
        <v>5.2071450466527054</v>
      </c>
      <c r="G10" s="158">
        <v>4.9877418323095757</v>
      </c>
      <c r="H10" s="158">
        <v>5.3535822128989796</v>
      </c>
      <c r="I10" s="158">
        <v>5.4893893299279952</v>
      </c>
      <c r="J10" s="158">
        <v>5.2959859578333415</v>
      </c>
      <c r="K10" s="158">
        <v>5.1543566468226727</v>
      </c>
      <c r="L10" s="158">
        <v>5.1837522615496008</v>
      </c>
      <c r="M10" s="158">
        <v>5.2592293263099048</v>
      </c>
      <c r="N10" s="158">
        <v>5.1949909520218549</v>
      </c>
      <c r="O10" s="158">
        <v>5.2436343685119953</v>
      </c>
      <c r="P10" s="158">
        <v>5.0844491081430689</v>
      </c>
      <c r="Q10" s="158">
        <v>5.2470707443039029</v>
      </c>
    </row>
    <row r="11" spans="1:17" x14ac:dyDescent="0.25">
      <c r="A11" s="92" t="s">
        <v>125</v>
      </c>
      <c r="B11" s="91">
        <v>0.54016998951772177</v>
      </c>
      <c r="C11" s="91">
        <v>0.57746504279951516</v>
      </c>
      <c r="D11" s="91">
        <v>0.54468334223251713</v>
      </c>
      <c r="E11" s="91">
        <v>0.70875174922785711</v>
      </c>
      <c r="F11" s="91">
        <v>0.8930212558348265</v>
      </c>
      <c r="G11" s="91">
        <v>0.85557073855929378</v>
      </c>
      <c r="H11" s="91">
        <v>0.91814040159852162</v>
      </c>
      <c r="I11" s="91">
        <v>0.94104401298332763</v>
      </c>
      <c r="J11" s="91">
        <v>0.90826458579502478</v>
      </c>
      <c r="K11" s="91">
        <v>0.8836857719978366</v>
      </c>
      <c r="L11" s="91">
        <v>0.88769340065890978</v>
      </c>
      <c r="M11" s="91">
        <v>0.9009219775955003</v>
      </c>
      <c r="N11" s="91">
        <v>0.8900404585148054</v>
      </c>
      <c r="O11" s="91">
        <v>0.89785168190477505</v>
      </c>
      <c r="P11" s="91">
        <v>0.87160333812953494</v>
      </c>
      <c r="Q11" s="91">
        <v>0.84947163752525789</v>
      </c>
    </row>
    <row r="12" spans="1:17" x14ac:dyDescent="0.25">
      <c r="A12" s="92" t="s">
        <v>26</v>
      </c>
      <c r="B12" s="91">
        <v>1.5024514026963514</v>
      </c>
      <c r="C12" s="91">
        <v>1.5939231402148639</v>
      </c>
      <c r="D12" s="91">
        <v>1.5145772139606228</v>
      </c>
      <c r="E12" s="91">
        <v>1.9920242083291138</v>
      </c>
      <c r="F12" s="91">
        <v>2.535407843263267</v>
      </c>
      <c r="G12" s="91">
        <v>2.4332750530683529</v>
      </c>
      <c r="H12" s="91">
        <v>2.6068498133407729</v>
      </c>
      <c r="I12" s="91">
        <v>2.6626988747877158</v>
      </c>
      <c r="J12" s="91">
        <v>2.5788559871637573</v>
      </c>
      <c r="K12" s="91">
        <v>2.5022117680554357</v>
      </c>
      <c r="L12" s="91">
        <v>2.4890895011963576</v>
      </c>
      <c r="M12" s="91">
        <v>2.5333861154873447</v>
      </c>
      <c r="N12" s="91">
        <v>2.5056991368302688</v>
      </c>
      <c r="O12" s="91">
        <v>2.5152886012041216</v>
      </c>
      <c r="P12" s="91">
        <v>2.4656956319849406</v>
      </c>
      <c r="Q12" s="91">
        <v>2.5800451654593863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1.1147391173166159</v>
      </c>
      <c r="C14" s="157">
        <v>1.2069832029370495</v>
      </c>
      <c r="D14" s="157">
        <v>1.1245863071863258</v>
      </c>
      <c r="E14" s="157">
        <v>1.4368801514788216</v>
      </c>
      <c r="F14" s="157">
        <v>1.7787159475546115</v>
      </c>
      <c r="G14" s="157">
        <v>1.6988960406819289</v>
      </c>
      <c r="H14" s="157">
        <v>1.828591997959685</v>
      </c>
      <c r="I14" s="157">
        <v>1.8856464421569517</v>
      </c>
      <c r="J14" s="157">
        <v>1.8088653848745593</v>
      </c>
      <c r="K14" s="157">
        <v>1.7684591067694002</v>
      </c>
      <c r="L14" s="157">
        <v>1.8069693596943337</v>
      </c>
      <c r="M14" s="157">
        <v>1.8249212332270599</v>
      </c>
      <c r="N14" s="157">
        <v>1.7992513566767803</v>
      </c>
      <c r="O14" s="157">
        <v>1.8304940854030989</v>
      </c>
      <c r="P14" s="157">
        <v>1.7471501380285936</v>
      </c>
      <c r="Q14" s="157">
        <v>1.817553941319259</v>
      </c>
    </row>
    <row r="15" spans="1:17" x14ac:dyDescent="0.25">
      <c r="A15" s="156" t="s">
        <v>324</v>
      </c>
      <c r="B15" s="204">
        <v>11.236771045550018</v>
      </c>
      <c r="C15" s="204">
        <v>14.408094196524045</v>
      </c>
      <c r="D15" s="204">
        <v>12.069591745456638</v>
      </c>
      <c r="E15" s="204">
        <v>15.45267217084732</v>
      </c>
      <c r="F15" s="204">
        <v>18.460309488269459</v>
      </c>
      <c r="G15" s="204">
        <v>16.149320428474805</v>
      </c>
      <c r="H15" s="204">
        <v>19.507738242305578</v>
      </c>
      <c r="I15" s="204">
        <v>26.62567799724183</v>
      </c>
      <c r="J15" s="204">
        <v>21.269431964279846</v>
      </c>
      <c r="K15" s="204">
        <v>24.792753389060692</v>
      </c>
      <c r="L15" s="204">
        <v>26.007523569355797</v>
      </c>
      <c r="M15" s="204">
        <v>22.816741362790854</v>
      </c>
      <c r="N15" s="204">
        <v>23.546799292395182</v>
      </c>
      <c r="O15" s="204">
        <v>23.790784645205154</v>
      </c>
      <c r="P15" s="204">
        <v>18.694142395970992</v>
      </c>
      <c r="Q15" s="204">
        <v>20.662536998441389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2.0562215160917992E-2</v>
      </c>
      <c r="C19" s="87">
        <v>5.7841272604157085E-2</v>
      </c>
      <c r="D19" s="87">
        <v>1.7962560445575312E-2</v>
      </c>
      <c r="E19" s="87">
        <v>1.8516657070180381E-2</v>
      </c>
      <c r="F19" s="87">
        <v>8.2419011939292835E-3</v>
      </c>
      <c r="G19" s="87">
        <v>1.4418927596116599E-2</v>
      </c>
      <c r="H19" s="87">
        <v>1.1365797541419975E-2</v>
      </c>
      <c r="I19" s="87">
        <v>5.9958489138015882E-4</v>
      </c>
      <c r="J19" s="87">
        <v>8.8421426059642348E-4</v>
      </c>
      <c r="K19" s="87">
        <v>8.5318961979648418E-4</v>
      </c>
      <c r="L19" s="87">
        <v>1.1246121156266117E-3</v>
      </c>
      <c r="M19" s="87">
        <v>1.2991476335204794E-3</v>
      </c>
      <c r="N19" s="87">
        <v>7.4601410584826714E-4</v>
      </c>
      <c r="O19" s="87">
        <v>2.3131381831033187E-3</v>
      </c>
      <c r="P19" s="87">
        <v>1.1897480992223281E-3</v>
      </c>
      <c r="Q19" s="87">
        <v>5.2346548208045344E-4</v>
      </c>
    </row>
    <row r="20" spans="1:17" x14ac:dyDescent="0.25">
      <c r="A20" s="88" t="s">
        <v>29</v>
      </c>
      <c r="B20" s="87">
        <v>2.3758833482897983</v>
      </c>
      <c r="C20" s="87">
        <v>3.2494024555660834</v>
      </c>
      <c r="D20" s="87">
        <v>1.6002119703875797</v>
      </c>
      <c r="E20" s="87">
        <v>1.1336927993273904</v>
      </c>
      <c r="F20" s="87">
        <v>0.57451061748899046</v>
      </c>
      <c r="G20" s="87">
        <v>0.81968922674022637</v>
      </c>
      <c r="H20" s="87">
        <v>0.57984157290753169</v>
      </c>
      <c r="I20" s="87">
        <v>4.3127129492779546E-2</v>
      </c>
      <c r="J20" s="87">
        <v>0.1023553449471668</v>
      </c>
      <c r="K20" s="87">
        <v>0.1006684257916584</v>
      </c>
      <c r="L20" s="87">
        <v>0.14515661928661383</v>
      </c>
      <c r="M20" s="87">
        <v>0.16770114539842607</v>
      </c>
      <c r="N20" s="87">
        <v>9.0650521163214703E-2</v>
      </c>
      <c r="O20" s="87">
        <v>0.30675257610779122</v>
      </c>
      <c r="P20" s="87">
        <v>0.2208312405284677</v>
      </c>
      <c r="Q20" s="87">
        <v>9.8502176216262241E-2</v>
      </c>
    </row>
    <row r="21" spans="1:17" x14ac:dyDescent="0.25">
      <c r="A21" s="88" t="s">
        <v>28</v>
      </c>
      <c r="B21" s="87">
        <v>0.28458540740899757</v>
      </c>
      <c r="C21" s="87">
        <v>0.56682251912670256</v>
      </c>
      <c r="D21" s="87">
        <v>0.56683061666838108</v>
      </c>
      <c r="E21" s="87">
        <v>0.5694912670074106</v>
      </c>
      <c r="F21" s="87">
        <v>0.57935372761036441</v>
      </c>
      <c r="G21" s="87">
        <v>0.58480575098690546</v>
      </c>
      <c r="H21" s="87">
        <v>0.88722904544986536</v>
      </c>
      <c r="I21" s="87">
        <v>1.4931922767607049</v>
      </c>
      <c r="J21" s="87">
        <v>1.4873677034287738</v>
      </c>
      <c r="K21" s="87">
        <v>1.4874131413484764</v>
      </c>
      <c r="L21" s="87">
        <v>1.4960100490307522</v>
      </c>
      <c r="M21" s="87">
        <v>1.1937982309959869</v>
      </c>
      <c r="N21" s="87">
        <v>1.4945050436733633</v>
      </c>
      <c r="O21" s="87">
        <v>1.2153370054171904</v>
      </c>
      <c r="P21" s="87">
        <v>1.5321065383289121</v>
      </c>
      <c r="Q21" s="87">
        <v>1.5598865924592524</v>
      </c>
    </row>
    <row r="22" spans="1:17" x14ac:dyDescent="0.25">
      <c r="A22" s="88" t="s">
        <v>26</v>
      </c>
      <c r="B22" s="87">
        <v>0.28786183070931726</v>
      </c>
      <c r="C22" s="87">
        <v>0.3621923222715201</v>
      </c>
      <c r="D22" s="87">
        <v>0.18952093046068044</v>
      </c>
      <c r="E22" s="87">
        <v>0.12812997538947429</v>
      </c>
      <c r="F22" s="87">
        <v>6.6141406207944148E-2</v>
      </c>
      <c r="G22" s="87">
        <v>9.1548433086362027E-2</v>
      </c>
      <c r="H22" s="87">
        <v>6.3524597194254365E-2</v>
      </c>
      <c r="I22" s="87">
        <v>4.9853396325033111E-3</v>
      </c>
      <c r="J22" s="87">
        <v>1.2403088646466779E-2</v>
      </c>
      <c r="K22" s="87">
        <v>1.221611377804366E-2</v>
      </c>
      <c r="L22" s="87">
        <v>1.7726729298923719E-2</v>
      </c>
      <c r="M22" s="87">
        <v>2.0480036095562339E-2</v>
      </c>
      <c r="N22" s="87">
        <v>1.102405065524026E-2</v>
      </c>
      <c r="O22" s="87">
        <v>3.7528317451896116E-2</v>
      </c>
      <c r="P22" s="87">
        <v>2.7520696175081471E-2</v>
      </c>
      <c r="Q22" s="87">
        <v>1.2283314461754926E-2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6.171723518447263</v>
      </c>
      <c r="C24" s="87">
        <v>7.9660758929610935</v>
      </c>
      <c r="D24" s="87">
        <v>7.1769711070691473</v>
      </c>
      <c r="E24" s="87">
        <v>9.939810642306611</v>
      </c>
      <c r="F24" s="87">
        <v>12.798293235249256</v>
      </c>
      <c r="G24" s="87">
        <v>9.2871656715476316</v>
      </c>
      <c r="H24" s="87">
        <v>11.679263874325764</v>
      </c>
      <c r="I24" s="87">
        <v>19.192362772463838</v>
      </c>
      <c r="J24" s="87">
        <v>14.014273341787577</v>
      </c>
      <c r="K24" s="87">
        <v>16.021323256964244</v>
      </c>
      <c r="L24" s="87">
        <v>18.131116720659321</v>
      </c>
      <c r="M24" s="87">
        <v>15.666848682678063</v>
      </c>
      <c r="N24" s="87">
        <v>15.517428883182612</v>
      </c>
      <c r="O24" s="87">
        <v>15.357956775013937</v>
      </c>
      <c r="P24" s="87">
        <v>10.578362790796948</v>
      </c>
      <c r="Q24" s="87">
        <v>12.312104521031486</v>
      </c>
    </row>
    <row r="25" spans="1:17" x14ac:dyDescent="0.25">
      <c r="A25" s="88" t="s">
        <v>22</v>
      </c>
      <c r="B25" s="87">
        <v>2.0961547255337236</v>
      </c>
      <c r="C25" s="87">
        <v>2.2057597339944883</v>
      </c>
      <c r="D25" s="87">
        <v>2.5180945604252742</v>
      </c>
      <c r="E25" s="87">
        <v>3.663030829746253</v>
      </c>
      <c r="F25" s="87">
        <v>4.4337686005189738</v>
      </c>
      <c r="G25" s="87">
        <v>5.3516924185175636</v>
      </c>
      <c r="H25" s="87">
        <v>6.2865133548867416</v>
      </c>
      <c r="I25" s="87">
        <v>5.891410894000626</v>
      </c>
      <c r="J25" s="87">
        <v>5.652148271209267</v>
      </c>
      <c r="K25" s="87">
        <v>7.1702792615584752</v>
      </c>
      <c r="L25" s="87">
        <v>6.2163888389645594</v>
      </c>
      <c r="M25" s="87">
        <v>5.7666141199892946</v>
      </c>
      <c r="N25" s="87">
        <v>6.4324447796149045</v>
      </c>
      <c r="O25" s="87">
        <v>6.8708968330312361</v>
      </c>
      <c r="P25" s="87">
        <v>6.3341313820423588</v>
      </c>
      <c r="Q25" s="87">
        <v>6.6792369287905533</v>
      </c>
    </row>
    <row r="26" spans="1:17" x14ac:dyDescent="0.25">
      <c r="A26" s="156" t="s">
        <v>323</v>
      </c>
      <c r="B26" s="204">
        <v>44.320149075433775</v>
      </c>
      <c r="C26" s="204">
        <v>47.539232012590325</v>
      </c>
      <c r="D26" s="204">
        <v>45.346708829370023</v>
      </c>
      <c r="E26" s="204">
        <v>57.302826929475621</v>
      </c>
      <c r="F26" s="204">
        <v>71.838277934232693</v>
      </c>
      <c r="G26" s="204">
        <v>65.916452045079254</v>
      </c>
      <c r="H26" s="204">
        <v>73.164190343641863</v>
      </c>
      <c r="I26" s="204">
        <v>70.368854208203345</v>
      </c>
      <c r="J26" s="204">
        <v>73.056426979667094</v>
      </c>
      <c r="K26" s="204">
        <v>63.273428406249877</v>
      </c>
      <c r="L26" s="204">
        <v>62.608633714451237</v>
      </c>
      <c r="M26" s="204">
        <v>65.269052665453941</v>
      </c>
      <c r="N26" s="204">
        <v>64.160201908087572</v>
      </c>
      <c r="O26" s="204">
        <v>64.43130876624501</v>
      </c>
      <c r="P26" s="204">
        <v>63.628940407244016</v>
      </c>
      <c r="Q26" s="204">
        <v>64.634645082394286</v>
      </c>
    </row>
    <row r="27" spans="1:17" x14ac:dyDescent="0.25">
      <c r="A27" s="152" t="s">
        <v>332</v>
      </c>
      <c r="B27" s="151">
        <v>43.003896673554571</v>
      </c>
      <c r="C27" s="151">
        <v>46.077457390983753</v>
      </c>
      <c r="D27" s="151">
        <v>44.017552107955254</v>
      </c>
      <c r="E27" s="151">
        <v>55.667906932238047</v>
      </c>
      <c r="F27" s="151">
        <v>69.891811582549579</v>
      </c>
      <c r="G27" s="151">
        <v>64.070305226974483</v>
      </c>
      <c r="H27" s="151">
        <v>71.163531739908663</v>
      </c>
      <c r="I27" s="151">
        <v>68.277377105321108</v>
      </c>
      <c r="J27" s="151">
        <v>71.077494413439837</v>
      </c>
      <c r="K27" s="151">
        <v>61.317491524081106</v>
      </c>
      <c r="L27" s="151">
        <v>60.534781103064276</v>
      </c>
      <c r="M27" s="151">
        <v>63.196396809208011</v>
      </c>
      <c r="N27" s="151">
        <v>62.125555647047278</v>
      </c>
      <c r="O27" s="151">
        <v>62.323542936682315</v>
      </c>
      <c r="P27" s="151">
        <v>61.689479525042245</v>
      </c>
      <c r="Q27" s="151">
        <v>62.573780421812693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2.7073297068560076</v>
      </c>
      <c r="C29" s="83">
        <v>1.5194593454277712</v>
      </c>
      <c r="D29" s="83">
        <v>1.3260459385812577</v>
      </c>
      <c r="E29" s="83">
        <v>1.3315493110898688</v>
      </c>
      <c r="F29" s="83">
        <v>1.1872755016034588</v>
      </c>
      <c r="G29" s="83">
        <v>1.3909213965157021</v>
      </c>
      <c r="H29" s="83">
        <v>2.0086878970366815</v>
      </c>
      <c r="I29" s="83">
        <v>1.6273141219677307</v>
      </c>
      <c r="J29" s="83">
        <v>2.2390277437176569</v>
      </c>
      <c r="K29" s="83">
        <v>2.4096918723885543</v>
      </c>
      <c r="L29" s="83">
        <v>2.2092416790789819</v>
      </c>
      <c r="M29" s="83">
        <v>2.4130558174482184</v>
      </c>
      <c r="N29" s="83">
        <v>2.4186708601902023</v>
      </c>
      <c r="O29" s="83">
        <v>2.0449987949504864</v>
      </c>
      <c r="P29" s="83">
        <v>1.8518927061716444</v>
      </c>
      <c r="Q29" s="83">
        <v>1.6728452677755974</v>
      </c>
    </row>
    <row r="30" spans="1:17" x14ac:dyDescent="0.25">
      <c r="A30" s="154" t="s">
        <v>125</v>
      </c>
      <c r="B30" s="83">
        <v>13.852434375996262</v>
      </c>
      <c r="C30" s="83">
        <v>15.665539064190137</v>
      </c>
      <c r="D30" s="83">
        <v>13.60266909586483</v>
      </c>
      <c r="E30" s="83">
        <v>25.091360272588542</v>
      </c>
      <c r="F30" s="83">
        <v>38.502297354662325</v>
      </c>
      <c r="G30" s="83">
        <v>35.959752073830899</v>
      </c>
      <c r="H30" s="83">
        <v>33.879414157155054</v>
      </c>
      <c r="I30" s="83">
        <v>33.127842683950924</v>
      </c>
      <c r="J30" s="83">
        <v>36.193691198072351</v>
      </c>
      <c r="K30" s="83">
        <v>32.971823909298031</v>
      </c>
      <c r="L30" s="83">
        <v>30.805218992103171</v>
      </c>
      <c r="M30" s="83">
        <v>31.318844221754894</v>
      </c>
      <c r="N30" s="83">
        <v>31.602718222347505</v>
      </c>
      <c r="O30" s="83">
        <v>30.690765154846737</v>
      </c>
      <c r="P30" s="83">
        <v>31.606404709129283</v>
      </c>
      <c r="Q30" s="83">
        <v>33.565536863465489</v>
      </c>
    </row>
    <row r="31" spans="1:17" x14ac:dyDescent="0.25">
      <c r="A31" s="154" t="s">
        <v>29</v>
      </c>
      <c r="B31" s="83">
        <v>5.90267026002335</v>
      </c>
      <c r="C31" s="83">
        <v>4.9206777189555968</v>
      </c>
      <c r="D31" s="83">
        <v>3.9854804998599387</v>
      </c>
      <c r="E31" s="83">
        <v>5.5144302956013922</v>
      </c>
      <c r="F31" s="83">
        <v>5.9735203544389925</v>
      </c>
      <c r="G31" s="83">
        <v>6.0042117814983467</v>
      </c>
      <c r="H31" s="83">
        <v>6.9267222912702673</v>
      </c>
      <c r="I31" s="83">
        <v>5.4576415129511551</v>
      </c>
      <c r="J31" s="83">
        <v>4.1441083005477815</v>
      </c>
      <c r="K31" s="83">
        <v>3.5204664294909285</v>
      </c>
      <c r="L31" s="83">
        <v>2.5001849571308763</v>
      </c>
      <c r="M31" s="83">
        <v>3.7806436970257034</v>
      </c>
      <c r="N31" s="83">
        <v>3.6630104295209414</v>
      </c>
      <c r="O31" s="83">
        <v>3.2742493859379986</v>
      </c>
      <c r="P31" s="83">
        <v>2.8914474474540048</v>
      </c>
      <c r="Q31" s="83">
        <v>2.6867271969781026</v>
      </c>
    </row>
    <row r="32" spans="1:17" x14ac:dyDescent="0.25">
      <c r="A32" s="154" t="s">
        <v>26</v>
      </c>
      <c r="B32" s="83">
        <v>20.541462330678954</v>
      </c>
      <c r="C32" s="83">
        <v>23.971781262410243</v>
      </c>
      <c r="D32" s="83">
        <v>25.103356573649226</v>
      </c>
      <c r="E32" s="83">
        <v>23.730567052958243</v>
      </c>
      <c r="F32" s="83">
        <v>24.22871837184481</v>
      </c>
      <c r="G32" s="83">
        <v>20.715419975129539</v>
      </c>
      <c r="H32" s="83">
        <v>28.348707394446663</v>
      </c>
      <c r="I32" s="83">
        <v>28.064578786451296</v>
      </c>
      <c r="J32" s="83">
        <v>28.500667171102052</v>
      </c>
      <c r="K32" s="83">
        <v>22.415509312903588</v>
      </c>
      <c r="L32" s="83">
        <v>25.020135474751246</v>
      </c>
      <c r="M32" s="83">
        <v>25.683853072979201</v>
      </c>
      <c r="N32" s="83">
        <v>24.441156134988628</v>
      </c>
      <c r="O32" s="83">
        <v>26.313529600947088</v>
      </c>
      <c r="P32" s="83">
        <v>25.339734662287313</v>
      </c>
      <c r="Q32" s="83">
        <v>24.648671093593499</v>
      </c>
    </row>
    <row r="33" spans="1:17" x14ac:dyDescent="0.25">
      <c r="A33" s="152" t="s">
        <v>331</v>
      </c>
      <c r="B33" s="151">
        <v>1.3162524018792054</v>
      </c>
      <c r="C33" s="151">
        <v>1.4617746216065755</v>
      </c>
      <c r="D33" s="151">
        <v>1.3291567214147701</v>
      </c>
      <c r="E33" s="151">
        <v>1.6349199972375728</v>
      </c>
      <c r="F33" s="151">
        <v>1.9464663516831135</v>
      </c>
      <c r="G33" s="151">
        <v>1.8461468181047724</v>
      </c>
      <c r="H33" s="151">
        <v>2.0006586037332013</v>
      </c>
      <c r="I33" s="151">
        <v>2.0914771028822434</v>
      </c>
      <c r="J33" s="151">
        <v>1.9789325662272637</v>
      </c>
      <c r="K33" s="151">
        <v>1.9559368821687695</v>
      </c>
      <c r="L33" s="151">
        <v>2.0738526113869611</v>
      </c>
      <c r="M33" s="151">
        <v>2.0726558562459338</v>
      </c>
      <c r="N33" s="151">
        <v>2.0346462610402938</v>
      </c>
      <c r="O33" s="151">
        <v>2.1077658295626893</v>
      </c>
      <c r="P33" s="151">
        <v>1.9394608822017709</v>
      </c>
      <c r="Q33" s="151">
        <v>2.060864660581597</v>
      </c>
    </row>
    <row r="34" spans="1:17" x14ac:dyDescent="0.25">
      <c r="A34" s="156" t="s">
        <v>322</v>
      </c>
      <c r="B34" s="204">
        <v>2.176013727160437</v>
      </c>
      <c r="C34" s="204">
        <v>2.4231141947263737</v>
      </c>
      <c r="D34" s="204">
        <v>2.2297728081575361</v>
      </c>
      <c r="E34" s="204">
        <v>2.7214887781537733</v>
      </c>
      <c r="F34" s="204">
        <v>3.2355260288939736</v>
      </c>
      <c r="G34" s="204">
        <v>3.096638540392171</v>
      </c>
      <c r="H34" s="204">
        <v>3.3443527737073344</v>
      </c>
      <c r="I34" s="204">
        <v>3.4990700965837083</v>
      </c>
      <c r="J34" s="204">
        <v>3.331135361726294</v>
      </c>
      <c r="K34" s="204">
        <v>3.2866443321197134</v>
      </c>
      <c r="L34" s="204">
        <v>3.4820472029298579</v>
      </c>
      <c r="M34" s="204">
        <v>3.4787579423888868</v>
      </c>
      <c r="N34" s="204">
        <v>3.4273292081467304</v>
      </c>
      <c r="O34" s="204">
        <v>3.5658321658525551</v>
      </c>
      <c r="P34" s="204">
        <v>3.3021446627265378</v>
      </c>
      <c r="Q34" s="204">
        <v>3.5007609455621611</v>
      </c>
    </row>
    <row r="35" spans="1:17" x14ac:dyDescent="0.25">
      <c r="A35" s="152" t="s">
        <v>330</v>
      </c>
      <c r="B35" s="151">
        <v>1.125307062800136</v>
      </c>
      <c r="C35" s="151">
        <v>1.2568645533074005</v>
      </c>
      <c r="D35" s="151">
        <v>1.1575124230618574</v>
      </c>
      <c r="E35" s="151">
        <v>1.4081437198678846</v>
      </c>
      <c r="F35" s="151">
        <v>1.6721369522616052</v>
      </c>
      <c r="G35" s="151">
        <v>1.5895801434817769</v>
      </c>
      <c r="H35" s="151">
        <v>1.7182488773196554</v>
      </c>
      <c r="I35" s="151">
        <v>1.8030939037246605</v>
      </c>
      <c r="J35" s="151">
        <v>1.7180185880194774</v>
      </c>
      <c r="K35" s="151">
        <v>1.7007040235019215</v>
      </c>
      <c r="L35" s="151">
        <v>1.8072286425021977</v>
      </c>
      <c r="M35" s="151">
        <v>1.8027444010926725</v>
      </c>
      <c r="N35" s="151">
        <v>1.7660898815352091</v>
      </c>
      <c r="O35" s="151">
        <v>1.8405844559118958</v>
      </c>
      <c r="P35" s="151">
        <v>1.6998799636457453</v>
      </c>
      <c r="Q35" s="151">
        <v>1.8040511721443582</v>
      </c>
    </row>
    <row r="36" spans="1:17" x14ac:dyDescent="0.25">
      <c r="A36" s="154" t="s">
        <v>33</v>
      </c>
      <c r="B36" s="83">
        <v>0</v>
      </c>
      <c r="C36" s="83">
        <v>0</v>
      </c>
      <c r="D36" s="83">
        <v>0</v>
      </c>
      <c r="E36" s="83">
        <v>0</v>
      </c>
      <c r="F36" s="83">
        <v>0</v>
      </c>
      <c r="G36" s="83">
        <v>0</v>
      </c>
      <c r="H36" s="83">
        <v>0</v>
      </c>
      <c r="I36" s="83">
        <v>0</v>
      </c>
      <c r="J36" s="83">
        <v>0</v>
      </c>
      <c r="K36" s="83">
        <v>0</v>
      </c>
      <c r="L36" s="83">
        <v>0</v>
      </c>
      <c r="M36" s="83">
        <v>0</v>
      </c>
      <c r="N36" s="83">
        <v>0</v>
      </c>
      <c r="O36" s="83">
        <v>0</v>
      </c>
      <c r="P36" s="83">
        <v>0</v>
      </c>
      <c r="Q36" s="83">
        <v>0</v>
      </c>
    </row>
    <row r="37" spans="1:17" x14ac:dyDescent="0.25">
      <c r="A37" s="154" t="s">
        <v>30</v>
      </c>
      <c r="B37" s="83">
        <v>0</v>
      </c>
      <c r="C37" s="83">
        <v>3.2296395211370892E-2</v>
      </c>
      <c r="D37" s="83">
        <v>3.229992162826005E-2</v>
      </c>
      <c r="E37" s="83">
        <v>3.2408851095772982E-2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3.4263303392645418E-2</v>
      </c>
      <c r="L37" s="83">
        <v>3.4282028390985167E-2</v>
      </c>
      <c r="M37" s="83">
        <v>3.3973423232583531E-2</v>
      </c>
      <c r="N37" s="83">
        <v>3.4627547609133308E-2</v>
      </c>
      <c r="O37" s="83">
        <v>3.4549171965762522E-2</v>
      </c>
      <c r="P37" s="83">
        <v>3.4812089677460106E-2</v>
      </c>
      <c r="Q37" s="83">
        <v>3.6127299024904302E-2</v>
      </c>
    </row>
    <row r="38" spans="1:17" x14ac:dyDescent="0.25">
      <c r="A38" s="154" t="s">
        <v>125</v>
      </c>
      <c r="B38" s="83">
        <v>4.596416190519214E-2</v>
      </c>
      <c r="C38" s="83">
        <v>0.12989082569021612</v>
      </c>
      <c r="D38" s="83">
        <v>7.7016586769810116E-2</v>
      </c>
      <c r="E38" s="83">
        <v>0.13354990772756531</v>
      </c>
      <c r="F38" s="83">
        <v>0.13459895322350462</v>
      </c>
      <c r="G38" s="83">
        <v>0.16684428732197565</v>
      </c>
      <c r="H38" s="83">
        <v>0.20045148879024322</v>
      </c>
      <c r="I38" s="83">
        <v>0.14392967666447792</v>
      </c>
      <c r="J38" s="83">
        <v>8.1100620117568079E-2</v>
      </c>
      <c r="K38" s="83">
        <v>7.8981362304550634E-2</v>
      </c>
      <c r="L38" s="83">
        <v>7.6476786767537594E-2</v>
      </c>
      <c r="M38" s="83">
        <v>7.5051480534721188E-2</v>
      </c>
      <c r="N38" s="83">
        <v>7.7581197942376001E-2</v>
      </c>
      <c r="O38" s="83">
        <v>7.6859218389532399E-2</v>
      </c>
      <c r="P38" s="83">
        <v>4.6803545433672454E-2</v>
      </c>
      <c r="Q38" s="83">
        <v>5.1169915543149189E-2</v>
      </c>
    </row>
    <row r="39" spans="1:17" x14ac:dyDescent="0.25">
      <c r="A39" s="154" t="s">
        <v>29</v>
      </c>
      <c r="B39" s="83">
        <v>0.29394936208157646</v>
      </c>
      <c r="C39" s="83">
        <v>0.22526097523983341</v>
      </c>
      <c r="D39" s="83">
        <v>0.1335837658673926</v>
      </c>
      <c r="E39" s="83">
        <v>0.24497641062235692</v>
      </c>
      <c r="F39" s="83">
        <v>0.35079365942040791</v>
      </c>
      <c r="G39" s="83">
        <v>0.29020562001397654</v>
      </c>
      <c r="H39" s="83">
        <v>0.33146202562982119</v>
      </c>
      <c r="I39" s="83">
        <v>0.33778808085926143</v>
      </c>
      <c r="J39" s="83">
        <v>0.2739053731731273</v>
      </c>
      <c r="K39" s="83">
        <v>0.23737008094359202</v>
      </c>
      <c r="L39" s="83">
        <v>0.23173090750162961</v>
      </c>
      <c r="M39" s="83">
        <v>0.2537456380868357</v>
      </c>
      <c r="N39" s="83">
        <v>0.26867657329202593</v>
      </c>
      <c r="O39" s="83">
        <v>0.21258810548644003</v>
      </c>
      <c r="P39" s="83">
        <v>0.16755586884307086</v>
      </c>
      <c r="Q39" s="83">
        <v>0.19158289180914434</v>
      </c>
    </row>
    <row r="40" spans="1:17" x14ac:dyDescent="0.25">
      <c r="A40" s="154" t="s">
        <v>26</v>
      </c>
      <c r="B40" s="83">
        <v>0.78539353881336738</v>
      </c>
      <c r="C40" s="83">
        <v>0.8694163571659802</v>
      </c>
      <c r="D40" s="83">
        <v>0.91461214879639463</v>
      </c>
      <c r="E40" s="83">
        <v>0.99720855042218937</v>
      </c>
      <c r="F40" s="83">
        <v>1.1867443396176927</v>
      </c>
      <c r="G40" s="83">
        <v>1.1325302361458247</v>
      </c>
      <c r="H40" s="83">
        <v>1.186335362899591</v>
      </c>
      <c r="I40" s="83">
        <v>1.3213761462009213</v>
      </c>
      <c r="J40" s="83">
        <v>1.3630125947287821</v>
      </c>
      <c r="K40" s="83">
        <v>1.3500892768611334</v>
      </c>
      <c r="L40" s="83">
        <v>1.4647389198420453</v>
      </c>
      <c r="M40" s="83">
        <v>1.4399738592385321</v>
      </c>
      <c r="N40" s="83">
        <v>1.3852045626916738</v>
      </c>
      <c r="O40" s="83">
        <v>1.5165879600701608</v>
      </c>
      <c r="P40" s="83">
        <v>1.4507084596915418</v>
      </c>
      <c r="Q40" s="83">
        <v>1.5251710657671602</v>
      </c>
    </row>
    <row r="41" spans="1:17" x14ac:dyDescent="0.25">
      <c r="A41" s="152" t="s">
        <v>329</v>
      </c>
      <c r="B41" s="151">
        <v>0.88734126486276732</v>
      </c>
      <c r="C41" s="151">
        <v>0.9848228917369396</v>
      </c>
      <c r="D41" s="151">
        <v>0.90729337840399171</v>
      </c>
      <c r="E41" s="151">
        <v>1.1104285370215015</v>
      </c>
      <c r="F41" s="151">
        <v>1.3218052795602926</v>
      </c>
      <c r="G41" s="151">
        <v>1.2779256621551154</v>
      </c>
      <c r="H41" s="151">
        <v>1.3777940801317485</v>
      </c>
      <c r="I41" s="151">
        <v>1.4363945260263835</v>
      </c>
      <c r="J41" s="151">
        <v>1.3675034636768875</v>
      </c>
      <c r="K41" s="151">
        <v>1.3431810857732469</v>
      </c>
      <c r="L41" s="151">
        <v>1.417424340387083</v>
      </c>
      <c r="M41" s="151">
        <v>1.418767855367663</v>
      </c>
      <c r="N41" s="151">
        <v>1.4087111649941462</v>
      </c>
      <c r="O41" s="151">
        <v>1.4636443834797519</v>
      </c>
      <c r="P41" s="151">
        <v>1.3615503791081338</v>
      </c>
      <c r="Q41" s="151">
        <v>1.4409275403859059</v>
      </c>
    </row>
    <row r="42" spans="1:17" x14ac:dyDescent="0.25">
      <c r="A42" s="150" t="s">
        <v>33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31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30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125</v>
      </c>
      <c r="B45" s="87">
        <v>2.755659463558035E-3</v>
      </c>
      <c r="C45" s="87">
        <v>6.1067497226730992E-3</v>
      </c>
      <c r="D45" s="87">
        <v>2.3444026984026142E-3</v>
      </c>
      <c r="E45" s="87">
        <v>2.6163046696032984E-3</v>
      </c>
      <c r="F45" s="87">
        <v>1.3234465615098881E-3</v>
      </c>
      <c r="G45" s="87">
        <v>2.5460962381296955E-3</v>
      </c>
      <c r="H45" s="87">
        <v>1.5761995411589598E-3</v>
      </c>
      <c r="I45" s="87">
        <v>8.7013403471513092E-5</v>
      </c>
      <c r="J45" s="87">
        <v>1.2463951831215951E-4</v>
      </c>
      <c r="K45" s="87">
        <v>9.7862940009197047E-5</v>
      </c>
      <c r="L45" s="87">
        <v>1.2718365626088345E-4</v>
      </c>
      <c r="M45" s="87">
        <v>1.7026329232589033E-4</v>
      </c>
      <c r="N45" s="87">
        <v>9.4064143515444577E-5</v>
      </c>
      <c r="O45" s="87">
        <v>2.9310191923071887E-4</v>
      </c>
      <c r="P45" s="87">
        <v>1.971455108685157E-4</v>
      </c>
      <c r="Q45" s="87">
        <v>8.1101604462631853E-5</v>
      </c>
    </row>
    <row r="46" spans="1:17" x14ac:dyDescent="0.25">
      <c r="A46" s="150" t="s">
        <v>29</v>
      </c>
      <c r="B46" s="87">
        <v>0.318405647532989</v>
      </c>
      <c r="C46" s="87">
        <v>0.34306450482480083</v>
      </c>
      <c r="D46" s="87">
        <v>0.20885336880338329</v>
      </c>
      <c r="E46" s="87">
        <v>0.16018473278054779</v>
      </c>
      <c r="F46" s="87">
        <v>9.2252270850658111E-2</v>
      </c>
      <c r="G46" s="87">
        <v>0.14474083753640704</v>
      </c>
      <c r="H46" s="87">
        <v>8.0411956823186373E-2</v>
      </c>
      <c r="I46" s="87">
        <v>6.2587272846141599E-3</v>
      </c>
      <c r="J46" s="87">
        <v>1.4428087692551519E-2</v>
      </c>
      <c r="K46" s="87">
        <v>1.1546915111812248E-2</v>
      </c>
      <c r="L46" s="87">
        <v>1.6415926268991157E-2</v>
      </c>
      <c r="M46" s="87">
        <v>2.1978525308154469E-2</v>
      </c>
      <c r="N46" s="87">
        <v>1.1430030029728129E-2</v>
      </c>
      <c r="O46" s="87">
        <v>3.886917324823945E-2</v>
      </c>
      <c r="P46" s="87">
        <v>3.6592525559124504E-2</v>
      </c>
      <c r="Q46" s="87">
        <v>1.5261148648139419E-2</v>
      </c>
    </row>
    <row r="47" spans="1:17" x14ac:dyDescent="0.25">
      <c r="A47" s="150" t="s">
        <v>28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26</v>
      </c>
      <c r="B48" s="87">
        <v>3.8578002018915591E-2</v>
      </c>
      <c r="C48" s="87">
        <v>3.823943983256977E-2</v>
      </c>
      <c r="D48" s="87">
        <v>2.4735525991520894E-2</v>
      </c>
      <c r="E48" s="87">
        <v>1.8104080647877521E-2</v>
      </c>
      <c r="F48" s="87">
        <v>1.0620682602189841E-2</v>
      </c>
      <c r="G48" s="87">
        <v>1.6165635033123554E-2</v>
      </c>
      <c r="H48" s="87">
        <v>8.8095393732820389E-3</v>
      </c>
      <c r="I48" s="87">
        <v>7.2348615704276558E-4</v>
      </c>
      <c r="J48" s="87">
        <v>1.7483488599650909E-3</v>
      </c>
      <c r="K48" s="87">
        <v>1.4012181841726835E-3</v>
      </c>
      <c r="L48" s="87">
        <v>2.0047358680000118E-3</v>
      </c>
      <c r="M48" s="87">
        <v>2.684066292861817E-3</v>
      </c>
      <c r="N48" s="87">
        <v>1.3900110933920606E-3</v>
      </c>
      <c r="O48" s="87">
        <v>4.7552809213902121E-3</v>
      </c>
      <c r="P48" s="87">
        <v>4.5602776843602791E-3</v>
      </c>
      <c r="Q48" s="87">
        <v>1.9030796586779798E-3</v>
      </c>
    </row>
    <row r="49" spans="1:17" x14ac:dyDescent="0.25">
      <c r="A49" s="150" t="s">
        <v>25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86</v>
      </c>
      <c r="B50" s="87">
        <v>0.41484612419315464</v>
      </c>
      <c r="C50" s="87">
        <v>0.47262585091101617</v>
      </c>
      <c r="D50" s="87">
        <v>0.48497682775218226</v>
      </c>
      <c r="E50" s="87">
        <v>0.71192474724935406</v>
      </c>
      <c r="F50" s="87">
        <v>0.94437724272873869</v>
      </c>
      <c r="G50" s="87">
        <v>0.74648709105760735</v>
      </c>
      <c r="H50" s="87">
        <v>0.91069057454278224</v>
      </c>
      <c r="I50" s="87">
        <v>1.0430588866841106</v>
      </c>
      <c r="J50" s="87">
        <v>0.94630360886316423</v>
      </c>
      <c r="K50" s="87">
        <v>0.97042225956417349</v>
      </c>
      <c r="L50" s="87">
        <v>1.050801072207175</v>
      </c>
      <c r="M50" s="87">
        <v>1.0364537772635369</v>
      </c>
      <c r="N50" s="87">
        <v>0.96582577923984025</v>
      </c>
      <c r="O50" s="87">
        <v>0.95767583759050257</v>
      </c>
      <c r="P50" s="87">
        <v>0.82349908254656479</v>
      </c>
      <c r="Q50" s="87">
        <v>0.92053076675663148</v>
      </c>
    </row>
    <row r="51" spans="1:17" x14ac:dyDescent="0.25">
      <c r="A51" s="150" t="s">
        <v>22</v>
      </c>
      <c r="B51" s="87">
        <v>0.11275583165415007</v>
      </c>
      <c r="C51" s="87">
        <v>0.12478634644587973</v>
      </c>
      <c r="D51" s="87">
        <v>0.18638325315850271</v>
      </c>
      <c r="E51" s="87">
        <v>0.21759867167411864</v>
      </c>
      <c r="F51" s="87">
        <v>0.2732316368171962</v>
      </c>
      <c r="G51" s="87">
        <v>0.3679860022898479</v>
      </c>
      <c r="H51" s="87">
        <v>0.37630580985133888</v>
      </c>
      <c r="I51" s="87">
        <v>0.3862664124971445</v>
      </c>
      <c r="J51" s="87">
        <v>0.40489877874289448</v>
      </c>
      <c r="K51" s="87">
        <v>0.3597128299730793</v>
      </c>
      <c r="L51" s="87">
        <v>0.34807542238665601</v>
      </c>
      <c r="M51" s="87">
        <v>0.35748122321078407</v>
      </c>
      <c r="N51" s="87">
        <v>0.42997128048767036</v>
      </c>
      <c r="O51" s="87">
        <v>0.46205098980038894</v>
      </c>
      <c r="P51" s="87">
        <v>0.49670134780721581</v>
      </c>
      <c r="Q51" s="87">
        <v>0.50315144371799436</v>
      </c>
    </row>
    <row r="52" spans="1:17" x14ac:dyDescent="0.25">
      <c r="A52" s="152" t="s">
        <v>328</v>
      </c>
      <c r="B52" s="151">
        <v>0.16336539949753359</v>
      </c>
      <c r="C52" s="151">
        <v>0.18142674968203365</v>
      </c>
      <c r="D52" s="151">
        <v>0.16496700669168693</v>
      </c>
      <c r="E52" s="151">
        <v>0.20291652126438725</v>
      </c>
      <c r="F52" s="151">
        <v>0.241583797072076</v>
      </c>
      <c r="G52" s="151">
        <v>0.22913273475527884</v>
      </c>
      <c r="H52" s="151">
        <v>0.24830981625593018</v>
      </c>
      <c r="I52" s="151">
        <v>0.2595816668326642</v>
      </c>
      <c r="J52" s="151">
        <v>0.2456133100299292</v>
      </c>
      <c r="K52" s="151">
        <v>0.24275922284454482</v>
      </c>
      <c r="L52" s="151">
        <v>0.25739422004057699</v>
      </c>
      <c r="M52" s="151">
        <v>0.25724568592855152</v>
      </c>
      <c r="N52" s="151">
        <v>0.25252816161737546</v>
      </c>
      <c r="O52" s="151">
        <v>0.26160332646090717</v>
      </c>
      <c r="P52" s="151">
        <v>0.24071431997265846</v>
      </c>
      <c r="Q52" s="151">
        <v>0.2557822330318974</v>
      </c>
    </row>
    <row r="53" spans="1:17" x14ac:dyDescent="0.25">
      <c r="A53" s="156" t="s">
        <v>321</v>
      </c>
      <c r="B53" s="204">
        <v>2.8006166301577595</v>
      </c>
      <c r="C53" s="204">
        <v>3.1101471373021727</v>
      </c>
      <c r="D53" s="204">
        <v>2.829886020530306</v>
      </c>
      <c r="E53" s="204">
        <v>3.4799825956465193</v>
      </c>
      <c r="F53" s="204">
        <v>4.1430835140369817</v>
      </c>
      <c r="G53" s="204">
        <v>3.9334573146145502</v>
      </c>
      <c r="H53" s="204">
        <v>4.2615233764032228</v>
      </c>
      <c r="I53" s="204">
        <v>4.4543370189873555</v>
      </c>
      <c r="J53" s="204">
        <v>4.2159980923804135</v>
      </c>
      <c r="K53" s="204">
        <v>4.1656489740169853</v>
      </c>
      <c r="L53" s="204">
        <v>4.415695165991278</v>
      </c>
      <c r="M53" s="204">
        <v>4.4134951789926316</v>
      </c>
      <c r="N53" s="204">
        <v>4.3351289835516322</v>
      </c>
      <c r="O53" s="204">
        <v>4.4916154920968214</v>
      </c>
      <c r="P53" s="204">
        <v>4.1353407663410149</v>
      </c>
      <c r="Q53" s="204">
        <v>4.3932567537663543</v>
      </c>
    </row>
    <row r="54" spans="1:17" x14ac:dyDescent="0.25">
      <c r="A54" s="152" t="s">
        <v>327</v>
      </c>
      <c r="B54" s="151">
        <v>0.87223378716136524</v>
      </c>
      <c r="C54" s="151">
        <v>0.9686662013759304</v>
      </c>
      <c r="D54" s="151">
        <v>0.88078502207890552</v>
      </c>
      <c r="E54" s="151">
        <v>1.0834035013804637</v>
      </c>
      <c r="F54" s="151">
        <v>1.2898542217942597</v>
      </c>
      <c r="G54" s="151">
        <v>1.2233760246229786</v>
      </c>
      <c r="H54" s="151">
        <v>1.3257655053542874</v>
      </c>
      <c r="I54" s="151">
        <v>1.3859477039538759</v>
      </c>
      <c r="J54" s="151">
        <v>1.3113684307911115</v>
      </c>
      <c r="K54" s="151">
        <v>1.2961300064842913</v>
      </c>
      <c r="L54" s="151">
        <v>1.3742685784747688</v>
      </c>
      <c r="M54" s="151">
        <v>1.3734755312845246</v>
      </c>
      <c r="N54" s="151">
        <v>1.3482879205137075</v>
      </c>
      <c r="O54" s="151">
        <v>1.3967416654617428</v>
      </c>
      <c r="P54" s="151">
        <v>1.2852119456108841</v>
      </c>
      <c r="Q54" s="151">
        <v>1.3656619240806311</v>
      </c>
    </row>
    <row r="55" spans="1:17" x14ac:dyDescent="0.25">
      <c r="A55" s="152" t="s">
        <v>326</v>
      </c>
      <c r="B55" s="151">
        <v>0.14293412565782845</v>
      </c>
      <c r="C55" s="151">
        <v>0.15863659736370292</v>
      </c>
      <c r="D55" s="151">
        <v>0.14614803897051734</v>
      </c>
      <c r="E55" s="151">
        <v>0.1788693238212207</v>
      </c>
      <c r="F55" s="151">
        <v>0.21291817410640912</v>
      </c>
      <c r="G55" s="151">
        <v>0.20584998625539216</v>
      </c>
      <c r="H55" s="151">
        <v>0.22193692548561975</v>
      </c>
      <c r="I55" s="151">
        <v>0.23137636420979985</v>
      </c>
      <c r="J55" s="151">
        <v>0.22027929913181427</v>
      </c>
      <c r="K55" s="151">
        <v>0.21636141775151596</v>
      </c>
      <c r="L55" s="151">
        <v>0.22832062116561772</v>
      </c>
      <c r="M55" s="151">
        <v>0.22853703636759426</v>
      </c>
      <c r="N55" s="151">
        <v>0.22691709114192915</v>
      </c>
      <c r="O55" s="151">
        <v>0.23576580793751828</v>
      </c>
      <c r="P55" s="151">
        <v>0.21932036825426338</v>
      </c>
      <c r="Q55" s="151">
        <v>0.23210654826606919</v>
      </c>
    </row>
    <row r="56" spans="1:17" x14ac:dyDescent="0.25">
      <c r="A56" s="150" t="s">
        <v>33</v>
      </c>
      <c r="B56" s="87">
        <v>0</v>
      </c>
      <c r="C56" s="87">
        <v>0</v>
      </c>
      <c r="D56" s="87">
        <v>0</v>
      </c>
      <c r="E56" s="87">
        <v>0</v>
      </c>
      <c r="F56" s="87">
        <v>0</v>
      </c>
      <c r="G56" s="87">
        <v>0</v>
      </c>
      <c r="H56" s="87">
        <v>0</v>
      </c>
      <c r="I56" s="87">
        <v>0</v>
      </c>
      <c r="J56" s="87">
        <v>0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4.4388533660192611E-4</v>
      </c>
      <c r="C59" s="87">
        <v>9.836834674384939E-4</v>
      </c>
      <c r="D59" s="87">
        <v>3.7763954315576199E-4</v>
      </c>
      <c r="E59" s="87">
        <v>4.2143787876480228E-4</v>
      </c>
      <c r="F59" s="87">
        <v>2.131825540126672E-4</v>
      </c>
      <c r="G59" s="87">
        <v>4.1012861009460364E-4</v>
      </c>
      <c r="H59" s="87">
        <v>2.5389634428042652E-4</v>
      </c>
      <c r="I59" s="87">
        <v>1.4016236185788181E-5</v>
      </c>
      <c r="J59" s="87">
        <v>2.0077101424012615E-5</v>
      </c>
      <c r="K59" s="87">
        <v>1.5763894139063196E-5</v>
      </c>
      <c r="L59" s="87">
        <v>2.0486914590213103E-5</v>
      </c>
      <c r="M59" s="87">
        <v>2.7426240369862847E-5</v>
      </c>
      <c r="N59" s="87">
        <v>1.5151978885160843E-5</v>
      </c>
      <c r="O59" s="87">
        <v>4.7213251781267564E-5</v>
      </c>
      <c r="P59" s="87">
        <v>3.1756464326850886E-5</v>
      </c>
      <c r="Q59" s="87">
        <v>1.3063955641808368E-5</v>
      </c>
    </row>
    <row r="60" spans="1:17" x14ac:dyDescent="0.25">
      <c r="A60" s="150" t="s">
        <v>29</v>
      </c>
      <c r="B60" s="87">
        <v>5.1289210405064435E-2</v>
      </c>
      <c r="C60" s="87">
        <v>5.5261292338244221E-2</v>
      </c>
      <c r="D60" s="87">
        <v>3.3642381846425699E-2</v>
      </c>
      <c r="E60" s="87">
        <v>2.5802772428555405E-2</v>
      </c>
      <c r="F60" s="87">
        <v>1.4860119996816882E-2</v>
      </c>
      <c r="G60" s="87">
        <v>2.331504898901296E-2</v>
      </c>
      <c r="H60" s="87">
        <v>1.295286627150689E-2</v>
      </c>
      <c r="I60" s="87">
        <v>1.0081642177381133E-3</v>
      </c>
      <c r="J60" s="87">
        <v>2.3240957914520848E-3</v>
      </c>
      <c r="K60" s="87">
        <v>1.8599926329441047E-3</v>
      </c>
      <c r="L60" s="87">
        <v>2.6442995057651391E-3</v>
      </c>
      <c r="M60" s="87">
        <v>3.5403304484609571E-3</v>
      </c>
      <c r="N60" s="87">
        <v>1.8411646265482553E-3</v>
      </c>
      <c r="O60" s="87">
        <v>6.2610987601697862E-3</v>
      </c>
      <c r="P60" s="87">
        <v>5.8943732851352302E-3</v>
      </c>
      <c r="Q60" s="87">
        <v>2.4582863718090654E-3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6.2141965065181919E-3</v>
      </c>
      <c r="C62" s="87">
        <v>6.1596604537024506E-3</v>
      </c>
      <c r="D62" s="87">
        <v>3.9844318305554344E-3</v>
      </c>
      <c r="E62" s="87">
        <v>2.916229686042369E-3</v>
      </c>
      <c r="F62" s="87">
        <v>1.7107938532173329E-3</v>
      </c>
      <c r="G62" s="87">
        <v>2.6039822565001843E-3</v>
      </c>
      <c r="H62" s="87">
        <v>1.4190524633868155E-3</v>
      </c>
      <c r="I62" s="87">
        <v>1.1654012427613542E-4</v>
      </c>
      <c r="J62" s="87">
        <v>2.8162638833506733E-4</v>
      </c>
      <c r="K62" s="87">
        <v>2.257101117026801E-4</v>
      </c>
      <c r="L62" s="87">
        <v>3.2292555278806457E-4</v>
      </c>
      <c r="M62" s="87">
        <v>4.323530122733398E-4</v>
      </c>
      <c r="N62" s="87">
        <v>2.2390485843054247E-4</v>
      </c>
      <c r="O62" s="87">
        <v>7.6598705331412881E-4</v>
      </c>
      <c r="P62" s="87">
        <v>7.3457566934154812E-4</v>
      </c>
      <c r="Q62" s="87">
        <v>3.06550633720843E-4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6.6823972232665077E-2</v>
      </c>
      <c r="C64" s="87">
        <v>7.6131208406836515E-2</v>
      </c>
      <c r="D64" s="87">
        <v>7.8120720385731368E-2</v>
      </c>
      <c r="E64" s="87">
        <v>0.11467779682036368</v>
      </c>
      <c r="F64" s="87">
        <v>0.15212155776555616</v>
      </c>
      <c r="G64" s="87">
        <v>0.12024514569563767</v>
      </c>
      <c r="H64" s="87">
        <v>0.14669526389852888</v>
      </c>
      <c r="I64" s="87">
        <v>0.16801732983856987</v>
      </c>
      <c r="J64" s="87">
        <v>0.15243185941614326</v>
      </c>
      <c r="K64" s="87">
        <v>0.15631692414434395</v>
      </c>
      <c r="L64" s="87">
        <v>0.16926445150668143</v>
      </c>
      <c r="M64" s="87">
        <v>0.16695336992000342</v>
      </c>
      <c r="N64" s="87">
        <v>0.15557651690501245</v>
      </c>
      <c r="O64" s="87">
        <v>0.15426371333107902</v>
      </c>
      <c r="P64" s="87">
        <v>0.13265034097340342</v>
      </c>
      <c r="Q64" s="87">
        <v>0.14828033530914225</v>
      </c>
    </row>
    <row r="65" spans="1:17" x14ac:dyDescent="0.25">
      <c r="A65" s="150" t="s">
        <v>22</v>
      </c>
      <c r="B65" s="87">
        <v>1.8162861176978826E-2</v>
      </c>
      <c r="C65" s="87">
        <v>2.0100752697481242E-2</v>
      </c>
      <c r="D65" s="87">
        <v>3.0022865364649081E-2</v>
      </c>
      <c r="E65" s="87">
        <v>3.5051087007494451E-2</v>
      </c>
      <c r="F65" s="87">
        <v>4.4012519936806091E-2</v>
      </c>
      <c r="G65" s="87">
        <v>5.9275680704146731E-2</v>
      </c>
      <c r="H65" s="87">
        <v>6.0615846507916744E-2</v>
      </c>
      <c r="I65" s="87">
        <v>6.222031379302994E-2</v>
      </c>
      <c r="J65" s="87">
        <v>6.5221640434459813E-2</v>
      </c>
      <c r="K65" s="87">
        <v>5.7943026968386158E-2</v>
      </c>
      <c r="L65" s="87">
        <v>5.606845768579289E-2</v>
      </c>
      <c r="M65" s="87">
        <v>5.7583556746486686E-2</v>
      </c>
      <c r="N65" s="87">
        <v>6.9260352773052744E-2</v>
      </c>
      <c r="O65" s="87">
        <v>7.4427795541174069E-2</v>
      </c>
      <c r="P65" s="87">
        <v>8.0009321862056337E-2</v>
      </c>
      <c r="Q65" s="87">
        <v>8.1048311995755212E-2</v>
      </c>
    </row>
    <row r="66" spans="1:17" x14ac:dyDescent="0.25">
      <c r="A66" s="152" t="s">
        <v>325</v>
      </c>
      <c r="B66" s="151">
        <v>1.785448717338566</v>
      </c>
      <c r="C66" s="151">
        <v>1.9828443385625396</v>
      </c>
      <c r="D66" s="151">
        <v>1.8029529594808831</v>
      </c>
      <c r="E66" s="151">
        <v>2.2177097704448352</v>
      </c>
      <c r="F66" s="151">
        <v>2.6403111181363128</v>
      </c>
      <c r="G66" s="151">
        <v>2.5042313037361792</v>
      </c>
      <c r="H66" s="151">
        <v>2.7138209455633158</v>
      </c>
      <c r="I66" s="151">
        <v>2.8370129508236799</v>
      </c>
      <c r="J66" s="151">
        <v>2.6843503624574878</v>
      </c>
      <c r="K66" s="151">
        <v>2.6531575497811777</v>
      </c>
      <c r="L66" s="151">
        <v>2.8131059663508915</v>
      </c>
      <c r="M66" s="151">
        <v>2.8114826113405122</v>
      </c>
      <c r="N66" s="151">
        <v>2.7599239718959954</v>
      </c>
      <c r="O66" s="151">
        <v>2.8591080186975604</v>
      </c>
      <c r="P66" s="151">
        <v>2.630808452475867</v>
      </c>
      <c r="Q66" s="151">
        <v>2.795488281419654</v>
      </c>
    </row>
    <row r="67" spans="1:17" x14ac:dyDescent="0.25">
      <c r="A67" s="156" t="s">
        <v>333</v>
      </c>
      <c r="B67" s="204">
        <v>26.323725717574941</v>
      </c>
      <c r="C67" s="204">
        <v>27.686401903861498</v>
      </c>
      <c r="D67" s="204">
        <v>25.887686643238197</v>
      </c>
      <c r="E67" s="204">
        <v>37.150135454777839</v>
      </c>
      <c r="F67" s="204">
        <v>50.15851226257135</v>
      </c>
      <c r="G67" s="204">
        <v>49.730095154604108</v>
      </c>
      <c r="H67" s="204">
        <v>51.177185179175162</v>
      </c>
      <c r="I67" s="204">
        <v>51.84714305288675</v>
      </c>
      <c r="J67" s="204">
        <v>50.232625510814842</v>
      </c>
      <c r="K67" s="204">
        <v>49.53185457063001</v>
      </c>
      <c r="L67" s="204">
        <v>46.204028074949527</v>
      </c>
      <c r="M67" s="204">
        <v>47.231121648022722</v>
      </c>
      <c r="N67" s="204">
        <v>47.36939027600603</v>
      </c>
      <c r="O67" s="204">
        <v>47.079204052036573</v>
      </c>
      <c r="P67" s="204">
        <v>46.069843687006205</v>
      </c>
      <c r="Q67" s="204">
        <v>47.418455793531727</v>
      </c>
    </row>
    <row r="68" spans="1:17" x14ac:dyDescent="0.25">
      <c r="A68" s="72" t="s">
        <v>319</v>
      </c>
      <c r="B68" s="306">
        <v>49.820238592698722</v>
      </c>
      <c r="C68" s="306">
        <v>50.498732226191386</v>
      </c>
      <c r="D68" s="306">
        <v>50.761647979908595</v>
      </c>
      <c r="E68" s="306">
        <v>62.394876355742042</v>
      </c>
      <c r="F68" s="306">
        <v>74.59607730536645</v>
      </c>
      <c r="G68" s="306">
        <v>76.21820482478357</v>
      </c>
      <c r="H68" s="306">
        <v>79.199948842134944</v>
      </c>
      <c r="I68" s="306">
        <v>81.852363570036943</v>
      </c>
      <c r="J68" s="306">
        <v>75.133169403772982</v>
      </c>
      <c r="K68" s="306">
        <v>81.111208787574554</v>
      </c>
      <c r="L68" s="306">
        <v>87.945333696652582</v>
      </c>
      <c r="M68" s="306">
        <v>90.192647688831173</v>
      </c>
      <c r="N68" s="306">
        <v>87.147351065513973</v>
      </c>
      <c r="O68" s="306">
        <v>89.401204896894498</v>
      </c>
      <c r="P68" s="306">
        <v>91.848254920716428</v>
      </c>
      <c r="Q68" s="306">
        <v>93.468975152058789</v>
      </c>
    </row>
    <row r="70" spans="1:17" ht="12.75" x14ac:dyDescent="0.25">
      <c r="A70" s="98" t="s">
        <v>90</v>
      </c>
      <c r="B70" s="197"/>
      <c r="C70" s="197"/>
      <c r="D70" s="197"/>
      <c r="E70" s="197"/>
      <c r="F70" s="197"/>
      <c r="G70" s="197"/>
      <c r="H70" s="197"/>
      <c r="I70" s="197"/>
      <c r="J70" s="197"/>
      <c r="K70" s="197"/>
      <c r="L70" s="197"/>
      <c r="M70" s="197"/>
      <c r="N70" s="197"/>
      <c r="O70" s="197"/>
      <c r="P70" s="197"/>
      <c r="Q70" s="197"/>
    </row>
    <row r="72" spans="1:17" x14ac:dyDescent="0.25">
      <c r="A72" s="78" t="s">
        <v>3</v>
      </c>
      <c r="B72" s="77">
        <f t="shared" ref="B72:Q72" si="0">SUM(B$73:B$77,B$78,B$80:B$81,B$83:B$85,B$87:B$89,B$90:B$91)</f>
        <v>1</v>
      </c>
      <c r="C72" s="77">
        <f t="shared" si="0"/>
        <v>1</v>
      </c>
      <c r="D72" s="77">
        <f t="shared" si="0"/>
        <v>1</v>
      </c>
      <c r="E72" s="77">
        <f t="shared" si="0"/>
        <v>1</v>
      </c>
      <c r="F72" s="77">
        <f t="shared" si="0"/>
        <v>1</v>
      </c>
      <c r="G72" s="77">
        <f t="shared" si="0"/>
        <v>0.99999999999999989</v>
      </c>
      <c r="H72" s="77">
        <f t="shared" si="0"/>
        <v>1</v>
      </c>
      <c r="I72" s="77">
        <f t="shared" si="0"/>
        <v>0.99999999999999989</v>
      </c>
      <c r="J72" s="77">
        <f t="shared" si="0"/>
        <v>1</v>
      </c>
      <c r="K72" s="77">
        <f t="shared" si="0"/>
        <v>1</v>
      </c>
      <c r="L72" s="77">
        <f t="shared" si="0"/>
        <v>1</v>
      </c>
      <c r="M72" s="77">
        <f t="shared" si="0"/>
        <v>1</v>
      </c>
      <c r="N72" s="77">
        <f t="shared" si="0"/>
        <v>1</v>
      </c>
      <c r="O72" s="77">
        <f t="shared" si="0"/>
        <v>0.99999999999999989</v>
      </c>
      <c r="P72" s="77">
        <f t="shared" si="0"/>
        <v>1</v>
      </c>
      <c r="Q72" s="77">
        <f t="shared" si="0"/>
        <v>1</v>
      </c>
    </row>
    <row r="73" spans="1:17" x14ac:dyDescent="0.25">
      <c r="A73" s="132" t="s">
        <v>83</v>
      </c>
      <c r="B73" s="203">
        <f t="shared" ref="B73:Q73" si="1">IF(B$6=0,0,B$6/B$5)</f>
        <v>1.6017096923937362E-2</v>
      </c>
      <c r="C73" s="203">
        <f t="shared" si="1"/>
        <v>1.610162520875023E-2</v>
      </c>
      <c r="D73" s="203">
        <f t="shared" si="1"/>
        <v>1.6087852635156344E-2</v>
      </c>
      <c r="E73" s="203">
        <f t="shared" si="1"/>
        <v>1.5935769037850791E-2</v>
      </c>
      <c r="F73" s="203">
        <f t="shared" si="1"/>
        <v>1.5873525938309558E-2</v>
      </c>
      <c r="G73" s="203">
        <f t="shared" si="1"/>
        <v>1.5584501168593267E-2</v>
      </c>
      <c r="H73" s="203">
        <f t="shared" si="1"/>
        <v>1.5792686472746811E-2</v>
      </c>
      <c r="I73" s="203">
        <f t="shared" si="1"/>
        <v>1.5643541934169978E-2</v>
      </c>
      <c r="J73" s="203">
        <f t="shared" si="1"/>
        <v>1.5856269836637207E-2</v>
      </c>
      <c r="K73" s="203">
        <f t="shared" si="1"/>
        <v>1.5397960626010046E-2</v>
      </c>
      <c r="L73" s="203">
        <f t="shared" si="1"/>
        <v>1.5420285677409593E-2</v>
      </c>
      <c r="M73" s="203">
        <f t="shared" si="1"/>
        <v>1.546821922531868E-2</v>
      </c>
      <c r="N73" s="203">
        <f t="shared" si="1"/>
        <v>1.5447252929001041E-2</v>
      </c>
      <c r="O73" s="203">
        <f t="shared" si="1"/>
        <v>1.5401091015401562E-2</v>
      </c>
      <c r="P73" s="203">
        <f t="shared" si="1"/>
        <v>1.541185359354781E-2</v>
      </c>
      <c r="Q73" s="203">
        <f t="shared" si="1"/>
        <v>1.5377744990538787E-2</v>
      </c>
    </row>
    <row r="74" spans="1:17" x14ac:dyDescent="0.25">
      <c r="A74" s="76" t="s">
        <v>82</v>
      </c>
      <c r="B74" s="202">
        <f t="shared" ref="B74:Q74" si="2">IF(B$7=0,0,B$7/B$5)</f>
        <v>1.8205209062462384E-3</v>
      </c>
      <c r="C74" s="202">
        <f t="shared" si="2"/>
        <v>1.8363829582264666E-3</v>
      </c>
      <c r="D74" s="202">
        <f t="shared" si="2"/>
        <v>1.8015353649659404E-3</v>
      </c>
      <c r="E74" s="202">
        <f t="shared" si="2"/>
        <v>1.8150290975612437E-3</v>
      </c>
      <c r="F74" s="202">
        <f t="shared" si="2"/>
        <v>1.8217985344116982E-3</v>
      </c>
      <c r="G74" s="202">
        <f t="shared" si="2"/>
        <v>1.8072283840264794E-3</v>
      </c>
      <c r="H74" s="202">
        <f t="shared" si="2"/>
        <v>1.8067748387759119E-3</v>
      </c>
      <c r="I74" s="202">
        <f t="shared" si="2"/>
        <v>1.7970727204254843E-3</v>
      </c>
      <c r="J74" s="202">
        <f t="shared" si="2"/>
        <v>1.8133992422987115E-3</v>
      </c>
      <c r="K74" s="202">
        <f t="shared" si="2"/>
        <v>1.7832314603814709E-3</v>
      </c>
      <c r="L74" s="202">
        <f t="shared" si="2"/>
        <v>1.7694166190653907E-3</v>
      </c>
      <c r="M74" s="202">
        <f t="shared" si="2"/>
        <v>1.7697700389721308E-3</v>
      </c>
      <c r="N74" s="202">
        <f t="shared" si="2"/>
        <v>1.7732072603626108E-3</v>
      </c>
      <c r="O74" s="202">
        <f t="shared" si="2"/>
        <v>1.775493437366714E-3</v>
      </c>
      <c r="P74" s="202">
        <f t="shared" si="2"/>
        <v>1.746412867814453E-3</v>
      </c>
      <c r="Q74" s="202">
        <f t="shared" si="2"/>
        <v>1.7592557972837247E-3</v>
      </c>
    </row>
    <row r="75" spans="1:17" x14ac:dyDescent="0.25">
      <c r="A75" s="76" t="s">
        <v>81</v>
      </c>
      <c r="B75" s="202">
        <f t="shared" ref="B75:Q75" si="3">IF(B$8=0,0,B$8/B$5)</f>
        <v>4.5547780035411434E-2</v>
      </c>
      <c r="C75" s="202">
        <f t="shared" si="3"/>
        <v>4.6742670923375751E-2</v>
      </c>
      <c r="D75" s="202">
        <f t="shared" si="3"/>
        <v>4.9144974230604717E-2</v>
      </c>
      <c r="E75" s="202">
        <f t="shared" si="3"/>
        <v>4.2462704446171548E-2</v>
      </c>
      <c r="F75" s="202">
        <f t="shared" si="3"/>
        <v>3.8154614847586955E-2</v>
      </c>
      <c r="G75" s="202">
        <f t="shared" si="3"/>
        <v>3.4684614402228399E-2</v>
      </c>
      <c r="H75" s="202">
        <f t="shared" si="3"/>
        <v>3.8676954541099602E-2</v>
      </c>
      <c r="I75" s="202">
        <f t="shared" si="3"/>
        <v>3.8198270914983228E-2</v>
      </c>
      <c r="J75" s="202">
        <f t="shared" si="3"/>
        <v>3.8910712867335009E-2</v>
      </c>
      <c r="K75" s="202">
        <f t="shared" si="3"/>
        <v>3.5615205322293363E-2</v>
      </c>
      <c r="L75" s="202">
        <f t="shared" si="3"/>
        <v>3.9985878558492026E-2</v>
      </c>
      <c r="M75" s="202">
        <f t="shared" si="3"/>
        <v>4.010532013887376E-2</v>
      </c>
      <c r="N75" s="202">
        <f t="shared" si="3"/>
        <v>3.9054338994594082E-2</v>
      </c>
      <c r="O75" s="202">
        <f t="shared" si="3"/>
        <v>3.9110083291975968E-2</v>
      </c>
      <c r="P75" s="202">
        <f t="shared" si="3"/>
        <v>4.0714198594241038E-2</v>
      </c>
      <c r="Q75" s="202">
        <f t="shared" si="3"/>
        <v>3.9789981046029675E-2</v>
      </c>
    </row>
    <row r="76" spans="1:17" x14ac:dyDescent="0.25">
      <c r="A76" s="76" t="s">
        <v>80</v>
      </c>
      <c r="B76" s="202">
        <f t="shared" ref="B76:Q76" si="4">IF(B$9=0,0,B$9/B$5)</f>
        <v>1.8424204183970734E-2</v>
      </c>
      <c r="C76" s="202">
        <f t="shared" si="4"/>
        <v>1.8939998436944855E-2</v>
      </c>
      <c r="D76" s="202">
        <f t="shared" si="4"/>
        <v>2.0294765987240834E-2</v>
      </c>
      <c r="E76" s="202">
        <f t="shared" si="4"/>
        <v>1.6942559526063009E-2</v>
      </c>
      <c r="F76" s="202">
        <f t="shared" si="4"/>
        <v>1.4810378551486881E-2</v>
      </c>
      <c r="G76" s="202">
        <f t="shared" si="4"/>
        <v>1.3099782244258781E-2</v>
      </c>
      <c r="H76" s="202">
        <f t="shared" si="4"/>
        <v>1.5112776824123075E-2</v>
      </c>
      <c r="I76" s="202">
        <f t="shared" si="4"/>
        <v>1.4870980274891187E-2</v>
      </c>
      <c r="J76" s="202">
        <f t="shared" si="4"/>
        <v>1.5214913439880596E-2</v>
      </c>
      <c r="K76" s="202">
        <f t="shared" si="4"/>
        <v>1.3601185950074457E-2</v>
      </c>
      <c r="L76" s="202">
        <f t="shared" si="4"/>
        <v>1.5786964974656092E-2</v>
      </c>
      <c r="M76" s="202">
        <f t="shared" si="4"/>
        <v>1.5865049239672645E-2</v>
      </c>
      <c r="N76" s="202">
        <f t="shared" si="4"/>
        <v>1.5331235111120757E-2</v>
      </c>
      <c r="O76" s="202">
        <f t="shared" si="4"/>
        <v>1.5321743455810612E-2</v>
      </c>
      <c r="P76" s="202">
        <f t="shared" si="4"/>
        <v>1.6271372435458717E-2</v>
      </c>
      <c r="Q76" s="202">
        <f t="shared" si="4"/>
        <v>1.5734608855779129E-2</v>
      </c>
    </row>
    <row r="77" spans="1:17" x14ac:dyDescent="0.25">
      <c r="A77" s="129" t="s">
        <v>79</v>
      </c>
      <c r="B77" s="201">
        <f t="shared" ref="B77:Q77" si="5">IF(B$10=0,0,B$10/B$5)</f>
        <v>2.0732010498372637E-2</v>
      </c>
      <c r="C77" s="201">
        <f t="shared" si="5"/>
        <v>2.0771502031498166E-2</v>
      </c>
      <c r="D77" s="201">
        <f t="shared" si="5"/>
        <v>2.0418957448884317E-2</v>
      </c>
      <c r="E77" s="201">
        <f t="shared" si="5"/>
        <v>2.0906802547847672E-2</v>
      </c>
      <c r="F77" s="201">
        <f t="shared" si="5"/>
        <v>2.1258255294308123E-2</v>
      </c>
      <c r="G77" s="201">
        <f t="shared" si="5"/>
        <v>2.1190836084757966E-2</v>
      </c>
      <c r="H77" s="201">
        <f t="shared" si="5"/>
        <v>2.1064469538444527E-2</v>
      </c>
      <c r="I77" s="201">
        <f t="shared" si="5"/>
        <v>2.0899481305158271E-2</v>
      </c>
      <c r="J77" s="201">
        <f t="shared" si="5"/>
        <v>2.1139888079930218E-2</v>
      </c>
      <c r="K77" s="201">
        <f t="shared" si="5"/>
        <v>2.0803238875951324E-2</v>
      </c>
      <c r="L77" s="201">
        <f t="shared" si="5"/>
        <v>2.0375634291461803E-2</v>
      </c>
      <c r="M77" s="201">
        <f t="shared" si="5"/>
        <v>2.0423147661172564E-2</v>
      </c>
      <c r="N77" s="201">
        <f t="shared" si="5"/>
        <v>2.0507584884567717E-2</v>
      </c>
      <c r="O77" s="201">
        <f t="shared" si="5"/>
        <v>2.0454087088678942E-2</v>
      </c>
      <c r="P77" s="201">
        <f t="shared" si="5"/>
        <v>2.0224289061270339E-2</v>
      </c>
      <c r="Q77" s="201">
        <f t="shared" si="5"/>
        <v>2.0331331769523724E-2</v>
      </c>
    </row>
    <row r="78" spans="1:17" x14ac:dyDescent="0.25">
      <c r="A78" s="127" t="s">
        <v>324</v>
      </c>
      <c r="B78" s="200">
        <f t="shared" ref="B78:Q78" si="6">IF(B$15=0,0,B$15/B$5)</f>
        <v>7.3783419593975982E-2</v>
      </c>
      <c r="C78" s="200">
        <f t="shared" si="6"/>
        <v>8.8586399682885217E-2</v>
      </c>
      <c r="D78" s="200">
        <f t="shared" si="6"/>
        <v>7.7405883778685861E-2</v>
      </c>
      <c r="E78" s="200">
        <f t="shared" si="6"/>
        <v>7.8079462719730555E-2</v>
      </c>
      <c r="F78" s="200">
        <f t="shared" si="6"/>
        <v>7.5364517100563189E-2</v>
      </c>
      <c r="G78" s="200">
        <f t="shared" si="6"/>
        <v>6.861173123741629E-2</v>
      </c>
      <c r="H78" s="200">
        <f t="shared" si="6"/>
        <v>7.6756112380028399E-2</v>
      </c>
      <c r="I78" s="200">
        <f t="shared" si="6"/>
        <v>0.10137063088360299</v>
      </c>
      <c r="J78" s="200">
        <f t="shared" si="6"/>
        <v>8.4900793700842303E-2</v>
      </c>
      <c r="K78" s="200">
        <f t="shared" si="6"/>
        <v>0.10006478140450756</v>
      </c>
      <c r="L78" s="200">
        <f t="shared" si="6"/>
        <v>0.10222706686938698</v>
      </c>
      <c r="M78" s="200">
        <f t="shared" si="6"/>
        <v>8.8604175457399029E-2</v>
      </c>
      <c r="N78" s="200">
        <f t="shared" si="6"/>
        <v>9.2952613336263173E-2</v>
      </c>
      <c r="O78" s="200">
        <f t="shared" si="6"/>
        <v>9.2801813940952077E-2</v>
      </c>
      <c r="P78" s="200">
        <f t="shared" si="6"/>
        <v>7.4359233719765994E-2</v>
      </c>
      <c r="Q78" s="200">
        <f t="shared" si="6"/>
        <v>8.006312767393467E-2</v>
      </c>
    </row>
    <row r="79" spans="1:17" x14ac:dyDescent="0.25">
      <c r="A79" s="127" t="s">
        <v>323</v>
      </c>
      <c r="B79" s="200">
        <f t="shared" ref="B79:Q79" si="7">IF(B$26=0,0,B$26/B$5)</f>
        <v>0.29101706730914639</v>
      </c>
      <c r="C79" s="200">
        <f t="shared" si="7"/>
        <v>0.29228913624820158</v>
      </c>
      <c r="D79" s="200">
        <f t="shared" si="7"/>
        <v>0.29082193892046376</v>
      </c>
      <c r="E79" s="200">
        <f t="shared" si="7"/>
        <v>0.28954046843859438</v>
      </c>
      <c r="F79" s="200">
        <f t="shared" si="7"/>
        <v>0.2932809511828518</v>
      </c>
      <c r="G79" s="200">
        <f t="shared" si="7"/>
        <v>0.2800515298381599</v>
      </c>
      <c r="H79" s="200">
        <f t="shared" si="7"/>
        <v>0.28787544442397872</v>
      </c>
      <c r="I79" s="200">
        <f t="shared" si="7"/>
        <v>0.26791186862474642</v>
      </c>
      <c r="J79" s="200">
        <f t="shared" si="7"/>
        <v>0.29161797296411135</v>
      </c>
      <c r="K79" s="200">
        <f t="shared" si="7"/>
        <v>0.25537469287210252</v>
      </c>
      <c r="L79" s="200">
        <f t="shared" si="7"/>
        <v>0.24609405690857547</v>
      </c>
      <c r="M79" s="200">
        <f t="shared" si="7"/>
        <v>0.25345909402028355</v>
      </c>
      <c r="N79" s="200">
        <f t="shared" si="7"/>
        <v>0.25327681972747623</v>
      </c>
      <c r="O79" s="200">
        <f t="shared" si="7"/>
        <v>0.25133018592147166</v>
      </c>
      <c r="P79" s="200">
        <f t="shared" si="7"/>
        <v>0.2530952825149681</v>
      </c>
      <c r="Q79" s="200">
        <f t="shared" si="7"/>
        <v>0.25044610164674047</v>
      </c>
    </row>
    <row r="80" spans="1:17" x14ac:dyDescent="0.25">
      <c r="A80" s="142" t="s">
        <v>332</v>
      </c>
      <c r="B80" s="199">
        <f t="shared" ref="B80:Q80" si="8">IF(B$27=0,0,B$27/B$5)</f>
        <v>0.2823742282884214</v>
      </c>
      <c r="C80" s="199">
        <f t="shared" si="8"/>
        <v>0.28330159430756247</v>
      </c>
      <c r="D80" s="199">
        <f t="shared" si="8"/>
        <v>0.28229766130848744</v>
      </c>
      <c r="E80" s="199">
        <f t="shared" si="8"/>
        <v>0.28127952343421631</v>
      </c>
      <c r="F80" s="199">
        <f t="shared" si="8"/>
        <v>0.285334470288785</v>
      </c>
      <c r="G80" s="199">
        <f t="shared" si="8"/>
        <v>0.27220802150791007</v>
      </c>
      <c r="H80" s="199">
        <f t="shared" si="8"/>
        <v>0.28000355406360927</v>
      </c>
      <c r="I80" s="199">
        <f t="shared" si="8"/>
        <v>0.25994909098506541</v>
      </c>
      <c r="J80" s="199">
        <f t="shared" si="8"/>
        <v>0.28371870485787787</v>
      </c>
      <c r="K80" s="199">
        <f t="shared" si="8"/>
        <v>0.24748043467964254</v>
      </c>
      <c r="L80" s="199">
        <f t="shared" si="8"/>
        <v>0.23794242074774899</v>
      </c>
      <c r="M80" s="199">
        <f t="shared" si="8"/>
        <v>0.24541035646264497</v>
      </c>
      <c r="N80" s="199">
        <f t="shared" si="8"/>
        <v>0.24524491335964843</v>
      </c>
      <c r="O80" s="199">
        <f t="shared" si="8"/>
        <v>0.24310832627021395</v>
      </c>
      <c r="P80" s="199">
        <f t="shared" si="8"/>
        <v>0.24538073632315843</v>
      </c>
      <c r="Q80" s="199">
        <f t="shared" si="8"/>
        <v>0.24246067031024532</v>
      </c>
    </row>
    <row r="81" spans="1:17" x14ac:dyDescent="0.25">
      <c r="A81" s="142" t="s">
        <v>331</v>
      </c>
      <c r="B81" s="199">
        <f t="shared" ref="B81:Q81" si="9">IF(B$33=0,0,B$33/B$5)</f>
        <v>8.6428390207249611E-3</v>
      </c>
      <c r="C81" s="199">
        <f t="shared" si="9"/>
        <v>8.9875419406390822E-3</v>
      </c>
      <c r="D81" s="199">
        <f t="shared" si="9"/>
        <v>8.5242776119763726E-3</v>
      </c>
      <c r="E81" s="199">
        <f t="shared" si="9"/>
        <v>8.2609450043780609E-3</v>
      </c>
      <c r="F81" s="199">
        <f t="shared" si="9"/>
        <v>7.9464808940667743E-3</v>
      </c>
      <c r="G81" s="199">
        <f t="shared" si="9"/>
        <v>7.84350833024983E-3</v>
      </c>
      <c r="H81" s="199">
        <f t="shared" si="9"/>
        <v>7.8718903603694785E-3</v>
      </c>
      <c r="I81" s="199">
        <f t="shared" si="9"/>
        <v>7.962777639680986E-3</v>
      </c>
      <c r="J81" s="199">
        <f t="shared" si="9"/>
        <v>7.8992681062335108E-3</v>
      </c>
      <c r="K81" s="199">
        <f t="shared" si="9"/>
        <v>7.8942581924599676E-3</v>
      </c>
      <c r="L81" s="199">
        <f t="shared" si="9"/>
        <v>8.1516361608264809E-3</v>
      </c>
      <c r="M81" s="199">
        <f t="shared" si="9"/>
        <v>8.0487375576385762E-3</v>
      </c>
      <c r="N81" s="199">
        <f t="shared" si="9"/>
        <v>8.0319063678278013E-3</v>
      </c>
      <c r="O81" s="199">
        <f t="shared" si="9"/>
        <v>8.2218596512576882E-3</v>
      </c>
      <c r="P81" s="199">
        <f t="shared" si="9"/>
        <v>7.7145461918096334E-3</v>
      </c>
      <c r="Q81" s="199">
        <f t="shared" si="9"/>
        <v>7.9854313364951576E-3</v>
      </c>
    </row>
    <row r="82" spans="1:17" x14ac:dyDescent="0.25">
      <c r="A82" s="127" t="s">
        <v>322</v>
      </c>
      <c r="B82" s="200">
        <f t="shared" ref="B82:Q82" si="10">IF(B$34=0,0,B$34/B$5)</f>
        <v>1.428824465876365E-2</v>
      </c>
      <c r="C82" s="200">
        <f t="shared" si="10"/>
        <v>1.4898220375536458E-2</v>
      </c>
      <c r="D82" s="200">
        <f t="shared" si="10"/>
        <v>1.4300196599946078E-2</v>
      </c>
      <c r="E82" s="200">
        <f t="shared" si="10"/>
        <v>1.3751173858260333E-2</v>
      </c>
      <c r="F82" s="200">
        <f t="shared" si="10"/>
        <v>1.3209088227304473E-2</v>
      </c>
      <c r="G82" s="200">
        <f t="shared" si="10"/>
        <v>1.3156326435766849E-2</v>
      </c>
      <c r="H82" s="200">
        <f t="shared" si="10"/>
        <v>1.3158855944685932E-2</v>
      </c>
      <c r="I82" s="200">
        <f t="shared" si="10"/>
        <v>1.3321837033910799E-2</v>
      </c>
      <c r="J82" s="200">
        <f t="shared" si="10"/>
        <v>1.3296830710404944E-2</v>
      </c>
      <c r="K82" s="200">
        <f t="shared" si="10"/>
        <v>1.326505941018368E-2</v>
      </c>
      <c r="L82" s="200">
        <f t="shared" si="10"/>
        <v>1.368678841363017E-2</v>
      </c>
      <c r="M82" s="200">
        <f t="shared" si="10"/>
        <v>1.3509049088136027E-2</v>
      </c>
      <c r="N82" s="200">
        <f t="shared" si="10"/>
        <v>1.3529618302043895E-2</v>
      </c>
      <c r="O82" s="200">
        <f t="shared" si="10"/>
        <v>1.3909406441825973E-2</v>
      </c>
      <c r="P82" s="200">
        <f t="shared" si="10"/>
        <v>1.3134860190488382E-2</v>
      </c>
      <c r="Q82" s="200">
        <f t="shared" si="10"/>
        <v>1.356473653557691E-2</v>
      </c>
    </row>
    <row r="83" spans="1:17" x14ac:dyDescent="0.25">
      <c r="A83" s="142" t="s">
        <v>330</v>
      </c>
      <c r="B83" s="199">
        <f t="shared" ref="B83:Q83" si="11">IF(B$35=0,0,B$35/B$5)</f>
        <v>7.3890446686219729E-3</v>
      </c>
      <c r="C83" s="199">
        <f t="shared" si="11"/>
        <v>7.7276775226387297E-3</v>
      </c>
      <c r="D83" s="199">
        <f t="shared" si="11"/>
        <v>7.4234716452309763E-3</v>
      </c>
      <c r="E83" s="199">
        <f t="shared" si="11"/>
        <v>7.1150868836052216E-3</v>
      </c>
      <c r="F83" s="199">
        <f t="shared" si="11"/>
        <v>6.82652660906266E-3</v>
      </c>
      <c r="G83" s="199">
        <f t="shared" si="11"/>
        <v>6.7534634703638515E-3</v>
      </c>
      <c r="H83" s="199">
        <f t="shared" si="11"/>
        <v>6.760707073585265E-3</v>
      </c>
      <c r="I83" s="199">
        <f t="shared" si="11"/>
        <v>6.8648305061708367E-3</v>
      </c>
      <c r="J83" s="199">
        <f t="shared" si="11"/>
        <v>6.8577826601394481E-3</v>
      </c>
      <c r="K83" s="199">
        <f t="shared" si="11"/>
        <v>6.8641257255668527E-3</v>
      </c>
      <c r="L83" s="199">
        <f t="shared" si="11"/>
        <v>7.1036245643560057E-3</v>
      </c>
      <c r="M83" s="199">
        <f t="shared" si="11"/>
        <v>7.0005913061601741E-3</v>
      </c>
      <c r="N83" s="199">
        <f t="shared" si="11"/>
        <v>6.9717615475852852E-3</v>
      </c>
      <c r="O83" s="199">
        <f t="shared" si="11"/>
        <v>7.1796529104629428E-3</v>
      </c>
      <c r="P83" s="199">
        <f t="shared" si="11"/>
        <v>6.7615710223499596E-3</v>
      </c>
      <c r="Q83" s="199">
        <f t="shared" si="11"/>
        <v>6.9903313100709973E-3</v>
      </c>
    </row>
    <row r="84" spans="1:17" x14ac:dyDescent="0.25">
      <c r="A84" s="142" t="s">
        <v>329</v>
      </c>
      <c r="B84" s="199">
        <f t="shared" ref="B84:Q84" si="12">IF(B$41=0,0,B$41/B$5)</f>
        <v>5.826502346894997E-3</v>
      </c>
      <c r="C84" s="199">
        <f t="shared" si="12"/>
        <v>6.05506273864523E-3</v>
      </c>
      <c r="D84" s="199">
        <f t="shared" si="12"/>
        <v>5.8187424465576719E-3</v>
      </c>
      <c r="E84" s="199">
        <f t="shared" si="12"/>
        <v>5.610787739538328E-3</v>
      </c>
      <c r="F84" s="199">
        <f t="shared" si="12"/>
        <v>5.3962917933926191E-3</v>
      </c>
      <c r="G84" s="199">
        <f t="shared" si="12"/>
        <v>5.4293734811641774E-3</v>
      </c>
      <c r="H84" s="199">
        <f t="shared" si="12"/>
        <v>5.4211367785213576E-3</v>
      </c>
      <c r="I84" s="199">
        <f t="shared" si="12"/>
        <v>5.4687140480002812E-3</v>
      </c>
      <c r="J84" s="199">
        <f t="shared" si="12"/>
        <v>5.458637995119104E-3</v>
      </c>
      <c r="K84" s="199">
        <f t="shared" si="12"/>
        <v>5.4211454300946114E-3</v>
      </c>
      <c r="L84" s="199">
        <f t="shared" si="12"/>
        <v>5.5714313760260956E-3</v>
      </c>
      <c r="M84" s="199">
        <f t="shared" si="12"/>
        <v>5.5094964697859003E-3</v>
      </c>
      <c r="N84" s="199">
        <f t="shared" si="12"/>
        <v>5.5609844291860076E-3</v>
      </c>
      <c r="O84" s="199">
        <f t="shared" si="12"/>
        <v>5.7093053372152102E-3</v>
      </c>
      <c r="P84" s="199">
        <f t="shared" si="12"/>
        <v>5.4158056955401195E-3</v>
      </c>
      <c r="Q84" s="199">
        <f t="shared" si="12"/>
        <v>5.5833011039983929E-3</v>
      </c>
    </row>
    <row r="85" spans="1:17" x14ac:dyDescent="0.25">
      <c r="A85" s="142" t="s">
        <v>328</v>
      </c>
      <c r="B85" s="199">
        <f t="shared" ref="B85:Q85" si="13">IF(B$52=0,0,B$52/B$5)</f>
        <v>1.0726976432466797E-3</v>
      </c>
      <c r="C85" s="199">
        <f t="shared" si="13"/>
        <v>1.1154801142524986E-3</v>
      </c>
      <c r="D85" s="199">
        <f t="shared" si="13"/>
        <v>1.0579825081574287E-3</v>
      </c>
      <c r="E85" s="199">
        <f t="shared" si="13"/>
        <v>1.0252992351167819E-3</v>
      </c>
      <c r="F85" s="199">
        <f t="shared" si="13"/>
        <v>9.8626982484919536E-4</v>
      </c>
      <c r="G85" s="199">
        <f t="shared" si="13"/>
        <v>9.734894842388205E-4</v>
      </c>
      <c r="H85" s="199">
        <f t="shared" si="13"/>
        <v>9.7701209257930878E-4</v>
      </c>
      <c r="I85" s="199">
        <f t="shared" si="13"/>
        <v>9.8829247973968178E-4</v>
      </c>
      <c r="J85" s="199">
        <f t="shared" si="13"/>
        <v>9.8041005514639236E-4</v>
      </c>
      <c r="K85" s="199">
        <f t="shared" si="13"/>
        <v>9.7978825452221525E-4</v>
      </c>
      <c r="L85" s="199">
        <f t="shared" si="13"/>
        <v>1.0117324732480683E-3</v>
      </c>
      <c r="M85" s="199">
        <f t="shared" si="13"/>
        <v>9.9896131218995361E-4</v>
      </c>
      <c r="N85" s="199">
        <f t="shared" si="13"/>
        <v>9.9687232527260333E-4</v>
      </c>
      <c r="O85" s="199">
        <f t="shared" si="13"/>
        <v>1.0204481941478187E-3</v>
      </c>
      <c r="P85" s="199">
        <f t="shared" si="13"/>
        <v>9.5748347259830204E-4</v>
      </c>
      <c r="Q85" s="199">
        <f t="shared" si="13"/>
        <v>9.9110412150752152E-4</v>
      </c>
    </row>
    <row r="86" spans="1:17" x14ac:dyDescent="0.25">
      <c r="A86" s="127" t="s">
        <v>321</v>
      </c>
      <c r="B86" s="200">
        <f t="shared" ref="B86:Q86" si="14">IF(B$53=0,0,B$53/B$5)</f>
        <v>1.8389541898393501E-2</v>
      </c>
      <c r="C86" s="200">
        <f t="shared" si="14"/>
        <v>1.9122358142557121E-2</v>
      </c>
      <c r="D86" s="200">
        <f t="shared" si="14"/>
        <v>1.8148901224811831E-2</v>
      </c>
      <c r="E86" s="200">
        <f t="shared" si="14"/>
        <v>1.7583701274314589E-2</v>
      </c>
      <c r="F86" s="200">
        <f t="shared" si="14"/>
        <v>1.6914206586900092E-2</v>
      </c>
      <c r="G86" s="200">
        <f t="shared" si="14"/>
        <v>1.6711620609640179E-2</v>
      </c>
      <c r="H86" s="200">
        <f t="shared" si="14"/>
        <v>1.6767600791359853E-2</v>
      </c>
      <c r="I86" s="200">
        <f t="shared" si="14"/>
        <v>1.6958777681819439E-2</v>
      </c>
      <c r="J86" s="200">
        <f t="shared" si="14"/>
        <v>1.6828920719907603E-2</v>
      </c>
      <c r="K86" s="200">
        <f t="shared" si="14"/>
        <v>1.6812765708258966E-2</v>
      </c>
      <c r="L86" s="200">
        <f t="shared" si="14"/>
        <v>1.7356653116350533E-2</v>
      </c>
      <c r="M86" s="200">
        <f t="shared" si="14"/>
        <v>1.7138911074198005E-2</v>
      </c>
      <c r="N86" s="200">
        <f t="shared" si="14"/>
        <v>1.7113220491969176E-2</v>
      </c>
      <c r="O86" s="200">
        <f t="shared" si="14"/>
        <v>1.7520652278102816E-2</v>
      </c>
      <c r="P86" s="200">
        <f t="shared" si="14"/>
        <v>1.6449043986179388E-2</v>
      </c>
      <c r="Q86" s="200">
        <f t="shared" si="14"/>
        <v>1.7022976239931407E-2</v>
      </c>
    </row>
    <row r="87" spans="1:17" x14ac:dyDescent="0.25">
      <c r="A87" s="142" t="s">
        <v>327</v>
      </c>
      <c r="B87" s="199">
        <f t="shared" ref="B87:Q87" si="15">IF(B$54=0,0,B$54/B$5)</f>
        <v>5.7273029094649167E-3</v>
      </c>
      <c r="C87" s="199">
        <f t="shared" si="15"/>
        <v>5.9557253099505819E-3</v>
      </c>
      <c r="D87" s="199">
        <f t="shared" si="15"/>
        <v>5.6487364685480169E-3</v>
      </c>
      <c r="E87" s="199">
        <f t="shared" si="15"/>
        <v>5.4742352883179711E-3</v>
      </c>
      <c r="F87" s="199">
        <f t="shared" si="15"/>
        <v>5.2658510745672163E-3</v>
      </c>
      <c r="G87" s="199">
        <f t="shared" si="15"/>
        <v>5.1976148083438551E-3</v>
      </c>
      <c r="H87" s="199">
        <f t="shared" si="15"/>
        <v>5.2164225731640718E-3</v>
      </c>
      <c r="I87" s="199">
        <f t="shared" si="15"/>
        <v>5.2766503499381053E-3</v>
      </c>
      <c r="J87" s="199">
        <f t="shared" si="15"/>
        <v>5.2345648344240192E-3</v>
      </c>
      <c r="K87" s="199">
        <f t="shared" si="15"/>
        <v>5.2312449422378306E-3</v>
      </c>
      <c r="L87" s="199">
        <f t="shared" si="15"/>
        <v>5.4018001942242374E-3</v>
      </c>
      <c r="M87" s="199">
        <f t="shared" si="15"/>
        <v>5.3336129390868037E-3</v>
      </c>
      <c r="N87" s="199">
        <f t="shared" si="15"/>
        <v>5.3224595065003736E-3</v>
      </c>
      <c r="O87" s="199">
        <f t="shared" si="15"/>
        <v>5.4483348109277312E-3</v>
      </c>
      <c r="P87" s="199">
        <f t="shared" si="15"/>
        <v>5.112156172711717E-3</v>
      </c>
      <c r="Q87" s="199">
        <f t="shared" si="15"/>
        <v>5.2916621514263471E-3</v>
      </c>
    </row>
    <row r="88" spans="1:17" x14ac:dyDescent="0.25">
      <c r="A88" s="142" t="s">
        <v>326</v>
      </c>
      <c r="B88" s="199">
        <f t="shared" ref="B88:Q88" si="16">IF(B$55=0,0,B$55/B$5)</f>
        <v>9.385408428238942E-4</v>
      </c>
      <c r="C88" s="199">
        <f t="shared" si="16"/>
        <v>9.7535765846007742E-4</v>
      </c>
      <c r="D88" s="199">
        <f t="shared" si="16"/>
        <v>9.3729086762965033E-4</v>
      </c>
      <c r="E88" s="199">
        <f t="shared" si="16"/>
        <v>9.0379324343335319E-4</v>
      </c>
      <c r="F88" s="199">
        <f t="shared" si="16"/>
        <v>8.6924194763147598E-4</v>
      </c>
      <c r="G88" s="199">
        <f t="shared" si="16"/>
        <v>8.7457079043880824E-4</v>
      </c>
      <c r="H88" s="199">
        <f t="shared" si="16"/>
        <v>8.7324401128722996E-4</v>
      </c>
      <c r="I88" s="199">
        <f t="shared" si="16"/>
        <v>8.8090782191279423E-4</v>
      </c>
      <c r="J88" s="199">
        <f t="shared" si="16"/>
        <v>8.7928475774832549E-4</v>
      </c>
      <c r="K88" s="199">
        <f t="shared" si="16"/>
        <v>8.7324540489429813E-4</v>
      </c>
      <c r="L88" s="199">
        <f t="shared" si="16"/>
        <v>8.9745366740950796E-4</v>
      </c>
      <c r="M88" s="199">
        <f t="shared" si="16"/>
        <v>8.8747710932335724E-4</v>
      </c>
      <c r="N88" s="199">
        <f t="shared" si="16"/>
        <v>8.9577085914676756E-4</v>
      </c>
      <c r="O88" s="199">
        <f t="shared" si="16"/>
        <v>9.1966259071095641E-4</v>
      </c>
      <c r="P88" s="199">
        <f t="shared" si="16"/>
        <v>8.7238527326285716E-4</v>
      </c>
      <c r="Q88" s="199">
        <f t="shared" si="16"/>
        <v>8.9936565917265337E-4</v>
      </c>
    </row>
    <row r="89" spans="1:17" x14ac:dyDescent="0.25">
      <c r="A89" s="142" t="s">
        <v>325</v>
      </c>
      <c r="B89" s="199">
        <f t="shared" ref="B89:Q89" si="17">IF(B$66=0,0,B$66/B$5)</f>
        <v>1.1723698146104692E-2</v>
      </c>
      <c r="C89" s="199">
        <f t="shared" si="17"/>
        <v>1.2191275174146463E-2</v>
      </c>
      <c r="D89" s="199">
        <f t="shared" si="17"/>
        <v>1.1562873888634161E-2</v>
      </c>
      <c r="E89" s="199">
        <f t="shared" si="17"/>
        <v>1.1205672742563264E-2</v>
      </c>
      <c r="F89" s="199">
        <f t="shared" si="17"/>
        <v>1.0779113564701398E-2</v>
      </c>
      <c r="G89" s="199">
        <f t="shared" si="17"/>
        <v>1.0639435010857514E-2</v>
      </c>
      <c r="H89" s="199">
        <f t="shared" si="17"/>
        <v>1.0677934206908551E-2</v>
      </c>
      <c r="I89" s="199">
        <f t="shared" si="17"/>
        <v>1.080121950996854E-2</v>
      </c>
      <c r="J89" s="199">
        <f t="shared" si="17"/>
        <v>1.0715071127735261E-2</v>
      </c>
      <c r="K89" s="199">
        <f t="shared" si="17"/>
        <v>1.0708275361126835E-2</v>
      </c>
      <c r="L89" s="199">
        <f t="shared" si="17"/>
        <v>1.1057399254716788E-2</v>
      </c>
      <c r="M89" s="199">
        <f t="shared" si="17"/>
        <v>1.0917821025787844E-2</v>
      </c>
      <c r="N89" s="199">
        <f t="shared" si="17"/>
        <v>1.0894990126322033E-2</v>
      </c>
      <c r="O89" s="199">
        <f t="shared" si="17"/>
        <v>1.1152654876464127E-2</v>
      </c>
      <c r="P89" s="199">
        <f t="shared" si="17"/>
        <v>1.046450254020481E-2</v>
      </c>
      <c r="Q89" s="199">
        <f t="shared" si="17"/>
        <v>1.0831948429332409E-2</v>
      </c>
    </row>
    <row r="90" spans="1:17" x14ac:dyDescent="0.25">
      <c r="A90" s="127" t="s">
        <v>320</v>
      </c>
      <c r="B90" s="200">
        <f t="shared" ref="B90:Q90" si="18">IF(B$67=0,0,B$67/B$5)</f>
        <v>0.1728480977340674</v>
      </c>
      <c r="C90" s="200">
        <f t="shared" si="18"/>
        <v>0.17022644573132847</v>
      </c>
      <c r="D90" s="200">
        <f t="shared" si="18"/>
        <v>0.1660254386284315</v>
      </c>
      <c r="E90" s="200">
        <f t="shared" si="18"/>
        <v>0.18771268711353331</v>
      </c>
      <c r="F90" s="200">
        <f t="shared" si="18"/>
        <v>0.20477295126354542</v>
      </c>
      <c r="G90" s="200">
        <f t="shared" si="18"/>
        <v>0.21128244611102076</v>
      </c>
      <c r="H90" s="200">
        <f t="shared" si="18"/>
        <v>0.20136428570624657</v>
      </c>
      <c r="I90" s="200">
        <f t="shared" si="18"/>
        <v>0.19739507107867799</v>
      </c>
      <c r="J90" s="200">
        <f t="shared" si="18"/>
        <v>0.20051263158826721</v>
      </c>
      <c r="K90" s="200">
        <f t="shared" si="18"/>
        <v>0.19991301984058216</v>
      </c>
      <c r="L90" s="200">
        <f t="shared" si="18"/>
        <v>0.18161291885622982</v>
      </c>
      <c r="M90" s="200">
        <f t="shared" si="18"/>
        <v>0.1834124568013811</v>
      </c>
      <c r="N90" s="200">
        <f t="shared" si="18"/>
        <v>0.18699393338449138</v>
      </c>
      <c r="O90" s="200">
        <f t="shared" si="18"/>
        <v>0.18364402856320924</v>
      </c>
      <c r="P90" s="200">
        <f t="shared" si="18"/>
        <v>0.18325089226310268</v>
      </c>
      <c r="Q90" s="200">
        <f t="shared" si="18"/>
        <v>0.18373687028774502</v>
      </c>
    </row>
    <row r="91" spans="1:17" x14ac:dyDescent="0.25">
      <c r="A91" s="72" t="s">
        <v>319</v>
      </c>
      <c r="B91" s="71">
        <f t="shared" ref="B91:Q91" si="19">IF(B$68=0,0,B$68/B$5)</f>
        <v>0.3271320162577146</v>
      </c>
      <c r="C91" s="71">
        <f t="shared" si="19"/>
        <v>0.31048526026069562</v>
      </c>
      <c r="D91" s="71">
        <f t="shared" si="19"/>
        <v>0.32554955518080869</v>
      </c>
      <c r="E91" s="71">
        <f t="shared" si="19"/>
        <v>0.31526964194007256</v>
      </c>
      <c r="F91" s="71">
        <f t="shared" si="19"/>
        <v>0.30453971247273182</v>
      </c>
      <c r="G91" s="71">
        <f t="shared" si="19"/>
        <v>0.32381938348413108</v>
      </c>
      <c r="H91" s="71">
        <f t="shared" si="19"/>
        <v>0.31162403853851056</v>
      </c>
      <c r="I91" s="71">
        <f t="shared" si="19"/>
        <v>0.31163246754761409</v>
      </c>
      <c r="J91" s="71">
        <f t="shared" si="19"/>
        <v>0.29990766685038489</v>
      </c>
      <c r="K91" s="71">
        <f t="shared" si="19"/>
        <v>0.32736885852965442</v>
      </c>
      <c r="L91" s="71">
        <f t="shared" si="19"/>
        <v>0.34568433571474205</v>
      </c>
      <c r="M91" s="71">
        <f t="shared" si="19"/>
        <v>0.35024480725459256</v>
      </c>
      <c r="N91" s="71">
        <f t="shared" si="19"/>
        <v>0.34402017557810988</v>
      </c>
      <c r="O91" s="71">
        <f t="shared" si="19"/>
        <v>0.3487314145652044</v>
      </c>
      <c r="P91" s="71">
        <f t="shared" si="19"/>
        <v>0.36534256077316329</v>
      </c>
      <c r="Q91" s="71">
        <f t="shared" si="19"/>
        <v>0.3621732651569165</v>
      </c>
    </row>
    <row r="93" spans="1:17" ht="12.75" x14ac:dyDescent="0.25">
      <c r="A93" s="98" t="s">
        <v>128</v>
      </c>
      <c r="B93" s="197"/>
      <c r="C93" s="197"/>
      <c r="D93" s="197"/>
      <c r="E93" s="197"/>
      <c r="F93" s="197"/>
      <c r="G93" s="197"/>
      <c r="H93" s="197"/>
      <c r="I93" s="197"/>
      <c r="J93" s="197"/>
      <c r="K93" s="197"/>
      <c r="L93" s="197"/>
      <c r="M93" s="197"/>
      <c r="N93" s="197"/>
      <c r="O93" s="197"/>
      <c r="P93" s="197"/>
      <c r="Q93" s="197"/>
    </row>
    <row r="95" spans="1:17" x14ac:dyDescent="0.25">
      <c r="A95" s="78" t="s">
        <v>3</v>
      </c>
      <c r="B95" s="253">
        <f>IF(B$5=0,0,B$5/OIS_fec!B$5)</f>
        <v>0.26172476214053164</v>
      </c>
      <c r="C95" s="253">
        <f>IF(C$5=0,0,C$5/OIS_fec!C$5)</f>
        <v>0.26128121679944138</v>
      </c>
      <c r="D95" s="253">
        <f>IF(D$5=0,0,D$5/OIS_fec!D$5)</f>
        <v>0.2635393513730665</v>
      </c>
      <c r="E95" s="253">
        <f>IF(E$5=0,0,E$5/OIS_fec!E$5)</f>
        <v>0.26164852574787023</v>
      </c>
      <c r="F95" s="253">
        <f>IF(F$5=0,0,F$5/OIS_fec!F$5)</f>
        <v>0.26345145188792929</v>
      </c>
      <c r="G95" s="253">
        <f>IF(G$5=0,0,G$5/OIS_fec!G$5)</f>
        <v>0.26724446404753927</v>
      </c>
      <c r="H95" s="253">
        <f>IF(H$5=0,0,H$5/OIS_fec!H$5)</f>
        <v>0.26992558066523226</v>
      </c>
      <c r="I95" s="253">
        <f>IF(I$5=0,0,I$5/OIS_fec!I$5)</f>
        <v>0.27577861999139019</v>
      </c>
      <c r="J95" s="253">
        <f>IF(J$5=0,0,J$5/OIS_fec!J$5)</f>
        <v>0.27220011102078379</v>
      </c>
      <c r="K95" s="253">
        <f>IF(K$5=0,0,K$5/OIS_fec!K$5)</f>
        <v>0.27829609771853392</v>
      </c>
      <c r="L95" s="253">
        <f>IF(L$5=0,0,L$5/OIS_fec!L$5)</f>
        <v>0.28213498134476245</v>
      </c>
      <c r="M95" s="253">
        <f>IF(M$5=0,0,M$5/OIS_fec!M$5)</f>
        <v>0.28121273219480686</v>
      </c>
      <c r="N95" s="253">
        <f>IF(N$5=0,0,N$5/OIS_fec!N$5)</f>
        <v>0.28062501617247981</v>
      </c>
      <c r="O95" s="253">
        <f>IF(O$5=0,0,O$5/OIS_fec!O$5)</f>
        <v>0.2863640156712437</v>
      </c>
      <c r="P95" s="253">
        <f>IF(P$5=0,0,P$5/OIS_fec!P$5)</f>
        <v>0.28999684806749843</v>
      </c>
      <c r="Q95" s="253">
        <f>IF(Q$5=0,0,Q$5/OIS_fec!Q$5)</f>
        <v>0.2951373891632052</v>
      </c>
    </row>
    <row r="96" spans="1:17" x14ac:dyDescent="0.25">
      <c r="A96" s="132" t="s">
        <v>83</v>
      </c>
      <c r="B96" s="282">
        <f>IF(B$6=0,0,B$6/OIS_fec!B$6)</f>
        <v>0.34343937737126035</v>
      </c>
      <c r="C96" s="282">
        <f>IF(C$6=0,0,C$6/OIS_fec!C$6)</f>
        <v>0.34343937737126035</v>
      </c>
      <c r="D96" s="282">
        <f>IF(D$6=0,0,D$6/OIS_fec!D$6)</f>
        <v>0.3434393773712604</v>
      </c>
      <c r="E96" s="282">
        <f>IF(E$6=0,0,E$6/OIS_fec!E$6)</f>
        <v>0.34504652074084524</v>
      </c>
      <c r="F96" s="282">
        <f>IF(F$6=0,0,F$6/OIS_fec!F$6)</f>
        <v>0.35102538599062882</v>
      </c>
      <c r="G96" s="282">
        <f>IF(G$6=0,0,G$6/OIS_fec!G$6)</f>
        <v>0.35287058703582408</v>
      </c>
      <c r="H96" s="282">
        <f>IF(H$6=0,0,H$6/OIS_fec!H$6)</f>
        <v>0.3569755519673487</v>
      </c>
      <c r="I96" s="282">
        <f>IF(I$6=0,0,I$6/OIS_fec!I$6)</f>
        <v>0.36134047232237315</v>
      </c>
      <c r="J96" s="282">
        <f>IF(J$6=0,0,J$6/OIS_fec!J$6)</f>
        <v>0.3613404723223731</v>
      </c>
      <c r="K96" s="282">
        <f>IF(K$6=0,0,K$6/OIS_fec!K$6)</f>
        <v>0.3613404723223731</v>
      </c>
      <c r="L96" s="282">
        <f>IF(L$6=0,0,L$6/OIS_fec!L$6)</f>
        <v>0.36134047232237315</v>
      </c>
      <c r="M96" s="282">
        <f>IF(M$6=0,0,M$6/OIS_fec!M$6)</f>
        <v>0.3613404723223731</v>
      </c>
      <c r="N96" s="282">
        <f>IF(N$6=0,0,N$6/OIS_fec!N$6)</f>
        <v>0.36134047232237315</v>
      </c>
      <c r="O96" s="282">
        <f>IF(O$6=0,0,O$6/OIS_fec!O$6)</f>
        <v>0.36731468561213909</v>
      </c>
      <c r="P96" s="282">
        <f>IF(P$6=0,0,P$6/OIS_fec!P$6)</f>
        <v>0.37043401070359688</v>
      </c>
      <c r="Q96" s="282">
        <f>IF(Q$6=0,0,Q$6/OIS_fec!Q$6)</f>
        <v>0.37712779878993585</v>
      </c>
    </row>
    <row r="97" spans="1:17" x14ac:dyDescent="0.25">
      <c r="A97" s="76" t="s">
        <v>82</v>
      </c>
      <c r="B97" s="281">
        <f>IF(B$7=0,0,B$7/OIS_fec!B$7)</f>
        <v>8.9919361959839031E-2</v>
      </c>
      <c r="C97" s="281">
        <f>IF(C$7=0,0,C$7/OIS_fec!C$7)</f>
        <v>8.9919361959839031E-2</v>
      </c>
      <c r="D97" s="281">
        <f>IF(D$7=0,0,D$7/OIS_fec!D$7)</f>
        <v>8.9919361959839045E-2</v>
      </c>
      <c r="E97" s="281">
        <f>IF(E$7=0,0,E$7/OIS_fec!E$7)</f>
        <v>9.0340144537181158E-2</v>
      </c>
      <c r="F97" s="281">
        <f>IF(F$7=0,0,F$7/OIS_fec!F$7)</f>
        <v>9.1905532154114872E-2</v>
      </c>
      <c r="G97" s="281">
        <f>IF(G$7=0,0,G$7/OIS_fec!G$7)</f>
        <v>9.2388643036569781E-2</v>
      </c>
      <c r="H97" s="281">
        <f>IF(H$7=0,0,H$7/OIS_fec!H$7)</f>
        <v>9.3463405722012158E-2</v>
      </c>
      <c r="I97" s="281">
        <f>IF(I$7=0,0,I$7/OIS_fec!I$7)</f>
        <v>9.4606229985011642E-2</v>
      </c>
      <c r="J97" s="281">
        <f>IF(J$7=0,0,J$7/OIS_fec!J$7)</f>
        <v>9.4606229985011656E-2</v>
      </c>
      <c r="K97" s="281">
        <f>IF(K$7=0,0,K$7/OIS_fec!K$7)</f>
        <v>9.4606229985011642E-2</v>
      </c>
      <c r="L97" s="281">
        <f>IF(L$7=0,0,L$7/OIS_fec!L$7)</f>
        <v>9.4606229985011656E-2</v>
      </c>
      <c r="M97" s="281">
        <f>IF(M$7=0,0,M$7/OIS_fec!M$7)</f>
        <v>9.4606229985011642E-2</v>
      </c>
      <c r="N97" s="281">
        <f>IF(N$7=0,0,N$7/OIS_fec!N$7)</f>
        <v>9.4606229985011656E-2</v>
      </c>
      <c r="O97" s="281">
        <f>IF(O$7=0,0,O$7/OIS_fec!O$7)</f>
        <v>9.6170399624904257E-2</v>
      </c>
      <c r="P97" s="281">
        <f>IF(P$7=0,0,P$7/OIS_fec!P$7)</f>
        <v>9.6987101903239656E-2</v>
      </c>
      <c r="Q97" s="281">
        <f>IF(Q$7=0,0,Q$7/OIS_fec!Q$7)</f>
        <v>9.8739670750833744E-2</v>
      </c>
    </row>
    <row r="98" spans="1:17" x14ac:dyDescent="0.25">
      <c r="A98" s="76" t="s">
        <v>81</v>
      </c>
      <c r="B98" s="281">
        <f>IF(B$8=0,0,B$8/OIS_fec!B$8)</f>
        <v>0.49309173434478965</v>
      </c>
      <c r="C98" s="281">
        <f>IF(C$8=0,0,C$8/OIS_fec!C$8)</f>
        <v>0.49309173434478953</v>
      </c>
      <c r="D98" s="281">
        <f>IF(D$8=0,0,D$8/OIS_fec!D$8)</f>
        <v>0.49309173434478959</v>
      </c>
      <c r="E98" s="281">
        <f>IF(E$8=0,0,E$8/OIS_fec!E$8)</f>
        <v>0.49539918411224187</v>
      </c>
      <c r="F98" s="281">
        <f>IF(F$8=0,0,F$8/OIS_fec!F$8)</f>
        <v>0.50398331636287386</v>
      </c>
      <c r="G98" s="281">
        <f>IF(G$8=0,0,G$8/OIS_fec!G$8)</f>
        <v>0.50663255650113148</v>
      </c>
      <c r="H98" s="281">
        <f>IF(H$8=0,0,H$8/OIS_fec!H$8)</f>
        <v>0.51252624374515965</v>
      </c>
      <c r="I98" s="281">
        <f>IF(I$8=0,0,I$8/OIS_fec!I$8)</f>
        <v>0.51879316096533989</v>
      </c>
      <c r="J98" s="281">
        <f>IF(J$8=0,0,J$8/OIS_fec!J$8)</f>
        <v>0.51879316096533989</v>
      </c>
      <c r="K98" s="281">
        <f>IF(K$8=0,0,K$8/OIS_fec!K$8)</f>
        <v>0.51879316096533989</v>
      </c>
      <c r="L98" s="281">
        <f>IF(L$8=0,0,L$8/OIS_fec!L$8)</f>
        <v>0.51879316096533978</v>
      </c>
      <c r="M98" s="281">
        <f>IF(M$8=0,0,M$8/OIS_fec!M$8)</f>
        <v>0.51879316096533989</v>
      </c>
      <c r="N98" s="281">
        <f>IF(N$8=0,0,N$8/OIS_fec!N$8)</f>
        <v>0.51879316096533989</v>
      </c>
      <c r="O98" s="281">
        <f>IF(O$8=0,0,O$8/OIS_fec!O$8)</f>
        <v>0.52737061418268583</v>
      </c>
      <c r="P98" s="281">
        <f>IF(P$8=0,0,P$8/OIS_fec!P$8)</f>
        <v>0.53184917290564027</v>
      </c>
      <c r="Q98" s="281">
        <f>IF(Q$8=0,0,Q$8/OIS_fec!Q$8)</f>
        <v>0.54145975280504821</v>
      </c>
    </row>
    <row r="99" spans="1:17" x14ac:dyDescent="0.25">
      <c r="A99" s="76" t="s">
        <v>80</v>
      </c>
      <c r="B99" s="281">
        <f>IF(B$9=0,0,B$9/OIS_fec!B$9)</f>
        <v>0.34516880284837453</v>
      </c>
      <c r="C99" s="281">
        <f>IF(C$9=0,0,C$9/OIS_fec!C$9)</f>
        <v>0.34516880284837453</v>
      </c>
      <c r="D99" s="281">
        <f>IF(D$9=0,0,D$9/OIS_fec!D$9)</f>
        <v>0.34516880284837448</v>
      </c>
      <c r="E99" s="281">
        <f>IF(E$9=0,0,E$9/OIS_fec!E$9)</f>
        <v>0.34678403915916489</v>
      </c>
      <c r="F99" s="281">
        <f>IF(F$9=0,0,F$9/OIS_fec!F$9)</f>
        <v>0.35279301162020177</v>
      </c>
      <c r="G99" s="281">
        <f>IF(G$9=0,0,G$9/OIS_fec!G$9)</f>
        <v>0.35464750437132309</v>
      </c>
      <c r="H99" s="281">
        <f>IF(H$9=0,0,H$9/OIS_fec!H$9)</f>
        <v>0.3587731402899359</v>
      </c>
      <c r="I99" s="281">
        <f>IF(I$9=0,0,I$9/OIS_fec!I$9)</f>
        <v>0.36316004066520535</v>
      </c>
      <c r="J99" s="281">
        <f>IF(J$9=0,0,J$9/OIS_fec!J$9)</f>
        <v>0.36316004066520541</v>
      </c>
      <c r="K99" s="281">
        <f>IF(K$9=0,0,K$9/OIS_fec!K$9)</f>
        <v>0.36316004066520541</v>
      </c>
      <c r="L99" s="281">
        <f>IF(L$9=0,0,L$9/OIS_fec!L$9)</f>
        <v>0.36316004066520541</v>
      </c>
      <c r="M99" s="281">
        <f>IF(M$9=0,0,M$9/OIS_fec!M$9)</f>
        <v>0.36316004066520535</v>
      </c>
      <c r="N99" s="281">
        <f>IF(N$9=0,0,N$9/OIS_fec!N$9)</f>
        <v>0.36316004066520535</v>
      </c>
      <c r="O99" s="281">
        <f>IF(O$9=0,0,O$9/OIS_fec!O$9)</f>
        <v>0.36916433774078561</v>
      </c>
      <c r="P99" s="281">
        <f>IF(P$9=0,0,P$9/OIS_fec!P$9)</f>
        <v>0.3722993705251873</v>
      </c>
      <c r="Q99" s="281">
        <f>IF(Q$9=0,0,Q$9/OIS_fec!Q$9)</f>
        <v>0.37902686589268769</v>
      </c>
    </row>
    <row r="100" spans="1:17" x14ac:dyDescent="0.25">
      <c r="A100" s="129" t="s">
        <v>79</v>
      </c>
      <c r="B100" s="280">
        <f>IF(B$10=0,0,B$10/OIS_fec!B$10)</f>
        <v>0.51639141790007936</v>
      </c>
      <c r="C100" s="280">
        <f>IF(C$10=0,0,C$10/OIS_fec!C$10)</f>
        <v>0.51685293451220904</v>
      </c>
      <c r="D100" s="280">
        <f>IF(D$10=0,0,D$10/OIS_fec!D$10)</f>
        <v>0.51640848875920264</v>
      </c>
      <c r="E100" s="280">
        <f>IF(E$10=0,0,E$10/OIS_fec!E$10)</f>
        <v>0.51817100603530075</v>
      </c>
      <c r="F100" s="280">
        <f>IF(F$10=0,0,F$10/OIS_fec!F$10)</f>
        <v>0.52651604691344789</v>
      </c>
      <c r="G100" s="280">
        <f>IF(G$10=0,0,G$10/OIS_fec!G$10)</f>
        <v>0.52917425923881445</v>
      </c>
      <c r="H100" s="280">
        <f>IF(H$10=0,0,H$10/OIS_fec!H$10)</f>
        <v>0.53543783879135876</v>
      </c>
      <c r="I100" s="280">
        <f>IF(I$10=0,0,I$10/OIS_fec!I$10)</f>
        <v>0.54220798988636909</v>
      </c>
      <c r="J100" s="280">
        <f>IF(J$10=0,0,J$10/OIS_fec!J$10)</f>
        <v>0.54198374209498867</v>
      </c>
      <c r="K100" s="280">
        <f>IF(K$10=0,0,K$10/OIS_fec!K$10)</f>
        <v>0.54216118031566751</v>
      </c>
      <c r="L100" s="280">
        <f>IF(L$10=0,0,L$10/OIS_fec!L$10)</f>
        <v>0.54279152964048438</v>
      </c>
      <c r="M100" s="280">
        <f>IF(M$10=0,0,M$10/OIS_fec!M$10)</f>
        <v>0.54260868669207041</v>
      </c>
      <c r="N100" s="280">
        <f>IF(N$10=0,0,N$10/OIS_fec!N$10)</f>
        <v>0.54253387728482794</v>
      </c>
      <c r="O100" s="280">
        <f>IF(O$10=0,0,O$10/OIS_fec!O$10)</f>
        <v>0.55182490892834768</v>
      </c>
      <c r="P100" s="280">
        <f>IF(P$10=0,0,P$10/OIS_fec!P$10)</f>
        <v>0.55586724155054978</v>
      </c>
      <c r="Q100" s="280">
        <f>IF(Q$10=0,0,Q$10/OIS_fec!Q$10)</f>
        <v>0.56685925773170676</v>
      </c>
    </row>
    <row r="101" spans="1:17" x14ac:dyDescent="0.25">
      <c r="A101" s="127" t="s">
        <v>324</v>
      </c>
      <c r="B101" s="305">
        <f>IF(B$15=0,0,B$15/OIS_fec!B$15)</f>
        <v>0.27496977744575279</v>
      </c>
      <c r="C101" s="305">
        <f>IF(C$15=0,0,C$15/OIS_fec!C$15)</f>
        <v>0.27320391035375846</v>
      </c>
      <c r="D101" s="305">
        <f>IF(D$15=0,0,D$15/OIS_fec!D$15)</f>
        <v>0.27571498722904991</v>
      </c>
      <c r="E101" s="305">
        <f>IF(E$15=0,0,E$15/OIS_fec!E$15)</f>
        <v>0.27806731785600591</v>
      </c>
      <c r="F101" s="305">
        <f>IF(F$15=0,0,F$15/OIS_fec!F$15)</f>
        <v>0.28262943166196436</v>
      </c>
      <c r="G101" s="305">
        <f>IF(G$15=0,0,G$15/OIS_fec!G$15)</f>
        <v>0.29009585737019017</v>
      </c>
      <c r="H101" s="305">
        <f>IF(H$15=0,0,H$15/OIS_fec!H$15)</f>
        <v>0.29274685645529774</v>
      </c>
      <c r="I101" s="305">
        <f>IF(I$15=0,0,I$15/OIS_fec!I$15)</f>
        <v>0.28966727331474196</v>
      </c>
      <c r="J101" s="305">
        <f>IF(J$15=0,0,J$15/OIS_fec!J$15)</f>
        <v>0.2926345313779638</v>
      </c>
      <c r="K101" s="305">
        <f>IF(K$15=0,0,K$15/OIS_fec!K$15)</f>
        <v>0.29404775683698203</v>
      </c>
      <c r="L101" s="305">
        <f>IF(L$15=0,0,L$15/OIS_fec!L$15)</f>
        <v>0.29083629469111466</v>
      </c>
      <c r="M101" s="305">
        <f>IF(M$15=0,0,M$15/OIS_fec!M$15)</f>
        <v>0.2916777299618642</v>
      </c>
      <c r="N101" s="305">
        <f>IF(N$15=0,0,N$15/OIS_fec!N$15)</f>
        <v>0.29304453536500957</v>
      </c>
      <c r="O101" s="305">
        <f>IF(O$15=0,0,O$15/OIS_fec!O$15)</f>
        <v>0.29889463192273913</v>
      </c>
      <c r="P101" s="305">
        <f>IF(P$15=0,0,P$15/OIS_fec!P$15)</f>
        <v>0.3050557586299672</v>
      </c>
      <c r="Q101" s="305">
        <f>IF(Q$15=0,0,Q$15/OIS_fec!Q$15)</f>
        <v>0.30935970441130867</v>
      </c>
    </row>
    <row r="102" spans="1:17" x14ac:dyDescent="0.25">
      <c r="A102" s="127" t="s">
        <v>323</v>
      </c>
      <c r="B102" s="305">
        <f>IF(B$26=0,0,B$26/OIS_fec!B$26)</f>
        <v>0.18208808190816933</v>
      </c>
      <c r="C102" s="305">
        <f>IF(C$26=0,0,C$26/OIS_fec!C$26)</f>
        <v>0.18313908740197254</v>
      </c>
      <c r="D102" s="305">
        <f>IF(D$26=0,0,D$26/OIS_fec!D$26)</f>
        <v>0.18400884424301164</v>
      </c>
      <c r="E102" s="305">
        <f>IF(E$26=0,0,E$26/OIS_fec!E$26)</f>
        <v>0.18267798473392133</v>
      </c>
      <c r="F102" s="305">
        <f>IF(F$26=0,0,F$26/OIS_fec!F$26)</f>
        <v>0.18483198517567626</v>
      </c>
      <c r="G102" s="305">
        <f>IF(G$26=0,0,G$26/OIS_fec!G$26)</f>
        <v>0.18540288987297671</v>
      </c>
      <c r="H102" s="305">
        <f>IF(H$26=0,0,H$26/OIS_fec!H$26)</f>
        <v>0.18855916354717059</v>
      </c>
      <c r="I102" s="305">
        <f>IF(I$26=0,0,I$26/OIS_fec!I$26)</f>
        <v>0.19140184494873877</v>
      </c>
      <c r="J102" s="305">
        <f>IF(J$26=0,0,J$26/OIS_fec!J$26)</f>
        <v>0.19143649363551887</v>
      </c>
      <c r="K102" s="305">
        <f>IF(K$26=0,0,K$26/OIS_fec!K$26)</f>
        <v>0.19110362891950197</v>
      </c>
      <c r="L102" s="305">
        <f>IF(L$26=0,0,L$26/OIS_fec!L$26)</f>
        <v>0.19213062351497467</v>
      </c>
      <c r="M102" s="305">
        <f>IF(M$26=0,0,M$26/OIS_fec!M$26)</f>
        <v>0.19170748405455601</v>
      </c>
      <c r="N102" s="305">
        <f>IF(N$26=0,0,N$26/OIS_fec!N$26)</f>
        <v>0.19152661415248015</v>
      </c>
      <c r="O102" s="305">
        <f>IF(O$26=0,0,O$26/OIS_fec!O$26)</f>
        <v>0.19526143195311257</v>
      </c>
      <c r="P102" s="305">
        <f>IF(P$26=0,0,P$26/OIS_fec!P$26)</f>
        <v>0.19672422722884333</v>
      </c>
      <c r="Q102" s="305">
        <f>IF(Q$26=0,0,Q$26/OIS_fec!Q$26)</f>
        <v>0.20014408294632779</v>
      </c>
    </row>
    <row r="103" spans="1:17" x14ac:dyDescent="0.25">
      <c r="A103" s="127" t="s">
        <v>322</v>
      </c>
      <c r="B103" s="305">
        <f>IF(B$34=0,0,B$34/OIS_fec!B$34)</f>
        <v>0.18882693748293272</v>
      </c>
      <c r="C103" s="305">
        <f>IF(C$34=0,0,C$34/OIS_fec!C$34)</f>
        <v>0.18933676806341013</v>
      </c>
      <c r="D103" s="305">
        <f>IF(D$34=0,0,D$34/OIS_fec!D$34)</f>
        <v>0.19161341833738232</v>
      </c>
      <c r="E103" s="305">
        <f>IF(E$34=0,0,E$34/OIS_fec!E$34)</f>
        <v>0.19102011489237203</v>
      </c>
      <c r="F103" s="305">
        <f>IF(F$34=0,0,F$34/OIS_fec!F$34)</f>
        <v>0.19405638210717036</v>
      </c>
      <c r="G103" s="305">
        <f>IF(G$34=0,0,G$34/OIS_fec!G$34)</f>
        <v>0.19684806308970518</v>
      </c>
      <c r="H103" s="305">
        <f>IF(H$34=0,0,H$34/OIS_fec!H$34)</f>
        <v>0.19845816757966128</v>
      </c>
      <c r="I103" s="305">
        <f>IF(I$34=0,0,I$34/OIS_fec!I$34)</f>
        <v>0.20105160463358276</v>
      </c>
      <c r="J103" s="305">
        <f>IF(J$34=0,0,J$34/OIS_fec!J$34)</f>
        <v>0.20228761800434519</v>
      </c>
      <c r="K103" s="305">
        <f>IF(K$34=0,0,K$34/OIS_fec!K$34)</f>
        <v>0.20193234476050434</v>
      </c>
      <c r="L103" s="305">
        <f>IF(L$34=0,0,L$34/OIS_fec!L$34)</f>
        <v>0.20177380391126151</v>
      </c>
      <c r="M103" s="305">
        <f>IF(M$34=0,0,M$34/OIS_fec!M$34)</f>
        <v>0.20169959599021547</v>
      </c>
      <c r="N103" s="305">
        <f>IF(N$34=0,0,N$34/OIS_fec!N$34)</f>
        <v>0.20243002216670691</v>
      </c>
      <c r="O103" s="305">
        <f>IF(O$34=0,0,O$34/OIS_fec!O$34)</f>
        <v>0.20666562140303527</v>
      </c>
      <c r="P103" s="305">
        <f>IF(P$34=0,0,P$34/OIS_fec!P$34)</f>
        <v>0.20975741961442965</v>
      </c>
      <c r="Q103" s="305">
        <f>IF(Q$34=0,0,Q$34/OIS_fec!Q$34)</f>
        <v>0.2130555917021246</v>
      </c>
    </row>
    <row r="104" spans="1:17" x14ac:dyDescent="0.25">
      <c r="A104" s="127" t="s">
        <v>321</v>
      </c>
      <c r="B104" s="305">
        <f>IF(B$53=0,0,B$53/OIS_fec!B$53)</f>
        <v>0.46985377550199109</v>
      </c>
      <c r="C104" s="305">
        <f>IF(C$53=0,0,C$53/OIS_fec!C$53)</f>
        <v>0.46983866313692946</v>
      </c>
      <c r="D104" s="305">
        <f>IF(D$53=0,0,D$53/OIS_fec!D$53)</f>
        <v>0.47015492118123525</v>
      </c>
      <c r="E104" s="305">
        <f>IF(E$53=0,0,E$53/OIS_fec!E$53)</f>
        <v>0.47223303501670094</v>
      </c>
      <c r="F104" s="305">
        <f>IF(F$53=0,0,F$53/OIS_fec!F$53)</f>
        <v>0.48041157077889846</v>
      </c>
      <c r="G104" s="305">
        <f>IF(G$53=0,0,G$53/OIS_fec!G$53)</f>
        <v>0.48341688064472593</v>
      </c>
      <c r="H104" s="305">
        <f>IF(H$53=0,0,H$53/OIS_fec!H$53)</f>
        <v>0.4889095369724627</v>
      </c>
      <c r="I104" s="305">
        <f>IF(I$53=0,0,I$53/OIS_fec!I$53)</f>
        <v>0.494817114933779</v>
      </c>
      <c r="J104" s="305">
        <f>IF(J$53=0,0,J$53/OIS_fec!J$53)</f>
        <v>0.49497602571393362</v>
      </c>
      <c r="K104" s="305">
        <f>IF(K$53=0,0,K$53/OIS_fec!K$53)</f>
        <v>0.49481469473288492</v>
      </c>
      <c r="L104" s="305">
        <f>IF(L$53=0,0,L$53/OIS_fec!L$53)</f>
        <v>0.4946932115939065</v>
      </c>
      <c r="M104" s="305">
        <f>IF(M$53=0,0,M$53/OIS_fec!M$53)</f>
        <v>0.49473224003606769</v>
      </c>
      <c r="N104" s="305">
        <f>IF(N$53=0,0,N$53/OIS_fec!N$53)</f>
        <v>0.4950258327552971</v>
      </c>
      <c r="O104" s="305">
        <f>IF(O$53=0,0,O$53/OIS_fec!O$53)</f>
        <v>0.50328808619285814</v>
      </c>
      <c r="P104" s="305">
        <f>IF(P$53=0,0,P$53/OIS_fec!P$53)</f>
        <v>0.50785446857794869</v>
      </c>
      <c r="Q104" s="305">
        <f>IF(Q$53=0,0,Q$53/OIS_fec!Q$53)</f>
        <v>0.51692055946538296</v>
      </c>
    </row>
    <row r="105" spans="1:17" x14ac:dyDescent="0.25">
      <c r="A105" s="127" t="s">
        <v>320</v>
      </c>
      <c r="B105" s="305">
        <f>IF(B$67=0,0,B$67/OIS_fec!B$67)</f>
        <v>0.25122413136667682</v>
      </c>
      <c r="C105" s="305">
        <f>IF(C$67=0,0,C$67/OIS_fec!C$67)</f>
        <v>0.25122413136667676</v>
      </c>
      <c r="D105" s="305">
        <f>IF(D$67=0,0,D$67/OIS_fec!D$67)</f>
        <v>0.25122413136667676</v>
      </c>
      <c r="E105" s="305">
        <f>IF(E$67=0,0,E$67/OIS_fec!E$67)</f>
        <v>0.25239974844383328</v>
      </c>
      <c r="F105" s="305">
        <f>IF(F$67=0,0,F$67/OIS_fec!F$67)</f>
        <v>0.25677325750511826</v>
      </c>
      <c r="G105" s="305">
        <f>IF(G$67=0,0,G$67/OIS_fec!G$67)</f>
        <v>0.25812301254289011</v>
      </c>
      <c r="H105" s="305">
        <f>IF(H$67=0,0,H$67/OIS_fec!H$67)</f>
        <v>0.26112577319633179</v>
      </c>
      <c r="I105" s="305">
        <f>IF(I$67=0,0,I$67/OIS_fec!I$67)</f>
        <v>0.26431868989991153</v>
      </c>
      <c r="J105" s="305">
        <f>IF(J$67=0,0,J$67/OIS_fec!J$67)</f>
        <v>0.26431868989991159</v>
      </c>
      <c r="K105" s="305">
        <f>IF(K$67=0,0,K$67/OIS_fec!K$67)</f>
        <v>0.26431868989991159</v>
      </c>
      <c r="L105" s="305">
        <f>IF(L$67=0,0,L$67/OIS_fec!L$67)</f>
        <v>0.26431868989991164</v>
      </c>
      <c r="M105" s="305">
        <f>IF(M$67=0,0,M$67/OIS_fec!M$67)</f>
        <v>0.26431868989991164</v>
      </c>
      <c r="N105" s="305">
        <f>IF(N$67=0,0,N$67/OIS_fec!N$67)</f>
        <v>0.26431868989991164</v>
      </c>
      <c r="O105" s="305">
        <f>IF(O$67=0,0,O$67/OIS_fec!O$67)</f>
        <v>0.26868879607646184</v>
      </c>
      <c r="P105" s="305">
        <f>IF(P$67=0,0,P$67/OIS_fec!P$67)</f>
        <v>0.27097056627576149</v>
      </c>
      <c r="Q105" s="305">
        <f>IF(Q$67=0,0,Q$67/OIS_fec!Q$67)</f>
        <v>0.27586703770083415</v>
      </c>
    </row>
    <row r="106" spans="1:17" x14ac:dyDescent="0.25">
      <c r="A106" s="72" t="s">
        <v>319</v>
      </c>
      <c r="B106" s="304">
        <f>IF(B$68=0,0,B$68/OIS_fec!B$68)</f>
        <v>0.36402921760788387</v>
      </c>
      <c r="C106" s="304">
        <f>IF(C$68=0,0,C$68/OIS_fec!C$68)</f>
        <v>0.36402921760788381</v>
      </c>
      <c r="D106" s="304">
        <f>IF(D$68=0,0,D$68/OIS_fec!D$68)</f>
        <v>0.36402921760788381</v>
      </c>
      <c r="E106" s="304">
        <f>IF(E$68=0,0,E$68/OIS_fec!E$68)</f>
        <v>0.36573271226214193</v>
      </c>
      <c r="F106" s="304">
        <f>IF(F$68=0,0,F$68/OIS_fec!F$68)</f>
        <v>0.37207002179176207</v>
      </c>
      <c r="G106" s="304">
        <f>IF(G$68=0,0,G$68/OIS_fec!G$68)</f>
        <v>0.37402584612953327</v>
      </c>
      <c r="H106" s="304">
        <f>IF(H$68=0,0,H$68/OIS_fec!H$68)</f>
        <v>0.37837691147261793</v>
      </c>
      <c r="I106" s="304">
        <f>IF(I$68=0,0,I$68/OIS_fec!I$68)</f>
        <v>0.38300351705850744</v>
      </c>
      <c r="J106" s="304">
        <f>IF(J$68=0,0,J$68/OIS_fec!J$68)</f>
        <v>0.38300351705850744</v>
      </c>
      <c r="K106" s="304">
        <f>IF(K$68=0,0,K$68/OIS_fec!K$68)</f>
        <v>0.38300351705850749</v>
      </c>
      <c r="L106" s="304">
        <f>IF(L$68=0,0,L$68/OIS_fec!L$68)</f>
        <v>0.38300351705850744</v>
      </c>
      <c r="M106" s="304">
        <f>IF(M$68=0,0,M$68/OIS_fec!M$68)</f>
        <v>0.38300351705850749</v>
      </c>
      <c r="N106" s="304">
        <f>IF(N$68=0,0,N$68/OIS_fec!N$68)</f>
        <v>0.38300351705850749</v>
      </c>
      <c r="O106" s="304">
        <f>IF(O$68=0,0,O$68/OIS_fec!O$68)</f>
        <v>0.38933589573430832</v>
      </c>
      <c r="P106" s="304">
        <f>IF(P$68=0,0,P$68/OIS_fec!P$68)</f>
        <v>0.39264223026472683</v>
      </c>
      <c r="Q106" s="304">
        <f>IF(Q$68=0,0,Q$68/OIS_fec!Q$68)</f>
        <v>0.39973732360712139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-0.249977111117893"/>
    <pageSetUpPr fitToPage="1"/>
  </sheetPr>
  <dimension ref="A1:Q10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354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3</v>
      </c>
      <c r="B5" s="96">
        <v>1058.2802178761169</v>
      </c>
      <c r="C5" s="96">
        <v>1131.7493915400239</v>
      </c>
      <c r="D5" s="96">
        <v>1038.0769880953324</v>
      </c>
      <c r="E5" s="96">
        <v>1388.099561354712</v>
      </c>
      <c r="F5" s="96">
        <v>1767.1493543314682</v>
      </c>
      <c r="G5" s="96">
        <v>1659.9992389929541</v>
      </c>
      <c r="H5" s="96">
        <v>1710.7182647029083</v>
      </c>
      <c r="I5" s="96">
        <v>1666.8425881350004</v>
      </c>
      <c r="J5" s="96">
        <v>1668.2116840860604</v>
      </c>
      <c r="K5" s="96">
        <v>1504.3032901266843</v>
      </c>
      <c r="L5" s="96">
        <v>1442.10706069816</v>
      </c>
      <c r="M5" s="96">
        <v>1488.52121622294</v>
      </c>
      <c r="N5" s="96">
        <v>1479.7596595653981</v>
      </c>
      <c r="O5" s="96">
        <v>1450.6430209949267</v>
      </c>
      <c r="P5" s="96">
        <v>1416.8481208421588</v>
      </c>
      <c r="Q5" s="96">
        <v>1421.6610924924803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10.994847237371932</v>
      </c>
      <c r="C10" s="158">
        <v>11.695195050831245</v>
      </c>
      <c r="D10" s="158">
        <v>11.084663452211679</v>
      </c>
      <c r="E10" s="158">
        <v>14.457656031659699</v>
      </c>
      <c r="F10" s="158">
        <v>18.025705981600709</v>
      </c>
      <c r="G10" s="158">
        <v>16.834026904029351</v>
      </c>
      <c r="H10" s="158">
        <v>17.859001796120392</v>
      </c>
      <c r="I10" s="158">
        <v>17.921166847238304</v>
      </c>
      <c r="J10" s="158">
        <v>17.336590585153921</v>
      </c>
      <c r="K10" s="158">
        <v>16.956832267727371</v>
      </c>
      <c r="L10" s="158">
        <v>16.928202038478918</v>
      </c>
      <c r="M10" s="158">
        <v>17.172212910491588</v>
      </c>
      <c r="N10" s="158">
        <v>16.998559009197677</v>
      </c>
      <c r="O10" s="158">
        <v>16.796220635928378</v>
      </c>
      <c r="P10" s="158">
        <v>16.280487520764193</v>
      </c>
      <c r="Q10" s="158">
        <v>16.343276972067784</v>
      </c>
    </row>
    <row r="11" spans="1:17" x14ac:dyDescent="0.25">
      <c r="A11" s="92" t="s">
        <v>125</v>
      </c>
      <c r="B11" s="91">
        <v>3.7938099912578296</v>
      </c>
      <c r="C11" s="91">
        <v>4.0557466936120035</v>
      </c>
      <c r="D11" s="91">
        <v>3.8255089063322307</v>
      </c>
      <c r="E11" s="91">
        <v>4.9546354200037905</v>
      </c>
      <c r="F11" s="91">
        <v>6.1364681216327144</v>
      </c>
      <c r="G11" s="91">
        <v>5.8225152551432844</v>
      </c>
      <c r="H11" s="91">
        <v>5.9922759742114122</v>
      </c>
      <c r="I11" s="91">
        <v>6.0341429580844768</v>
      </c>
      <c r="J11" s="91">
        <v>5.8176054972948874</v>
      </c>
      <c r="K11" s="91">
        <v>5.5765747375812564</v>
      </c>
      <c r="L11" s="91">
        <v>5.6087959272534142</v>
      </c>
      <c r="M11" s="91">
        <v>5.6837518262391509</v>
      </c>
      <c r="N11" s="91">
        <v>5.602083760712369</v>
      </c>
      <c r="O11" s="91">
        <v>5.5730532600182165</v>
      </c>
      <c r="P11" s="91">
        <v>5.3487424562262067</v>
      </c>
      <c r="Q11" s="91">
        <v>5.1146785152197989</v>
      </c>
    </row>
    <row r="12" spans="1:17" x14ac:dyDescent="0.25">
      <c r="A12" s="92" t="s">
        <v>26</v>
      </c>
      <c r="B12" s="91">
        <v>7.2010372461141028</v>
      </c>
      <c r="C12" s="91">
        <v>7.6394483572192406</v>
      </c>
      <c r="D12" s="91">
        <v>7.2591545458794489</v>
      </c>
      <c r="E12" s="91">
        <v>9.5030206116559075</v>
      </c>
      <c r="F12" s="91">
        <v>11.889237859967993</v>
      </c>
      <c r="G12" s="91">
        <v>11.011511648886065</v>
      </c>
      <c r="H12" s="91">
        <v>11.866725821908981</v>
      </c>
      <c r="I12" s="91">
        <v>11.887023889153829</v>
      </c>
      <c r="J12" s="91">
        <v>11.518985087859035</v>
      </c>
      <c r="K12" s="91">
        <v>11.380257530146114</v>
      </c>
      <c r="L12" s="91">
        <v>11.319406111225504</v>
      </c>
      <c r="M12" s="91">
        <v>11.488461084252435</v>
      </c>
      <c r="N12" s="91">
        <v>11.396475248485309</v>
      </c>
      <c r="O12" s="91">
        <v>11.22316737591016</v>
      </c>
      <c r="P12" s="91">
        <v>10.931745064537987</v>
      </c>
      <c r="Q12" s="91">
        <v>11.228598456847983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324</v>
      </c>
      <c r="B15" s="204">
        <v>39.676865961645092</v>
      </c>
      <c r="C15" s="204">
        <v>55.889483748361656</v>
      </c>
      <c r="D15" s="204">
        <v>34.481618162333909</v>
      </c>
      <c r="E15" s="204">
        <v>28.738475780371903</v>
      </c>
      <c r="F15" s="204">
        <v>22.789395635906082</v>
      </c>
      <c r="G15" s="204">
        <v>26.544978833544704</v>
      </c>
      <c r="H15" s="204">
        <v>26.967946784261869</v>
      </c>
      <c r="I15" s="204">
        <v>51.377613841073909</v>
      </c>
      <c r="J15" s="204">
        <v>36.968442306681474</v>
      </c>
      <c r="K15" s="204">
        <v>25.381519523485927</v>
      </c>
      <c r="L15" s="204">
        <v>23.521766214354123</v>
      </c>
      <c r="M15" s="204">
        <v>17.922826141093314</v>
      </c>
      <c r="N15" s="204">
        <v>21.886687588030533</v>
      </c>
      <c r="O15" s="204">
        <v>21.685707890480245</v>
      </c>
      <c r="P15" s="204">
        <v>22.584061743388226</v>
      </c>
      <c r="Q15" s="204">
        <v>21.837536712935208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0.21705305962346746</v>
      </c>
      <c r="C19" s="87">
        <v>0.61056773761951255</v>
      </c>
      <c r="D19" s="87">
        <v>0.1896113173056368</v>
      </c>
      <c r="E19" s="87">
        <v>0.19454990895555668</v>
      </c>
      <c r="F19" s="87">
        <v>8.5120659383918426E-2</v>
      </c>
      <c r="G19" s="87">
        <v>0.14748184515270549</v>
      </c>
      <c r="H19" s="87">
        <v>0.11148938326386881</v>
      </c>
      <c r="I19" s="87">
        <v>5.7783950383729415E-3</v>
      </c>
      <c r="J19" s="87">
        <v>8.512170043735388E-3</v>
      </c>
      <c r="K19" s="87">
        <v>8.0921908459459443E-3</v>
      </c>
      <c r="L19" s="87">
        <v>1.0679730525713029E-2</v>
      </c>
      <c r="M19" s="87">
        <v>1.2318485623334105E-2</v>
      </c>
      <c r="N19" s="87">
        <v>7.0572869726696396E-3</v>
      </c>
      <c r="O19" s="87">
        <v>2.1579484194090438E-2</v>
      </c>
      <c r="P19" s="87">
        <v>1.09733368467791E-2</v>
      </c>
      <c r="Q19" s="87">
        <v>4.7370546637515529E-3</v>
      </c>
    </row>
    <row r="20" spans="1:17" x14ac:dyDescent="0.25">
      <c r="A20" s="88" t="s">
        <v>29</v>
      </c>
      <c r="B20" s="87">
        <v>28.986946801334728</v>
      </c>
      <c r="C20" s="87">
        <v>39.644310055634776</v>
      </c>
      <c r="D20" s="87">
        <v>19.523374028389352</v>
      </c>
      <c r="E20" s="87">
        <v>13.76718611304829</v>
      </c>
      <c r="F20" s="87">
        <v>6.857834207454597</v>
      </c>
      <c r="G20" s="87">
        <v>9.7333247796680098</v>
      </c>
      <c r="H20" s="87">
        <v>6.8060999696690709</v>
      </c>
      <c r="I20" s="87">
        <v>0.50010522590248341</v>
      </c>
      <c r="J20" s="87">
        <v>1.1869197766964663</v>
      </c>
      <c r="K20" s="87">
        <v>1.1673581435605069</v>
      </c>
      <c r="L20" s="87">
        <v>1.6832463633297592</v>
      </c>
      <c r="M20" s="87">
        <v>1.9446742732466462</v>
      </c>
      <c r="N20" s="87">
        <v>1.0511898171218979</v>
      </c>
      <c r="O20" s="87">
        <v>3.4992693617036879</v>
      </c>
      <c r="P20" s="87">
        <v>2.4979118381309218</v>
      </c>
      <c r="Q20" s="87">
        <v>1.0944217795329847</v>
      </c>
    </row>
    <row r="21" spans="1:17" x14ac:dyDescent="0.25">
      <c r="A21" s="88" t="s">
        <v>28</v>
      </c>
      <c r="B21" s="87">
        <v>3.2356898008122243</v>
      </c>
      <c r="C21" s="87">
        <v>6.4446798615121272</v>
      </c>
      <c r="D21" s="87">
        <v>6.4447719292441548</v>
      </c>
      <c r="E21" s="87">
        <v>6.4448639969759824</v>
      </c>
      <c r="F21" s="87">
        <v>6.4448026184878699</v>
      </c>
      <c r="G21" s="87">
        <v>6.4714338441548875</v>
      </c>
      <c r="H21" s="87">
        <v>9.7051358333163762</v>
      </c>
      <c r="I21" s="87">
        <v>16.136281738224085</v>
      </c>
      <c r="J21" s="87">
        <v>16.073338098779914</v>
      </c>
      <c r="K21" s="87">
        <v>16.073829126684259</v>
      </c>
      <c r="L21" s="87">
        <v>16.166732181834753</v>
      </c>
      <c r="M21" s="87">
        <v>12.900860052487189</v>
      </c>
      <c r="N21" s="87">
        <v>16.150468241254174</v>
      </c>
      <c r="O21" s="87">
        <v>12.920007642159305</v>
      </c>
      <c r="P21" s="87">
        <v>16.150369137546463</v>
      </c>
      <c r="Q21" s="87">
        <v>16.151349686268517</v>
      </c>
    </row>
    <row r="22" spans="1:17" x14ac:dyDescent="0.25">
      <c r="A22" s="88" t="s">
        <v>26</v>
      </c>
      <c r="B22" s="87">
        <v>2.1701078028076921</v>
      </c>
      <c r="C22" s="87">
        <v>2.7304640658391515</v>
      </c>
      <c r="D22" s="87">
        <v>1.4287439532176389</v>
      </c>
      <c r="E22" s="87">
        <v>0.9614360529774304</v>
      </c>
      <c r="F22" s="87">
        <v>0.48784539750806954</v>
      </c>
      <c r="G22" s="87">
        <v>0.65164228242831823</v>
      </c>
      <c r="H22" s="87">
        <v>0.45484080410586314</v>
      </c>
      <c r="I22" s="87">
        <v>3.5006479157720857E-2</v>
      </c>
      <c r="J22" s="87">
        <v>8.7140405235534124E-2</v>
      </c>
      <c r="K22" s="87">
        <v>8.7390394226159337E-2</v>
      </c>
      <c r="L22" s="87">
        <v>0.12679856629712644</v>
      </c>
      <c r="M22" s="87">
        <v>0.14608101941978924</v>
      </c>
      <c r="N22" s="87">
        <v>7.8865203828851593E-2</v>
      </c>
      <c r="O22" s="87">
        <v>0.26338395359874794</v>
      </c>
      <c r="P22" s="87">
        <v>0.19191638159528634</v>
      </c>
      <c r="Q22" s="87">
        <v>8.4084590744066351E-2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5.0670684970669839</v>
      </c>
      <c r="C24" s="87">
        <v>6.4594620277560875</v>
      </c>
      <c r="D24" s="87">
        <v>6.8951169341771248</v>
      </c>
      <c r="E24" s="87">
        <v>7.3704397084146427</v>
      </c>
      <c r="F24" s="87">
        <v>8.913792753071629</v>
      </c>
      <c r="G24" s="87">
        <v>9.5410960821407844</v>
      </c>
      <c r="H24" s="87">
        <v>9.8903807939066901</v>
      </c>
      <c r="I24" s="87">
        <v>34.700442002751245</v>
      </c>
      <c r="J24" s="87">
        <v>19.612531855925827</v>
      </c>
      <c r="K24" s="87">
        <v>8.0448496681690553</v>
      </c>
      <c r="L24" s="87">
        <v>5.5343093723667716</v>
      </c>
      <c r="M24" s="87">
        <v>2.9188923103163544</v>
      </c>
      <c r="N24" s="87">
        <v>4.5991070388529387</v>
      </c>
      <c r="O24" s="87">
        <v>4.9814674488244153</v>
      </c>
      <c r="P24" s="87">
        <v>3.732891049268777</v>
      </c>
      <c r="Q24" s="87">
        <v>4.5029436017258897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323</v>
      </c>
      <c r="B26" s="204">
        <v>654.53122165707248</v>
      </c>
      <c r="C26" s="204">
        <v>691.53894394535382</v>
      </c>
      <c r="D26" s="204">
        <v>647.74928211981853</v>
      </c>
      <c r="E26" s="204">
        <v>859.59332308622777</v>
      </c>
      <c r="F26" s="204">
        <v>1088.9888416386248</v>
      </c>
      <c r="G26" s="204">
        <v>990.94997888385956</v>
      </c>
      <c r="H26" s="204">
        <v>1047.3657037377318</v>
      </c>
      <c r="I26" s="204">
        <v>980.92339599699869</v>
      </c>
      <c r="J26" s="204">
        <v>1018.8780232550521</v>
      </c>
      <c r="K26" s="204">
        <v>884.7882221798875</v>
      </c>
      <c r="L26" s="204">
        <v>859.4944267018335</v>
      </c>
      <c r="M26" s="204">
        <v>900.74758429955114</v>
      </c>
      <c r="N26" s="204">
        <v>888.30587710334567</v>
      </c>
      <c r="O26" s="204">
        <v>869.15082423495016</v>
      </c>
      <c r="P26" s="204">
        <v>854.35473372123965</v>
      </c>
      <c r="Q26" s="204">
        <v>854.21833090545522</v>
      </c>
    </row>
    <row r="27" spans="1:17" x14ac:dyDescent="0.25">
      <c r="A27" s="152" t="s">
        <v>332</v>
      </c>
      <c r="B27" s="151">
        <v>654.53122165707248</v>
      </c>
      <c r="C27" s="151">
        <v>691.53894394535382</v>
      </c>
      <c r="D27" s="151">
        <v>647.74928211981853</v>
      </c>
      <c r="E27" s="151">
        <v>859.59332308622777</v>
      </c>
      <c r="F27" s="151">
        <v>1088.9888416386248</v>
      </c>
      <c r="G27" s="151">
        <v>990.94997888385956</v>
      </c>
      <c r="H27" s="151">
        <v>1047.3657037377318</v>
      </c>
      <c r="I27" s="151">
        <v>980.92339599699869</v>
      </c>
      <c r="J27" s="151">
        <v>1018.8780232550521</v>
      </c>
      <c r="K27" s="151">
        <v>884.7882221798875</v>
      </c>
      <c r="L27" s="151">
        <v>859.4944267018335</v>
      </c>
      <c r="M27" s="151">
        <v>900.74758429955114</v>
      </c>
      <c r="N27" s="151">
        <v>888.30587710334567</v>
      </c>
      <c r="O27" s="151">
        <v>869.15082423495016</v>
      </c>
      <c r="P27" s="151">
        <v>854.35473372123965</v>
      </c>
      <c r="Q27" s="151">
        <v>854.21833090545522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40.63639421796659</v>
      </c>
      <c r="C29" s="83">
        <v>22.806734178926661</v>
      </c>
      <c r="D29" s="83">
        <v>19.903643569847436</v>
      </c>
      <c r="E29" s="83">
        <v>19.893156804956778</v>
      </c>
      <c r="F29" s="83">
        <v>17.435607556176002</v>
      </c>
      <c r="G29" s="83">
        <v>20.319416490146317</v>
      </c>
      <c r="H29" s="83">
        <v>29.006684635680006</v>
      </c>
      <c r="I29" s="83">
        <v>23.215545329832004</v>
      </c>
      <c r="J29" s="83">
        <v>31.94235788734801</v>
      </c>
      <c r="K29" s="83">
        <v>34.377081928545799</v>
      </c>
      <c r="L29" s="83">
        <v>31.517424726330326</v>
      </c>
      <c r="M29" s="83">
        <v>34.42507255184676</v>
      </c>
      <c r="N29" s="83">
        <v>34.505177724871281</v>
      </c>
      <c r="O29" s="83">
        <v>28.699799878834153</v>
      </c>
      <c r="P29" s="83">
        <v>25.770869495065401</v>
      </c>
      <c r="Q29" s="83">
        <v>22.8660595471409</v>
      </c>
    </row>
    <row r="30" spans="1:17" x14ac:dyDescent="0.25">
      <c r="A30" s="154" t="s">
        <v>125</v>
      </c>
      <c r="B30" s="83">
        <v>244.16812391350609</v>
      </c>
      <c r="C30" s="83">
        <v>276.12657671384579</v>
      </c>
      <c r="D30" s="83">
        <v>239.76566884942739</v>
      </c>
      <c r="E30" s="83">
        <v>440.20959730765605</v>
      </c>
      <c r="F30" s="83">
        <v>663.98928512930786</v>
      </c>
      <c r="G30" s="83">
        <v>614.17076830705332</v>
      </c>
      <c r="H30" s="83">
        <v>554.92762006262149</v>
      </c>
      <c r="I30" s="83">
        <v>533.10966398955816</v>
      </c>
      <c r="J30" s="83">
        <v>581.81177236068982</v>
      </c>
      <c r="K30" s="83">
        <v>522.19219621752075</v>
      </c>
      <c r="L30" s="83">
        <v>488.48213952251223</v>
      </c>
      <c r="M30" s="83">
        <v>495.8740632435576</v>
      </c>
      <c r="N30" s="83">
        <v>499.20856638335437</v>
      </c>
      <c r="O30" s="83">
        <v>478.0948330091249</v>
      </c>
      <c r="P30" s="83">
        <v>486.77205732023333</v>
      </c>
      <c r="Q30" s="83">
        <v>507.20181284852123</v>
      </c>
    </row>
    <row r="31" spans="1:17" x14ac:dyDescent="0.25">
      <c r="A31" s="154" t="s">
        <v>29</v>
      </c>
      <c r="B31" s="83">
        <v>116.58163034984457</v>
      </c>
      <c r="C31" s="83">
        <v>97.186630055755217</v>
      </c>
      <c r="D31" s="83">
        <v>78.715868231363316</v>
      </c>
      <c r="E31" s="83">
        <v>108.4063416038701</v>
      </c>
      <c r="F31" s="83">
        <v>115.43128010850469</v>
      </c>
      <c r="G31" s="83">
        <v>115.4176512126698</v>
      </c>
      <c r="H31" s="83">
        <v>131.61972889664739</v>
      </c>
      <c r="I31" s="83">
        <v>102.45191658001407</v>
      </c>
      <c r="J31" s="83">
        <v>77.79401356771838</v>
      </c>
      <c r="K31" s="83">
        <v>66.086886084592237</v>
      </c>
      <c r="L31" s="83">
        <v>46.933962235285982</v>
      </c>
      <c r="M31" s="83">
        <v>70.970984764623537</v>
      </c>
      <c r="N31" s="83">
        <v>68.762750002257192</v>
      </c>
      <c r="O31" s="83">
        <v>60.465152442986366</v>
      </c>
      <c r="P31" s="83">
        <v>52.946363773866587</v>
      </c>
      <c r="Q31" s="83">
        <v>48.324427203283747</v>
      </c>
    </row>
    <row r="32" spans="1:17" x14ac:dyDescent="0.25">
      <c r="A32" s="154" t="s">
        <v>26</v>
      </c>
      <c r="B32" s="83">
        <v>253.14507317575521</v>
      </c>
      <c r="C32" s="83">
        <v>295.41900299682612</v>
      </c>
      <c r="D32" s="83">
        <v>309.36410146918035</v>
      </c>
      <c r="E32" s="83">
        <v>291.08422736974478</v>
      </c>
      <c r="F32" s="83">
        <v>292.13266884463627</v>
      </c>
      <c r="G32" s="83">
        <v>241.04214287399009</v>
      </c>
      <c r="H32" s="83">
        <v>331.81167014278282</v>
      </c>
      <c r="I32" s="83">
        <v>322.14627009759442</v>
      </c>
      <c r="J32" s="83">
        <v>327.32987943929578</v>
      </c>
      <c r="K32" s="83">
        <v>262.13205794922874</v>
      </c>
      <c r="L32" s="83">
        <v>292.5609002177049</v>
      </c>
      <c r="M32" s="83">
        <v>299.47746373952327</v>
      </c>
      <c r="N32" s="83">
        <v>285.8293829928628</v>
      </c>
      <c r="O32" s="83">
        <v>301.89103890400474</v>
      </c>
      <c r="P32" s="83">
        <v>288.86544313207435</v>
      </c>
      <c r="Q32" s="83">
        <v>275.82603130650932</v>
      </c>
    </row>
    <row r="33" spans="1:17" x14ac:dyDescent="0.25">
      <c r="A33" s="152" t="s">
        <v>331</v>
      </c>
      <c r="B33" s="151">
        <v>0</v>
      </c>
      <c r="C33" s="151">
        <v>0</v>
      </c>
      <c r="D33" s="151">
        <v>0</v>
      </c>
      <c r="E33" s="151">
        <v>0</v>
      </c>
      <c r="F33" s="151">
        <v>0</v>
      </c>
      <c r="G33" s="151">
        <v>0</v>
      </c>
      <c r="H33" s="151">
        <v>0</v>
      </c>
      <c r="I33" s="151">
        <v>0</v>
      </c>
      <c r="J33" s="151">
        <v>0</v>
      </c>
      <c r="K33" s="151">
        <v>0</v>
      </c>
      <c r="L33" s="151">
        <v>0</v>
      </c>
      <c r="M33" s="151">
        <v>0</v>
      </c>
      <c r="N33" s="151">
        <v>0</v>
      </c>
      <c r="O33" s="151">
        <v>0</v>
      </c>
      <c r="P33" s="151">
        <v>0</v>
      </c>
      <c r="Q33" s="151">
        <v>0</v>
      </c>
    </row>
    <row r="34" spans="1:17" x14ac:dyDescent="0.25">
      <c r="A34" s="156" t="s">
        <v>322</v>
      </c>
      <c r="B34" s="204">
        <v>21.734123237835064</v>
      </c>
      <c r="C34" s="204">
        <v>23.780368571392557</v>
      </c>
      <c r="D34" s="204">
        <v>18.941484707613178</v>
      </c>
      <c r="E34" s="204">
        <v>21.362486824292127</v>
      </c>
      <c r="F34" s="204">
        <v>22.940186003082047</v>
      </c>
      <c r="G34" s="204">
        <v>22.799314109290414</v>
      </c>
      <c r="H34" s="204">
        <v>22.887788318158616</v>
      </c>
      <c r="I34" s="204">
        <v>23.490562517755482</v>
      </c>
      <c r="J34" s="204">
        <v>21.22827638119989</v>
      </c>
      <c r="K34" s="204">
        <v>19.585544884817597</v>
      </c>
      <c r="L34" s="204">
        <v>20.402784637009461</v>
      </c>
      <c r="M34" s="204">
        <v>20.340171714586376</v>
      </c>
      <c r="N34" s="204">
        <v>20.049138129547899</v>
      </c>
      <c r="O34" s="204">
        <v>20.725168864231939</v>
      </c>
      <c r="P34" s="204">
        <v>18.788045600094129</v>
      </c>
      <c r="Q34" s="204">
        <v>19.215788308967586</v>
      </c>
    </row>
    <row r="35" spans="1:17" x14ac:dyDescent="0.25">
      <c r="A35" s="152" t="s">
        <v>330</v>
      </c>
      <c r="B35" s="151">
        <v>13.687600616703037</v>
      </c>
      <c r="C35" s="151">
        <v>15.067643113772842</v>
      </c>
      <c r="D35" s="151">
        <v>13.23170741225708</v>
      </c>
      <c r="E35" s="151">
        <v>16.695086226339125</v>
      </c>
      <c r="F35" s="151">
        <v>19.663404804341212</v>
      </c>
      <c r="G35" s="151">
        <v>18.149161420611943</v>
      </c>
      <c r="H35" s="151">
        <v>19.712520014082564</v>
      </c>
      <c r="I35" s="151">
        <v>20.012964363138561</v>
      </c>
      <c r="J35" s="151">
        <v>18.563731108083033</v>
      </c>
      <c r="K35" s="151">
        <v>18.466462719668211</v>
      </c>
      <c r="L35" s="151">
        <v>19.470437346810634</v>
      </c>
      <c r="M35" s="151">
        <v>19.510373511554491</v>
      </c>
      <c r="N35" s="151">
        <v>19.288548860478308</v>
      </c>
      <c r="O35" s="151">
        <v>19.326368925252179</v>
      </c>
      <c r="P35" s="151">
        <v>17.48131606654491</v>
      </c>
      <c r="Q35" s="151">
        <v>18.295234094045234</v>
      </c>
    </row>
    <row r="36" spans="1:17" x14ac:dyDescent="0.25">
      <c r="A36" s="154" t="s">
        <v>33</v>
      </c>
      <c r="B36" s="83">
        <v>0</v>
      </c>
      <c r="C36" s="83">
        <v>0</v>
      </c>
      <c r="D36" s="83">
        <v>0</v>
      </c>
      <c r="E36" s="83">
        <v>0</v>
      </c>
      <c r="F36" s="83">
        <v>0</v>
      </c>
      <c r="G36" s="83">
        <v>0</v>
      </c>
      <c r="H36" s="83">
        <v>0</v>
      </c>
      <c r="I36" s="83">
        <v>0</v>
      </c>
      <c r="J36" s="83">
        <v>0</v>
      </c>
      <c r="K36" s="83">
        <v>0</v>
      </c>
      <c r="L36" s="83">
        <v>0</v>
      </c>
      <c r="M36" s="83">
        <v>0</v>
      </c>
      <c r="N36" s="83">
        <v>0</v>
      </c>
      <c r="O36" s="83">
        <v>0</v>
      </c>
      <c r="P36" s="83">
        <v>0</v>
      </c>
      <c r="Q36" s="83">
        <v>0</v>
      </c>
    </row>
    <row r="37" spans="1:17" x14ac:dyDescent="0.25">
      <c r="A37" s="154" t="s">
        <v>30</v>
      </c>
      <c r="B37" s="83">
        <v>0</v>
      </c>
      <c r="C37" s="83">
        <v>0.40719960971734992</v>
      </c>
      <c r="D37" s="83">
        <v>0.40724407150856745</v>
      </c>
      <c r="E37" s="83">
        <v>0.40671423516322414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0.41059722911021157</v>
      </c>
      <c r="L37" s="83">
        <v>0.41082162173065706</v>
      </c>
      <c r="M37" s="83">
        <v>0.40712342539865859</v>
      </c>
      <c r="N37" s="83">
        <v>0.41496218085743419</v>
      </c>
      <c r="O37" s="83">
        <v>0.40728905661457282</v>
      </c>
      <c r="P37" s="83">
        <v>0.40693273764098725</v>
      </c>
      <c r="Q37" s="83">
        <v>0.41481106999130979</v>
      </c>
    </row>
    <row r="38" spans="1:17" x14ac:dyDescent="0.25">
      <c r="A38" s="154" t="s">
        <v>125</v>
      </c>
      <c r="B38" s="83">
        <v>0.68055228525317002</v>
      </c>
      <c r="C38" s="83">
        <v>1.923183075528073</v>
      </c>
      <c r="D38" s="83">
        <v>1.1403191520538229</v>
      </c>
      <c r="E38" s="83">
        <v>1.968149928442892</v>
      </c>
      <c r="F38" s="83">
        <v>1.9498239287306525</v>
      </c>
      <c r="G38" s="83">
        <v>2.393663407197729</v>
      </c>
      <c r="H38" s="83">
        <v>2.757966721649018</v>
      </c>
      <c r="I38" s="83">
        <v>1.9455976632488217</v>
      </c>
      <c r="J38" s="83">
        <v>1.0950982597607992</v>
      </c>
      <c r="K38" s="83">
        <v>1.0507304348900419</v>
      </c>
      <c r="L38" s="83">
        <v>1.0186695093521581</v>
      </c>
      <c r="M38" s="83">
        <v>0.99816931835084743</v>
      </c>
      <c r="N38" s="83">
        <v>1.0294217920663886</v>
      </c>
      <c r="O38" s="83">
        <v>1.0057304142283983</v>
      </c>
      <c r="P38" s="83">
        <v>0.60549224059645368</v>
      </c>
      <c r="Q38" s="83">
        <v>0.64950303602126225</v>
      </c>
    </row>
    <row r="39" spans="1:17" x14ac:dyDescent="0.25">
      <c r="A39" s="154" t="s">
        <v>29</v>
      </c>
      <c r="B39" s="83">
        <v>4.8767827549578184</v>
      </c>
      <c r="C39" s="83">
        <v>3.7372043662055354</v>
      </c>
      <c r="D39" s="83">
        <v>2.2162286766372734</v>
      </c>
      <c r="E39" s="83">
        <v>4.0453638592259287</v>
      </c>
      <c r="F39" s="83">
        <v>5.6940881351200838</v>
      </c>
      <c r="G39" s="83">
        <v>4.6859897501469785</v>
      </c>
      <c r="H39" s="83">
        <v>5.2906164993286104</v>
      </c>
      <c r="I39" s="83">
        <v>5.3264602315534493</v>
      </c>
      <c r="J39" s="83">
        <v>4.3191165114654702</v>
      </c>
      <c r="K39" s="83">
        <v>3.7430044692235644</v>
      </c>
      <c r="L39" s="83">
        <v>3.6540823468057515</v>
      </c>
      <c r="M39" s="83">
        <v>4.001224811608469</v>
      </c>
      <c r="N39" s="83">
        <v>4.2366654239238652</v>
      </c>
      <c r="O39" s="83">
        <v>3.2977038032738304</v>
      </c>
      <c r="P39" s="83">
        <v>2.5772690952067561</v>
      </c>
      <c r="Q39" s="83">
        <v>2.8945373225806041</v>
      </c>
    </row>
    <row r="40" spans="1:17" x14ac:dyDescent="0.25">
      <c r="A40" s="154" t="s">
        <v>26</v>
      </c>
      <c r="B40" s="83">
        <v>8.1302655764920484</v>
      </c>
      <c r="C40" s="83">
        <v>9.0000560623218835</v>
      </c>
      <c r="D40" s="83">
        <v>9.4679155120574165</v>
      </c>
      <c r="E40" s="83">
        <v>10.27485820350708</v>
      </c>
      <c r="F40" s="83">
        <v>12.019492740490476</v>
      </c>
      <c r="G40" s="83">
        <v>11.069508263267236</v>
      </c>
      <c r="H40" s="83">
        <v>11.663936793104936</v>
      </c>
      <c r="I40" s="83">
        <v>12.740906468336291</v>
      </c>
      <c r="J40" s="83">
        <v>13.149516336856765</v>
      </c>
      <c r="K40" s="83">
        <v>13.262130586444393</v>
      </c>
      <c r="L40" s="83">
        <v>14.386863868922068</v>
      </c>
      <c r="M40" s="83">
        <v>14.103855956196517</v>
      </c>
      <c r="N40" s="83">
        <v>13.607499463630619</v>
      </c>
      <c r="O40" s="83">
        <v>14.615645651135377</v>
      </c>
      <c r="P40" s="83">
        <v>13.891621993100712</v>
      </c>
      <c r="Q40" s="83">
        <v>14.336382665452057</v>
      </c>
    </row>
    <row r="41" spans="1:17" x14ac:dyDescent="0.25">
      <c r="A41" s="152" t="s">
        <v>329</v>
      </c>
      <c r="B41" s="151">
        <v>8.0465226211320271</v>
      </c>
      <c r="C41" s="151">
        <v>8.7127254576197135</v>
      </c>
      <c r="D41" s="151">
        <v>5.7097772953560959</v>
      </c>
      <c r="E41" s="151">
        <v>4.6674005979530024</v>
      </c>
      <c r="F41" s="151">
        <v>3.2767811987408351</v>
      </c>
      <c r="G41" s="151">
        <v>4.650152688678471</v>
      </c>
      <c r="H41" s="151">
        <v>3.1752683040760523</v>
      </c>
      <c r="I41" s="151">
        <v>3.477598154616921</v>
      </c>
      <c r="J41" s="151">
        <v>2.6645452731168571</v>
      </c>
      <c r="K41" s="151">
        <v>1.1190821651493865</v>
      </c>
      <c r="L41" s="151">
        <v>0.93234729019882545</v>
      </c>
      <c r="M41" s="151">
        <v>0.82979820303188601</v>
      </c>
      <c r="N41" s="151">
        <v>0.76058926906959035</v>
      </c>
      <c r="O41" s="151">
        <v>1.3987999389797616</v>
      </c>
      <c r="P41" s="151">
        <v>1.3067295335492202</v>
      </c>
      <c r="Q41" s="151">
        <v>0.92055421492234968</v>
      </c>
    </row>
    <row r="42" spans="1:17" x14ac:dyDescent="0.25">
      <c r="A42" s="150" t="s">
        <v>33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31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30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125</v>
      </c>
      <c r="B45" s="87">
        <v>5.1496199234929409E-2</v>
      </c>
      <c r="C45" s="87">
        <v>0.11411947105778546</v>
      </c>
      <c r="D45" s="87">
        <v>4.3810866342667225E-2</v>
      </c>
      <c r="E45" s="87">
        <v>4.8664288775398724E-2</v>
      </c>
      <c r="F45" s="87">
        <v>2.4197338568829867E-2</v>
      </c>
      <c r="G45" s="87">
        <v>4.6103514419758497E-2</v>
      </c>
      <c r="H45" s="87">
        <v>2.7371488140571651E-2</v>
      </c>
      <c r="I45" s="87">
        <v>1.4845550960409226E-3</v>
      </c>
      <c r="J45" s="87">
        <v>2.124184099247394E-3</v>
      </c>
      <c r="K45" s="87">
        <v>1.6432075743389825E-3</v>
      </c>
      <c r="L45" s="87">
        <v>2.1381711153325841E-3</v>
      </c>
      <c r="M45" s="87">
        <v>2.8580739212099183E-3</v>
      </c>
      <c r="N45" s="87">
        <v>1.575318813254168E-3</v>
      </c>
      <c r="O45" s="87">
        <v>4.8407400353081536E-3</v>
      </c>
      <c r="P45" s="87">
        <v>3.2190238870066232E-3</v>
      </c>
      <c r="Q45" s="87">
        <v>1.2992819620741252E-3</v>
      </c>
    </row>
    <row r="46" spans="1:17" x14ac:dyDescent="0.25">
      <c r="A46" s="150" t="s">
        <v>29</v>
      </c>
      <c r="B46" s="87">
        <v>6.8772013178866187</v>
      </c>
      <c r="C46" s="87">
        <v>7.4098047034696473</v>
      </c>
      <c r="D46" s="87">
        <v>4.5109961908916025</v>
      </c>
      <c r="E46" s="87">
        <v>3.4436938275981932</v>
      </c>
      <c r="F46" s="87">
        <v>1.9494836784362679</v>
      </c>
      <c r="G46" s="87">
        <v>3.0426828391452685</v>
      </c>
      <c r="H46" s="87">
        <v>1.6709490998118688</v>
      </c>
      <c r="I46" s="87">
        <v>0.12848442460923895</v>
      </c>
      <c r="J46" s="87">
        <v>0.29619193505144187</v>
      </c>
      <c r="K46" s="87">
        <v>0.23704479787768612</v>
      </c>
      <c r="L46" s="87">
        <v>0.33699995944607569</v>
      </c>
      <c r="M46" s="87">
        <v>0.45119367717456182</v>
      </c>
      <c r="N46" s="87">
        <v>0.23464528247558505</v>
      </c>
      <c r="O46" s="87">
        <v>0.78496099078054082</v>
      </c>
      <c r="P46" s="87">
        <v>0.73276141859622312</v>
      </c>
      <c r="Q46" s="87">
        <v>0.30017860843559191</v>
      </c>
    </row>
    <row r="47" spans="1:17" x14ac:dyDescent="0.25">
      <c r="A47" s="150" t="s">
        <v>28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26</v>
      </c>
      <c r="B48" s="87">
        <v>0.51486168390587073</v>
      </c>
      <c r="C48" s="87">
        <v>0.51034323587210806</v>
      </c>
      <c r="D48" s="87">
        <v>0.33012011762681404</v>
      </c>
      <c r="E48" s="87">
        <v>0.24049151177892072</v>
      </c>
      <c r="F48" s="87">
        <v>0.13868031965666783</v>
      </c>
      <c r="G48" s="87">
        <v>0.20370642456602855</v>
      </c>
      <c r="H48" s="87">
        <v>0.11166686289730661</v>
      </c>
      <c r="I48" s="87">
        <v>8.993681927755166E-3</v>
      </c>
      <c r="J48" s="87">
        <v>2.1745602149891692E-2</v>
      </c>
      <c r="K48" s="87">
        <v>1.7745572299352804E-2</v>
      </c>
      <c r="L48" s="87">
        <v>2.5386130414933702E-2</v>
      </c>
      <c r="M48" s="87">
        <v>3.3892993404692255E-2</v>
      </c>
      <c r="N48" s="87">
        <v>1.7604192628674943E-2</v>
      </c>
      <c r="O48" s="87">
        <v>5.9082656349698885E-2</v>
      </c>
      <c r="P48" s="87">
        <v>5.6298592241286853E-2</v>
      </c>
      <c r="Q48" s="87">
        <v>2.3062767858293864E-2</v>
      </c>
    </row>
    <row r="49" spans="1:17" x14ac:dyDescent="0.25">
      <c r="A49" s="150" t="s">
        <v>25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86</v>
      </c>
      <c r="B50" s="87">
        <v>0.60296342010460802</v>
      </c>
      <c r="C50" s="87">
        <v>0.67845804722017389</v>
      </c>
      <c r="D50" s="87">
        <v>0.8248501204950115</v>
      </c>
      <c r="E50" s="87">
        <v>0.93455096980049024</v>
      </c>
      <c r="F50" s="87">
        <v>1.1644198620790693</v>
      </c>
      <c r="G50" s="87">
        <v>1.3576599105474154</v>
      </c>
      <c r="H50" s="87">
        <v>1.3652808532263054</v>
      </c>
      <c r="I50" s="87">
        <v>3.3386354929838862</v>
      </c>
      <c r="J50" s="87">
        <v>2.3444835518162761</v>
      </c>
      <c r="K50" s="87">
        <v>0.86264858739800865</v>
      </c>
      <c r="L50" s="87">
        <v>0.56782302922248351</v>
      </c>
      <c r="M50" s="87">
        <v>0.34185345853142207</v>
      </c>
      <c r="N50" s="87">
        <v>0.50676447515207623</v>
      </c>
      <c r="O50" s="87">
        <v>0.54991555181421381</v>
      </c>
      <c r="P50" s="87">
        <v>0.51445049882470339</v>
      </c>
      <c r="Q50" s="87">
        <v>0.59601355666638978</v>
      </c>
    </row>
    <row r="51" spans="1:17" x14ac:dyDescent="0.25">
      <c r="A51" s="150" t="s">
        <v>22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2" t="s">
        <v>328</v>
      </c>
      <c r="B52" s="151">
        <v>0</v>
      </c>
      <c r="C52" s="151">
        <v>0</v>
      </c>
      <c r="D52" s="151">
        <v>0</v>
      </c>
      <c r="E52" s="151">
        <v>0</v>
      </c>
      <c r="F52" s="151">
        <v>0</v>
      </c>
      <c r="G52" s="151">
        <v>0</v>
      </c>
      <c r="H52" s="151">
        <v>0</v>
      </c>
      <c r="I52" s="151">
        <v>0</v>
      </c>
      <c r="J52" s="151">
        <v>0</v>
      </c>
      <c r="K52" s="151">
        <v>0</v>
      </c>
      <c r="L52" s="151">
        <v>0</v>
      </c>
      <c r="M52" s="151">
        <v>0</v>
      </c>
      <c r="N52" s="151">
        <v>0</v>
      </c>
      <c r="O52" s="151">
        <v>0</v>
      </c>
      <c r="P52" s="151">
        <v>0</v>
      </c>
      <c r="Q52" s="151">
        <v>0</v>
      </c>
    </row>
    <row r="53" spans="1:17" x14ac:dyDescent="0.25">
      <c r="A53" s="156" t="s">
        <v>321</v>
      </c>
      <c r="B53" s="204">
        <v>6.2660220567174685</v>
      </c>
      <c r="C53" s="204">
        <v>6.9402922090946602</v>
      </c>
      <c r="D53" s="204">
        <v>6.127538714102494</v>
      </c>
      <c r="E53" s="204">
        <v>7.3097688892260795</v>
      </c>
      <c r="F53" s="204">
        <v>8.3736120631386264</v>
      </c>
      <c r="G53" s="204">
        <v>7.801087212892579</v>
      </c>
      <c r="H53" s="204">
        <v>8.3472236351310833</v>
      </c>
      <c r="I53" s="204">
        <v>8.5761192212558104</v>
      </c>
      <c r="J53" s="204">
        <v>8.0670927258394212</v>
      </c>
      <c r="K53" s="204">
        <v>7.9893034161545273</v>
      </c>
      <c r="L53" s="204">
        <v>8.4490442439978395</v>
      </c>
      <c r="M53" s="204">
        <v>8.4122038664836278</v>
      </c>
      <c r="N53" s="204">
        <v>8.2776650899592017</v>
      </c>
      <c r="O53" s="204">
        <v>8.4643345562870245</v>
      </c>
      <c r="P53" s="204">
        <v>7.7411080088394657</v>
      </c>
      <c r="Q53" s="204">
        <v>8.0379592483786109</v>
      </c>
    </row>
    <row r="54" spans="1:17" x14ac:dyDescent="0.25">
      <c r="A54" s="152" t="s">
        <v>327</v>
      </c>
      <c r="B54" s="151">
        <v>5.6001029432444733</v>
      </c>
      <c r="C54" s="151">
        <v>6.2192390677744083</v>
      </c>
      <c r="D54" s="151">
        <v>5.6550054206937137</v>
      </c>
      <c r="E54" s="151">
        <v>6.9235012535334173</v>
      </c>
      <c r="F54" s="151">
        <v>8.1024301708290398</v>
      </c>
      <c r="G54" s="151">
        <v>7.4162469903812571</v>
      </c>
      <c r="H54" s="151">
        <v>8.084442809966168</v>
      </c>
      <c r="I54" s="151">
        <v>8.2883179946668246</v>
      </c>
      <c r="J54" s="151">
        <v>7.8465786342711299</v>
      </c>
      <c r="K54" s="151">
        <v>7.8966897197283714</v>
      </c>
      <c r="L54" s="151">
        <v>8.3718844682572477</v>
      </c>
      <c r="M54" s="151">
        <v>8.343530911749955</v>
      </c>
      <c r="N54" s="151">
        <v>8.2147197711396487</v>
      </c>
      <c r="O54" s="151">
        <v>8.3485718027162861</v>
      </c>
      <c r="P54" s="151">
        <v>7.6329648750284962</v>
      </c>
      <c r="Q54" s="151">
        <v>7.9617754512815884</v>
      </c>
    </row>
    <row r="55" spans="1:17" x14ac:dyDescent="0.25">
      <c r="A55" s="152" t="s">
        <v>326</v>
      </c>
      <c r="B55" s="151">
        <v>0.66591911347299526</v>
      </c>
      <c r="C55" s="151">
        <v>0.72105314132025222</v>
      </c>
      <c r="D55" s="151">
        <v>0.47253329340878031</v>
      </c>
      <c r="E55" s="151">
        <v>0.38626763569266226</v>
      </c>
      <c r="F55" s="151">
        <v>0.27118189230958634</v>
      </c>
      <c r="G55" s="151">
        <v>0.38484022251132166</v>
      </c>
      <c r="H55" s="151">
        <v>0.26278082516491474</v>
      </c>
      <c r="I55" s="151">
        <v>0.2878012265889866</v>
      </c>
      <c r="J55" s="151">
        <v>0.2205140915682916</v>
      </c>
      <c r="K55" s="151">
        <v>9.2613696426156147E-2</v>
      </c>
      <c r="L55" s="151">
        <v>7.7159775740592448E-2</v>
      </c>
      <c r="M55" s="151">
        <v>6.8672954733673325E-2</v>
      </c>
      <c r="N55" s="151">
        <v>6.2945318819552315E-2</v>
      </c>
      <c r="O55" s="151">
        <v>0.1157627535707389</v>
      </c>
      <c r="P55" s="151">
        <v>0.1081431338109699</v>
      </c>
      <c r="Q55" s="151">
        <v>7.6183797097022027E-2</v>
      </c>
    </row>
    <row r="56" spans="1:17" x14ac:dyDescent="0.25">
      <c r="A56" s="150" t="s">
        <v>33</v>
      </c>
      <c r="B56" s="87">
        <v>0</v>
      </c>
      <c r="C56" s="87">
        <v>0</v>
      </c>
      <c r="D56" s="87">
        <v>0</v>
      </c>
      <c r="E56" s="87">
        <v>0</v>
      </c>
      <c r="F56" s="87">
        <v>0</v>
      </c>
      <c r="G56" s="87">
        <v>0</v>
      </c>
      <c r="H56" s="87">
        <v>0</v>
      </c>
      <c r="I56" s="87">
        <v>0</v>
      </c>
      <c r="J56" s="87">
        <v>0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4.2617544194424335E-3</v>
      </c>
      <c r="C59" s="87">
        <v>9.4443700185753484E-3</v>
      </c>
      <c r="D59" s="87">
        <v>3.6257268697379779E-3</v>
      </c>
      <c r="E59" s="87">
        <v>4.0273894158950668E-3</v>
      </c>
      <c r="F59" s="87">
        <v>2.0025383643169545E-3</v>
      </c>
      <c r="G59" s="87">
        <v>3.8154632623248405E-3</v>
      </c>
      <c r="H59" s="87">
        <v>2.265226604736964E-3</v>
      </c>
      <c r="I59" s="87">
        <v>1.228597320861453E-4</v>
      </c>
      <c r="J59" s="87">
        <v>1.7579454614461193E-4</v>
      </c>
      <c r="K59" s="87">
        <v>1.359895923590882E-4</v>
      </c>
      <c r="L59" s="87">
        <v>1.7695209230338626E-4</v>
      </c>
      <c r="M59" s="87">
        <v>2.3653025554840699E-4</v>
      </c>
      <c r="N59" s="87">
        <v>1.3037121213137941E-4</v>
      </c>
      <c r="O59" s="87">
        <v>4.0061296843929545E-4</v>
      </c>
      <c r="P59" s="87">
        <v>2.6640197685572054E-4</v>
      </c>
      <c r="Q59" s="87">
        <v>1.0752678306820345E-4</v>
      </c>
    </row>
    <row r="60" spans="1:17" x14ac:dyDescent="0.25">
      <c r="A60" s="150" t="s">
        <v>29</v>
      </c>
      <c r="B60" s="87">
        <v>0.56914769527337528</v>
      </c>
      <c r="C60" s="87">
        <v>0.61322521683886733</v>
      </c>
      <c r="D60" s="87">
        <v>0.37332382269447745</v>
      </c>
      <c r="E60" s="87">
        <v>0.28499535124950559</v>
      </c>
      <c r="F60" s="87">
        <v>0.1613365802843808</v>
      </c>
      <c r="G60" s="87">
        <v>0.25180823496374632</v>
      </c>
      <c r="H60" s="87">
        <v>0.13828544274305124</v>
      </c>
      <c r="I60" s="87">
        <v>1.0633193760764603E-2</v>
      </c>
      <c r="J60" s="87">
        <v>2.4512436004257256E-2</v>
      </c>
      <c r="K60" s="87">
        <v>1.9617500514015406E-2</v>
      </c>
      <c r="L60" s="87">
        <v>2.7889651816226952E-2</v>
      </c>
      <c r="M60" s="87">
        <v>3.7340166386860288E-2</v>
      </c>
      <c r="N60" s="87">
        <v>1.9418919929013935E-2</v>
      </c>
      <c r="O60" s="87">
        <v>6.4962288892182682E-2</v>
      </c>
      <c r="P60" s="87">
        <v>6.0642324297618448E-2</v>
      </c>
      <c r="Q60" s="87">
        <v>2.4842367594669675E-2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4.2609242806003096E-2</v>
      </c>
      <c r="C62" s="87">
        <v>4.2235302279071005E-2</v>
      </c>
      <c r="D62" s="87">
        <v>2.7320285596701851E-2</v>
      </c>
      <c r="E62" s="87">
        <v>1.9902745802393439E-2</v>
      </c>
      <c r="F62" s="87">
        <v>1.1476991971586303E-2</v>
      </c>
      <c r="G62" s="87">
        <v>1.685846272270581E-2</v>
      </c>
      <c r="H62" s="87">
        <v>9.2413955501219249E-3</v>
      </c>
      <c r="I62" s="87">
        <v>7.4430471126249638E-4</v>
      </c>
      <c r="J62" s="87">
        <v>1.7996360399910368E-3</v>
      </c>
      <c r="K62" s="87">
        <v>1.4685990868429908E-3</v>
      </c>
      <c r="L62" s="87">
        <v>2.1009211377876168E-3</v>
      </c>
      <c r="M62" s="87">
        <v>2.8049373852159108E-3</v>
      </c>
      <c r="N62" s="87">
        <v>1.4568987003041331E-3</v>
      </c>
      <c r="O62" s="87">
        <v>4.8895991461819759E-3</v>
      </c>
      <c r="P62" s="87">
        <v>4.6591938406582217E-3</v>
      </c>
      <c r="Q62" s="87">
        <v>1.9086428572381126E-3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4.990042097417445E-2</v>
      </c>
      <c r="C64" s="87">
        <v>5.614825218373852E-2</v>
      </c>
      <c r="D64" s="87">
        <v>6.8263458247863021E-2</v>
      </c>
      <c r="E64" s="87">
        <v>7.7342149224868165E-2</v>
      </c>
      <c r="F64" s="87">
        <v>9.6365781689302293E-2</v>
      </c>
      <c r="G64" s="87">
        <v>0.1123580615625447</v>
      </c>
      <c r="H64" s="87">
        <v>0.11298876026700461</v>
      </c>
      <c r="I64" s="87">
        <v>0.27630086838487333</v>
      </c>
      <c r="J64" s="87">
        <v>0.1940262249778987</v>
      </c>
      <c r="K64" s="87">
        <v>7.1391607232938664E-2</v>
      </c>
      <c r="L64" s="87">
        <v>4.6992250694274498E-2</v>
      </c>
      <c r="M64" s="87">
        <v>2.8291320706048721E-2</v>
      </c>
      <c r="N64" s="87">
        <v>4.1939128978102869E-2</v>
      </c>
      <c r="O64" s="87">
        <v>4.5510252563934935E-2</v>
      </c>
      <c r="P64" s="87">
        <v>4.257521369583752E-2</v>
      </c>
      <c r="Q64" s="87">
        <v>4.9325259862046042E-2</v>
      </c>
    </row>
    <row r="65" spans="1:17" x14ac:dyDescent="0.25">
      <c r="A65" s="150" t="s">
        <v>22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2" t="s">
        <v>325</v>
      </c>
      <c r="B66" s="151">
        <v>0</v>
      </c>
      <c r="C66" s="151">
        <v>0</v>
      </c>
      <c r="D66" s="151">
        <v>0</v>
      </c>
      <c r="E66" s="151">
        <v>0</v>
      </c>
      <c r="F66" s="151">
        <v>0</v>
      </c>
      <c r="G66" s="151">
        <v>0</v>
      </c>
      <c r="H66" s="151">
        <v>0</v>
      </c>
      <c r="I66" s="151">
        <v>0</v>
      </c>
      <c r="J66" s="151">
        <v>0</v>
      </c>
      <c r="K66" s="151">
        <v>0</v>
      </c>
      <c r="L66" s="151">
        <v>0</v>
      </c>
      <c r="M66" s="151">
        <v>0</v>
      </c>
      <c r="N66" s="151">
        <v>0</v>
      </c>
      <c r="O66" s="151">
        <v>0</v>
      </c>
      <c r="P66" s="151">
        <v>0</v>
      </c>
      <c r="Q66" s="151">
        <v>0</v>
      </c>
    </row>
    <row r="67" spans="1:17" x14ac:dyDescent="0.25">
      <c r="A67" s="156" t="s">
        <v>333</v>
      </c>
      <c r="B67" s="204">
        <v>325.07713772547487</v>
      </c>
      <c r="C67" s="204">
        <v>341.90510801499011</v>
      </c>
      <c r="D67" s="204">
        <v>319.69240093925254</v>
      </c>
      <c r="E67" s="204">
        <v>456.6378507429344</v>
      </c>
      <c r="F67" s="204">
        <v>606.03161300911597</v>
      </c>
      <c r="G67" s="204">
        <v>595.06985304933755</v>
      </c>
      <c r="H67" s="204">
        <v>587.2906004315048</v>
      </c>
      <c r="I67" s="204">
        <v>584.55372971067811</v>
      </c>
      <c r="J67" s="204">
        <v>565.73325883213329</v>
      </c>
      <c r="K67" s="204">
        <v>549.60186785461133</v>
      </c>
      <c r="L67" s="204">
        <v>513.31083686248621</v>
      </c>
      <c r="M67" s="204">
        <v>523.92621729073403</v>
      </c>
      <c r="N67" s="204">
        <v>524.24173264531692</v>
      </c>
      <c r="O67" s="204">
        <v>513.8207648130491</v>
      </c>
      <c r="P67" s="204">
        <v>497.09968424783312</v>
      </c>
      <c r="Q67" s="204">
        <v>502.00820034467591</v>
      </c>
    </row>
    <row r="68" spans="1:17" x14ac:dyDescent="0.25">
      <c r="A68" s="72" t="s">
        <v>319</v>
      </c>
      <c r="B68" s="306">
        <v>0</v>
      </c>
      <c r="C68" s="306">
        <v>0</v>
      </c>
      <c r="D68" s="306">
        <v>0</v>
      </c>
      <c r="E68" s="306">
        <v>0</v>
      </c>
      <c r="F68" s="306">
        <v>0</v>
      </c>
      <c r="G68" s="306">
        <v>0</v>
      </c>
      <c r="H68" s="306">
        <v>0</v>
      </c>
      <c r="I68" s="306">
        <v>0</v>
      </c>
      <c r="J68" s="306">
        <v>0</v>
      </c>
      <c r="K68" s="306">
        <v>0</v>
      </c>
      <c r="L68" s="306">
        <v>0</v>
      </c>
      <c r="M68" s="306">
        <v>0</v>
      </c>
      <c r="N68" s="306">
        <v>0</v>
      </c>
      <c r="O68" s="306">
        <v>0</v>
      </c>
      <c r="P68" s="306">
        <v>0</v>
      </c>
      <c r="Q68" s="306">
        <v>0</v>
      </c>
    </row>
    <row r="70" spans="1:17" ht="12.75" x14ac:dyDescent="0.25">
      <c r="A70" s="80" t="s">
        <v>134</v>
      </c>
      <c r="B70" s="197"/>
      <c r="C70" s="197"/>
      <c r="D70" s="197"/>
      <c r="E70" s="197"/>
      <c r="F70" s="197"/>
      <c r="G70" s="197"/>
      <c r="H70" s="197"/>
      <c r="I70" s="197"/>
      <c r="J70" s="197"/>
      <c r="K70" s="197"/>
      <c r="L70" s="197"/>
      <c r="M70" s="197"/>
      <c r="N70" s="197"/>
      <c r="O70" s="197"/>
      <c r="P70" s="197"/>
      <c r="Q70" s="197"/>
    </row>
    <row r="72" spans="1:17" x14ac:dyDescent="0.25">
      <c r="A72" s="78" t="s">
        <v>3</v>
      </c>
      <c r="B72" s="77">
        <f t="shared" ref="B72:Q72" si="0">SUM(B$73:B$77,B$78,B$80:B$81,B$83:B$85,B$87:B$89,B$90:B$91)</f>
        <v>1</v>
      </c>
      <c r="C72" s="77">
        <f t="shared" si="0"/>
        <v>1.0000000000000002</v>
      </c>
      <c r="D72" s="77">
        <f t="shared" si="0"/>
        <v>1</v>
      </c>
      <c r="E72" s="77">
        <f t="shared" si="0"/>
        <v>1</v>
      </c>
      <c r="F72" s="77">
        <f t="shared" si="0"/>
        <v>1</v>
      </c>
      <c r="G72" s="77">
        <f t="shared" si="0"/>
        <v>1.0000000000000002</v>
      </c>
      <c r="H72" s="77">
        <f t="shared" si="0"/>
        <v>1</v>
      </c>
      <c r="I72" s="77">
        <f t="shared" si="0"/>
        <v>1</v>
      </c>
      <c r="J72" s="77">
        <f t="shared" si="0"/>
        <v>0.99999999999999989</v>
      </c>
      <c r="K72" s="77">
        <f t="shared" si="0"/>
        <v>1</v>
      </c>
      <c r="L72" s="77">
        <f t="shared" si="0"/>
        <v>1</v>
      </c>
      <c r="M72" s="77">
        <f t="shared" si="0"/>
        <v>1.0000000000000002</v>
      </c>
      <c r="N72" s="77">
        <f t="shared" si="0"/>
        <v>0.99999999999999989</v>
      </c>
      <c r="O72" s="77">
        <f t="shared" si="0"/>
        <v>1.0000000000000002</v>
      </c>
      <c r="P72" s="77">
        <f t="shared" si="0"/>
        <v>1</v>
      </c>
      <c r="Q72" s="77">
        <f t="shared" si="0"/>
        <v>1</v>
      </c>
    </row>
    <row r="73" spans="1:17" x14ac:dyDescent="0.25">
      <c r="A73" s="132" t="s">
        <v>83</v>
      </c>
      <c r="B73" s="203">
        <f t="shared" ref="B73:Q73" si="1">IF(B$6=0,0,B$6/B$5)</f>
        <v>0</v>
      </c>
      <c r="C73" s="203">
        <f t="shared" si="1"/>
        <v>0</v>
      </c>
      <c r="D73" s="203">
        <f t="shared" si="1"/>
        <v>0</v>
      </c>
      <c r="E73" s="203">
        <f t="shared" si="1"/>
        <v>0</v>
      </c>
      <c r="F73" s="203">
        <f t="shared" si="1"/>
        <v>0</v>
      </c>
      <c r="G73" s="203">
        <f t="shared" si="1"/>
        <v>0</v>
      </c>
      <c r="H73" s="203">
        <f t="shared" si="1"/>
        <v>0</v>
      </c>
      <c r="I73" s="203">
        <f t="shared" si="1"/>
        <v>0</v>
      </c>
      <c r="J73" s="203">
        <f t="shared" si="1"/>
        <v>0</v>
      </c>
      <c r="K73" s="203">
        <f t="shared" si="1"/>
        <v>0</v>
      </c>
      <c r="L73" s="203">
        <f t="shared" si="1"/>
        <v>0</v>
      </c>
      <c r="M73" s="203">
        <f t="shared" si="1"/>
        <v>0</v>
      </c>
      <c r="N73" s="203">
        <f t="shared" si="1"/>
        <v>0</v>
      </c>
      <c r="O73" s="203">
        <f t="shared" si="1"/>
        <v>0</v>
      </c>
      <c r="P73" s="203">
        <f t="shared" si="1"/>
        <v>0</v>
      </c>
      <c r="Q73" s="203">
        <f t="shared" si="1"/>
        <v>0</v>
      </c>
    </row>
    <row r="74" spans="1:17" x14ac:dyDescent="0.25">
      <c r="A74" s="76" t="s">
        <v>82</v>
      </c>
      <c r="B74" s="202">
        <f t="shared" ref="B74:Q74" si="2">IF(B$7=0,0,B$7/B$5)</f>
        <v>0</v>
      </c>
      <c r="C74" s="202">
        <f t="shared" si="2"/>
        <v>0</v>
      </c>
      <c r="D74" s="202">
        <f t="shared" si="2"/>
        <v>0</v>
      </c>
      <c r="E74" s="202">
        <f t="shared" si="2"/>
        <v>0</v>
      </c>
      <c r="F74" s="202">
        <f t="shared" si="2"/>
        <v>0</v>
      </c>
      <c r="G74" s="202">
        <f t="shared" si="2"/>
        <v>0</v>
      </c>
      <c r="H74" s="202">
        <f t="shared" si="2"/>
        <v>0</v>
      </c>
      <c r="I74" s="202">
        <f t="shared" si="2"/>
        <v>0</v>
      </c>
      <c r="J74" s="202">
        <f t="shared" si="2"/>
        <v>0</v>
      </c>
      <c r="K74" s="202">
        <f t="shared" si="2"/>
        <v>0</v>
      </c>
      <c r="L74" s="202">
        <f t="shared" si="2"/>
        <v>0</v>
      </c>
      <c r="M74" s="202">
        <f t="shared" si="2"/>
        <v>0</v>
      </c>
      <c r="N74" s="202">
        <f t="shared" si="2"/>
        <v>0</v>
      </c>
      <c r="O74" s="202">
        <f t="shared" si="2"/>
        <v>0</v>
      </c>
      <c r="P74" s="202">
        <f t="shared" si="2"/>
        <v>0</v>
      </c>
      <c r="Q74" s="202">
        <f t="shared" si="2"/>
        <v>0</v>
      </c>
    </row>
    <row r="75" spans="1:17" x14ac:dyDescent="0.25">
      <c r="A75" s="76" t="s">
        <v>81</v>
      </c>
      <c r="B75" s="202">
        <f t="shared" ref="B75:Q75" si="3">IF(B$8=0,0,B$8/B$5)</f>
        <v>0</v>
      </c>
      <c r="C75" s="202">
        <f t="shared" si="3"/>
        <v>0</v>
      </c>
      <c r="D75" s="202">
        <f t="shared" si="3"/>
        <v>0</v>
      </c>
      <c r="E75" s="202">
        <f t="shared" si="3"/>
        <v>0</v>
      </c>
      <c r="F75" s="202">
        <f t="shared" si="3"/>
        <v>0</v>
      </c>
      <c r="G75" s="202">
        <f t="shared" si="3"/>
        <v>0</v>
      </c>
      <c r="H75" s="202">
        <f t="shared" si="3"/>
        <v>0</v>
      </c>
      <c r="I75" s="202">
        <f t="shared" si="3"/>
        <v>0</v>
      </c>
      <c r="J75" s="202">
        <f t="shared" si="3"/>
        <v>0</v>
      </c>
      <c r="K75" s="202">
        <f t="shared" si="3"/>
        <v>0</v>
      </c>
      <c r="L75" s="202">
        <f t="shared" si="3"/>
        <v>0</v>
      </c>
      <c r="M75" s="202">
        <f t="shared" si="3"/>
        <v>0</v>
      </c>
      <c r="N75" s="202">
        <f t="shared" si="3"/>
        <v>0</v>
      </c>
      <c r="O75" s="202">
        <f t="shared" si="3"/>
        <v>0</v>
      </c>
      <c r="P75" s="202">
        <f t="shared" si="3"/>
        <v>0</v>
      </c>
      <c r="Q75" s="202">
        <f t="shared" si="3"/>
        <v>0</v>
      </c>
    </row>
    <row r="76" spans="1:17" x14ac:dyDescent="0.25">
      <c r="A76" s="76" t="s">
        <v>80</v>
      </c>
      <c r="B76" s="202">
        <f t="shared" ref="B76:Q76" si="4">IF(B$9=0,0,B$9/B$5)</f>
        <v>0</v>
      </c>
      <c r="C76" s="202">
        <f t="shared" si="4"/>
        <v>0</v>
      </c>
      <c r="D76" s="202">
        <f t="shared" si="4"/>
        <v>0</v>
      </c>
      <c r="E76" s="202">
        <f t="shared" si="4"/>
        <v>0</v>
      </c>
      <c r="F76" s="202">
        <f t="shared" si="4"/>
        <v>0</v>
      </c>
      <c r="G76" s="202">
        <f t="shared" si="4"/>
        <v>0</v>
      </c>
      <c r="H76" s="202">
        <f t="shared" si="4"/>
        <v>0</v>
      </c>
      <c r="I76" s="202">
        <f t="shared" si="4"/>
        <v>0</v>
      </c>
      <c r="J76" s="202">
        <f t="shared" si="4"/>
        <v>0</v>
      </c>
      <c r="K76" s="202">
        <f t="shared" si="4"/>
        <v>0</v>
      </c>
      <c r="L76" s="202">
        <f t="shared" si="4"/>
        <v>0</v>
      </c>
      <c r="M76" s="202">
        <f t="shared" si="4"/>
        <v>0</v>
      </c>
      <c r="N76" s="202">
        <f t="shared" si="4"/>
        <v>0</v>
      </c>
      <c r="O76" s="202">
        <f t="shared" si="4"/>
        <v>0</v>
      </c>
      <c r="P76" s="202">
        <f t="shared" si="4"/>
        <v>0</v>
      </c>
      <c r="Q76" s="202">
        <f t="shared" si="4"/>
        <v>0</v>
      </c>
    </row>
    <row r="77" spans="1:17" x14ac:dyDescent="0.25">
      <c r="A77" s="129" t="s">
        <v>79</v>
      </c>
      <c r="B77" s="201">
        <f t="shared" ref="B77:Q77" si="5">IF(B$10=0,0,B$10/B$5)</f>
        <v>1.0389353454454344E-2</v>
      </c>
      <c r="C77" s="201">
        <f t="shared" si="5"/>
        <v>1.0333732130323526E-2</v>
      </c>
      <c r="D77" s="201">
        <f t="shared" si="5"/>
        <v>1.0678074535251823E-2</v>
      </c>
      <c r="E77" s="201">
        <f t="shared" si="5"/>
        <v>1.0415431597391896E-2</v>
      </c>
      <c r="F77" s="201">
        <f t="shared" si="5"/>
        <v>1.0200442841697457E-2</v>
      </c>
      <c r="G77" s="201">
        <f t="shared" si="5"/>
        <v>1.0140984711680824E-2</v>
      </c>
      <c r="H77" s="201">
        <f t="shared" si="5"/>
        <v>1.0439475724672803E-2</v>
      </c>
      <c r="I77" s="201">
        <f t="shared" si="5"/>
        <v>1.0751565249655618E-2</v>
      </c>
      <c r="J77" s="201">
        <f t="shared" si="5"/>
        <v>1.039232056131526E-2</v>
      </c>
      <c r="K77" s="201">
        <f t="shared" si="5"/>
        <v>1.1272216433362556E-2</v>
      </c>
      <c r="L77" s="201">
        <f t="shared" si="5"/>
        <v>1.1738519628552095E-2</v>
      </c>
      <c r="M77" s="201">
        <f t="shared" si="5"/>
        <v>1.1536424690045975E-2</v>
      </c>
      <c r="N77" s="201">
        <f t="shared" si="5"/>
        <v>1.1487378304521501E-2</v>
      </c>
      <c r="O77" s="201">
        <f t="shared" si="5"/>
        <v>1.1578465820218577E-2</v>
      </c>
      <c r="P77" s="201">
        <f t="shared" si="5"/>
        <v>1.1490637056487927E-2</v>
      </c>
      <c r="Q77" s="201">
        <f t="shared" si="5"/>
        <v>1.1495902264170762E-2</v>
      </c>
    </row>
    <row r="78" spans="1:17" x14ac:dyDescent="0.25">
      <c r="A78" s="127" t="s">
        <v>324</v>
      </c>
      <c r="B78" s="200">
        <f t="shared" ref="B78:Q78" si="6">IF(B$15=0,0,B$15/B$5)</f>
        <v>3.7491833723655311E-2</v>
      </c>
      <c r="C78" s="200">
        <f t="shared" si="6"/>
        <v>4.9383268209501965E-2</v>
      </c>
      <c r="D78" s="200">
        <f t="shared" si="6"/>
        <v>3.3216821640176142E-2</v>
      </c>
      <c r="E78" s="200">
        <f t="shared" si="6"/>
        <v>2.0703468670737614E-2</v>
      </c>
      <c r="F78" s="200">
        <f t="shared" si="6"/>
        <v>1.2896134432580295E-2</v>
      </c>
      <c r="G78" s="200">
        <f t="shared" si="6"/>
        <v>1.5990958435407678E-2</v>
      </c>
      <c r="H78" s="200">
        <f t="shared" si="6"/>
        <v>1.5764107591933179E-2</v>
      </c>
      <c r="I78" s="200">
        <f t="shared" si="6"/>
        <v>3.082331481496365E-2</v>
      </c>
      <c r="J78" s="200">
        <f t="shared" si="6"/>
        <v>2.2160522348178405E-2</v>
      </c>
      <c r="K78" s="200">
        <f t="shared" si="6"/>
        <v>1.6872607864434327E-2</v>
      </c>
      <c r="L78" s="200">
        <f t="shared" si="6"/>
        <v>1.6310693467492386E-2</v>
      </c>
      <c r="M78" s="200">
        <f t="shared" si="6"/>
        <v>1.2040692430687505E-2</v>
      </c>
      <c r="N78" s="200">
        <f t="shared" si="6"/>
        <v>1.4790704319145044E-2</v>
      </c>
      <c r="O78" s="200">
        <f t="shared" si="6"/>
        <v>1.4949031275528457E-2</v>
      </c>
      <c r="P78" s="200">
        <f t="shared" si="6"/>
        <v>1.5939649007661112E-2</v>
      </c>
      <c r="Q78" s="200">
        <f t="shared" si="6"/>
        <v>1.5360578430580293E-2</v>
      </c>
    </row>
    <row r="79" spans="1:17" x14ac:dyDescent="0.25">
      <c r="A79" s="127" t="s">
        <v>323</v>
      </c>
      <c r="B79" s="200">
        <f t="shared" ref="B79:Q79" si="7">IF(B$26=0,0,B$26/B$5)</f>
        <v>0.61848573808803109</v>
      </c>
      <c r="C79" s="200">
        <f t="shared" si="7"/>
        <v>0.61103540157803371</v>
      </c>
      <c r="D79" s="200">
        <f t="shared" si="7"/>
        <v>0.623989636171698</v>
      </c>
      <c r="E79" s="200">
        <f t="shared" si="7"/>
        <v>0.6192591273837087</v>
      </c>
      <c r="F79" s="200">
        <f t="shared" si="7"/>
        <v>0.61624040943081526</v>
      </c>
      <c r="G79" s="200">
        <f t="shared" si="7"/>
        <v>0.59695809227299634</v>
      </c>
      <c r="H79" s="200">
        <f t="shared" si="7"/>
        <v>0.61223740071520338</v>
      </c>
      <c r="I79" s="200">
        <f t="shared" si="7"/>
        <v>0.58849192058053656</v>
      </c>
      <c r="J79" s="200">
        <f t="shared" si="7"/>
        <v>0.61076063246328982</v>
      </c>
      <c r="K79" s="200">
        <f t="shared" si="7"/>
        <v>0.58817143323895504</v>
      </c>
      <c r="L79" s="200">
        <f t="shared" si="7"/>
        <v>0.59599904204458354</v>
      </c>
      <c r="M79" s="200">
        <f t="shared" si="7"/>
        <v>0.60512915401042133</v>
      </c>
      <c r="N79" s="200">
        <f t="shared" si="7"/>
        <v>0.60030415842275286</v>
      </c>
      <c r="O79" s="200">
        <f t="shared" si="7"/>
        <v>0.59914866142522172</v>
      </c>
      <c r="P79" s="200">
        <f t="shared" si="7"/>
        <v>0.60299669467283534</v>
      </c>
      <c r="Q79" s="200">
        <f t="shared" si="7"/>
        <v>0.60085932956625066</v>
      </c>
    </row>
    <row r="80" spans="1:17" x14ac:dyDescent="0.25">
      <c r="A80" s="142" t="s">
        <v>332</v>
      </c>
      <c r="B80" s="199">
        <f t="shared" ref="B80:Q80" si="8">IF(B$27=0,0,B$27/B$5)</f>
        <v>0.61848573808803109</v>
      </c>
      <c r="C80" s="199">
        <f t="shared" si="8"/>
        <v>0.61103540157803371</v>
      </c>
      <c r="D80" s="199">
        <f t="shared" si="8"/>
        <v>0.623989636171698</v>
      </c>
      <c r="E80" s="199">
        <f t="shared" si="8"/>
        <v>0.6192591273837087</v>
      </c>
      <c r="F80" s="199">
        <f t="shared" si="8"/>
        <v>0.61624040943081526</v>
      </c>
      <c r="G80" s="199">
        <f t="shared" si="8"/>
        <v>0.59695809227299634</v>
      </c>
      <c r="H80" s="199">
        <f t="shared" si="8"/>
        <v>0.61223740071520338</v>
      </c>
      <c r="I80" s="199">
        <f t="shared" si="8"/>
        <v>0.58849192058053656</v>
      </c>
      <c r="J80" s="199">
        <f t="shared" si="8"/>
        <v>0.61076063246328982</v>
      </c>
      <c r="K80" s="199">
        <f t="shared" si="8"/>
        <v>0.58817143323895504</v>
      </c>
      <c r="L80" s="199">
        <f t="shared" si="8"/>
        <v>0.59599904204458354</v>
      </c>
      <c r="M80" s="199">
        <f t="shared" si="8"/>
        <v>0.60512915401042133</v>
      </c>
      <c r="N80" s="199">
        <f t="shared" si="8"/>
        <v>0.60030415842275286</v>
      </c>
      <c r="O80" s="199">
        <f t="shared" si="8"/>
        <v>0.59914866142522172</v>
      </c>
      <c r="P80" s="199">
        <f t="shared" si="8"/>
        <v>0.60299669467283534</v>
      </c>
      <c r="Q80" s="199">
        <f t="shared" si="8"/>
        <v>0.60085932956625066</v>
      </c>
    </row>
    <row r="81" spans="1:17" x14ac:dyDescent="0.25">
      <c r="A81" s="142" t="s">
        <v>331</v>
      </c>
      <c r="B81" s="199">
        <f t="shared" ref="B81:Q81" si="9">IF(B$33=0,0,B$33/B$5)</f>
        <v>0</v>
      </c>
      <c r="C81" s="199">
        <f t="shared" si="9"/>
        <v>0</v>
      </c>
      <c r="D81" s="199">
        <f t="shared" si="9"/>
        <v>0</v>
      </c>
      <c r="E81" s="199">
        <f t="shared" si="9"/>
        <v>0</v>
      </c>
      <c r="F81" s="199">
        <f t="shared" si="9"/>
        <v>0</v>
      </c>
      <c r="G81" s="199">
        <f t="shared" si="9"/>
        <v>0</v>
      </c>
      <c r="H81" s="199">
        <f t="shared" si="9"/>
        <v>0</v>
      </c>
      <c r="I81" s="199">
        <f t="shared" si="9"/>
        <v>0</v>
      </c>
      <c r="J81" s="199">
        <f t="shared" si="9"/>
        <v>0</v>
      </c>
      <c r="K81" s="199">
        <f t="shared" si="9"/>
        <v>0</v>
      </c>
      <c r="L81" s="199">
        <f t="shared" si="9"/>
        <v>0</v>
      </c>
      <c r="M81" s="199">
        <f t="shared" si="9"/>
        <v>0</v>
      </c>
      <c r="N81" s="199">
        <f t="shared" si="9"/>
        <v>0</v>
      </c>
      <c r="O81" s="199">
        <f t="shared" si="9"/>
        <v>0</v>
      </c>
      <c r="P81" s="199">
        <f t="shared" si="9"/>
        <v>0</v>
      </c>
      <c r="Q81" s="199">
        <f t="shared" si="9"/>
        <v>0</v>
      </c>
    </row>
    <row r="82" spans="1:17" x14ac:dyDescent="0.25">
      <c r="A82" s="127" t="s">
        <v>322</v>
      </c>
      <c r="B82" s="200">
        <f t="shared" ref="B82:Q82" si="10">IF(B$34=0,0,B$34/B$5)</f>
        <v>2.0537210155410157E-2</v>
      </c>
      <c r="C82" s="200">
        <f t="shared" si="10"/>
        <v>2.1012044494261674E-2</v>
      </c>
      <c r="D82" s="200">
        <f t="shared" si="10"/>
        <v>1.8246705133467111E-2</v>
      </c>
      <c r="E82" s="200">
        <f t="shared" si="10"/>
        <v>1.5389736744418726E-2</v>
      </c>
      <c r="F82" s="200">
        <f t="shared" si="10"/>
        <v>1.2981464156865546E-2</v>
      </c>
      <c r="G82" s="200">
        <f t="shared" si="10"/>
        <v>1.3734532868293192E-2</v>
      </c>
      <c r="H82" s="200">
        <f t="shared" si="10"/>
        <v>1.3379051823085212E-2</v>
      </c>
      <c r="I82" s="200">
        <f t="shared" si="10"/>
        <v>1.4092849969737479E-2</v>
      </c>
      <c r="J82" s="200">
        <f t="shared" si="10"/>
        <v>1.2725169463628309E-2</v>
      </c>
      <c r="K82" s="200">
        <f t="shared" si="10"/>
        <v>1.3019678287859231E-2</v>
      </c>
      <c r="L82" s="200">
        <f t="shared" si="10"/>
        <v>1.4147898719206024E-2</v>
      </c>
      <c r="M82" s="200">
        <f t="shared" si="10"/>
        <v>1.3664683776693963E-2</v>
      </c>
      <c r="N82" s="200">
        <f t="shared" si="10"/>
        <v>1.3548915190346711E-2</v>
      </c>
      <c r="O82" s="200">
        <f t="shared" si="10"/>
        <v>1.4286884205335049E-2</v>
      </c>
      <c r="P82" s="200">
        <f t="shared" si="10"/>
        <v>1.3260451366464547E-2</v>
      </c>
      <c r="Q82" s="200">
        <f t="shared" si="10"/>
        <v>1.3516433987286056E-2</v>
      </c>
    </row>
    <row r="83" spans="1:17" x14ac:dyDescent="0.25">
      <c r="A83" s="142" t="s">
        <v>330</v>
      </c>
      <c r="B83" s="199">
        <f t="shared" ref="B83:Q83" si="11">IF(B$35=0,0,B$35/B$5)</f>
        <v>1.2933815057200019E-2</v>
      </c>
      <c r="C83" s="199">
        <f t="shared" si="11"/>
        <v>1.3313586228899669E-2</v>
      </c>
      <c r="D83" s="199">
        <f t="shared" si="11"/>
        <v>1.2746364252361154E-2</v>
      </c>
      <c r="E83" s="199">
        <f t="shared" si="11"/>
        <v>1.2027297386396118E-2</v>
      </c>
      <c r="F83" s="199">
        <f t="shared" si="11"/>
        <v>1.1127188970272459E-2</v>
      </c>
      <c r="G83" s="199">
        <f t="shared" si="11"/>
        <v>1.0933234783663041E-2</v>
      </c>
      <c r="H83" s="199">
        <f t="shared" si="11"/>
        <v>1.1522949407163743E-2</v>
      </c>
      <c r="I83" s="199">
        <f t="shared" si="11"/>
        <v>1.200651129602508E-2</v>
      </c>
      <c r="J83" s="199">
        <f t="shared" si="11"/>
        <v>1.1127922963957228E-2</v>
      </c>
      <c r="K83" s="199">
        <f t="shared" si="11"/>
        <v>1.2275757715130082E-2</v>
      </c>
      <c r="L83" s="199">
        <f t="shared" si="11"/>
        <v>1.3501381331136753E-2</v>
      </c>
      <c r="M83" s="199">
        <f t="shared" si="11"/>
        <v>1.3107218962630068E-2</v>
      </c>
      <c r="N83" s="199">
        <f t="shared" si="11"/>
        <v>1.3034920053262776E-2</v>
      </c>
      <c r="O83" s="199">
        <f t="shared" si="11"/>
        <v>1.332262220652821E-2</v>
      </c>
      <c r="P83" s="199">
        <f t="shared" si="11"/>
        <v>1.233817217907182E-2</v>
      </c>
      <c r="Q83" s="199">
        <f t="shared" si="11"/>
        <v>1.2868913829504697E-2</v>
      </c>
    </row>
    <row r="84" spans="1:17" x14ac:dyDescent="0.25">
      <c r="A84" s="142" t="s">
        <v>329</v>
      </c>
      <c r="B84" s="199">
        <f t="shared" ref="B84:Q84" si="12">IF(B$41=0,0,B$41/B$5)</f>
        <v>7.6033950982101403E-3</v>
      </c>
      <c r="C84" s="199">
        <f t="shared" si="12"/>
        <v>7.6984582653620015E-3</v>
      </c>
      <c r="D84" s="199">
        <f t="shared" si="12"/>
        <v>5.500340881105955E-3</v>
      </c>
      <c r="E84" s="199">
        <f t="shared" si="12"/>
        <v>3.3624393580226086E-3</v>
      </c>
      <c r="F84" s="199">
        <f t="shared" si="12"/>
        <v>1.8542751865930863E-3</v>
      </c>
      <c r="G84" s="199">
        <f t="shared" si="12"/>
        <v>2.8012980846301512E-3</v>
      </c>
      <c r="H84" s="199">
        <f t="shared" si="12"/>
        <v>1.8561024159214697E-3</v>
      </c>
      <c r="I84" s="199">
        <f t="shared" si="12"/>
        <v>2.0863386737124002E-3</v>
      </c>
      <c r="J84" s="199">
        <f t="shared" si="12"/>
        <v>1.5972464996710798E-3</v>
      </c>
      <c r="K84" s="199">
        <f t="shared" si="12"/>
        <v>7.4392057272914928E-4</v>
      </c>
      <c r="L84" s="199">
        <f t="shared" si="12"/>
        <v>6.465173880692692E-4</v>
      </c>
      <c r="M84" s="199">
        <f t="shared" si="12"/>
        <v>5.5746481406389629E-4</v>
      </c>
      <c r="N84" s="199">
        <f t="shared" si="12"/>
        <v>5.1399513708393269E-4</v>
      </c>
      <c r="O84" s="199">
        <f t="shared" si="12"/>
        <v>9.6426199880684062E-4</v>
      </c>
      <c r="P84" s="199">
        <f t="shared" si="12"/>
        <v>9.222791873927282E-4</v>
      </c>
      <c r="Q84" s="199">
        <f t="shared" si="12"/>
        <v>6.4752015778135879E-4</v>
      </c>
    </row>
    <row r="85" spans="1:17" x14ac:dyDescent="0.25">
      <c r="A85" s="142" t="s">
        <v>328</v>
      </c>
      <c r="B85" s="199">
        <f t="shared" ref="B85:Q85" si="13">IF(B$52=0,0,B$52/B$5)</f>
        <v>0</v>
      </c>
      <c r="C85" s="199">
        <f t="shared" si="13"/>
        <v>0</v>
      </c>
      <c r="D85" s="199">
        <f t="shared" si="13"/>
        <v>0</v>
      </c>
      <c r="E85" s="199">
        <f t="shared" si="13"/>
        <v>0</v>
      </c>
      <c r="F85" s="199">
        <f t="shared" si="13"/>
        <v>0</v>
      </c>
      <c r="G85" s="199">
        <f t="shared" si="13"/>
        <v>0</v>
      </c>
      <c r="H85" s="199">
        <f t="shared" si="13"/>
        <v>0</v>
      </c>
      <c r="I85" s="199">
        <f t="shared" si="13"/>
        <v>0</v>
      </c>
      <c r="J85" s="199">
        <f t="shared" si="13"/>
        <v>0</v>
      </c>
      <c r="K85" s="199">
        <f t="shared" si="13"/>
        <v>0</v>
      </c>
      <c r="L85" s="199">
        <f t="shared" si="13"/>
        <v>0</v>
      </c>
      <c r="M85" s="199">
        <f t="shared" si="13"/>
        <v>0</v>
      </c>
      <c r="N85" s="199">
        <f t="shared" si="13"/>
        <v>0</v>
      </c>
      <c r="O85" s="199">
        <f t="shared" si="13"/>
        <v>0</v>
      </c>
      <c r="P85" s="199">
        <f t="shared" si="13"/>
        <v>0</v>
      </c>
      <c r="Q85" s="199">
        <f t="shared" si="13"/>
        <v>0</v>
      </c>
    </row>
    <row r="86" spans="1:17" x14ac:dyDescent="0.25">
      <c r="A86" s="127" t="s">
        <v>321</v>
      </c>
      <c r="B86" s="200">
        <f t="shared" ref="B86:Q86" si="14">IF(B$53=0,0,B$53/B$5)</f>
        <v>5.9209479218017228E-3</v>
      </c>
      <c r="C86" s="200">
        <f t="shared" si="14"/>
        <v>6.1323578002111245E-3</v>
      </c>
      <c r="D86" s="200">
        <f t="shared" si="14"/>
        <v>5.9027786805536699E-3</v>
      </c>
      <c r="E86" s="200">
        <f t="shared" si="14"/>
        <v>5.266026366359579E-3</v>
      </c>
      <c r="F86" s="200">
        <f t="shared" si="14"/>
        <v>4.7384857667033212E-3</v>
      </c>
      <c r="G86" s="200">
        <f t="shared" si="14"/>
        <v>4.6994522826559505E-3</v>
      </c>
      <c r="H86" s="200">
        <f t="shared" si="14"/>
        <v>4.8793678113799198E-3</v>
      </c>
      <c r="I86" s="200">
        <f t="shared" si="14"/>
        <v>5.1451284496225125E-3</v>
      </c>
      <c r="J86" s="200">
        <f t="shared" si="14"/>
        <v>4.8357728235544793E-3</v>
      </c>
      <c r="K86" s="200">
        <f t="shared" si="14"/>
        <v>5.3109658594722026E-3</v>
      </c>
      <c r="L86" s="200">
        <f t="shared" si="14"/>
        <v>5.8588189977430982E-3</v>
      </c>
      <c r="M86" s="200">
        <f t="shared" si="14"/>
        <v>5.6513832485567397E-3</v>
      </c>
      <c r="N86" s="200">
        <f t="shared" si="14"/>
        <v>5.5939253624405008E-3</v>
      </c>
      <c r="O86" s="200">
        <f t="shared" si="14"/>
        <v>5.834884553804107E-3</v>
      </c>
      <c r="P86" s="200">
        <f t="shared" si="14"/>
        <v>5.4636117273023149E-3</v>
      </c>
      <c r="Q86" s="200">
        <f t="shared" si="14"/>
        <v>5.6539208189810728E-3</v>
      </c>
    </row>
    <row r="87" spans="1:17" x14ac:dyDescent="0.25">
      <c r="A87" s="142" t="s">
        <v>327</v>
      </c>
      <c r="B87" s="199">
        <f t="shared" ref="B87:Q87" si="15">IF(B$54=0,0,B$54/B$5)</f>
        <v>5.2917014309153661E-3</v>
      </c>
      <c r="C87" s="199">
        <f t="shared" si="15"/>
        <v>5.495244012732891E-3</v>
      </c>
      <c r="D87" s="199">
        <f t="shared" si="15"/>
        <v>5.4475780559104193E-3</v>
      </c>
      <c r="E87" s="199">
        <f t="shared" si="15"/>
        <v>4.9877555229370183E-3</v>
      </c>
      <c r="F87" s="199">
        <f t="shared" si="15"/>
        <v>4.5850285098818248E-3</v>
      </c>
      <c r="G87" s="199">
        <f t="shared" si="15"/>
        <v>4.4676207170313859E-3</v>
      </c>
      <c r="H87" s="199">
        <f t="shared" si="15"/>
        <v>4.7257593355795212E-3</v>
      </c>
      <c r="I87" s="199">
        <f t="shared" si="15"/>
        <v>4.9724659386945905E-3</v>
      </c>
      <c r="J87" s="199">
        <f t="shared" si="15"/>
        <v>4.7035869063403214E-3</v>
      </c>
      <c r="K87" s="199">
        <f t="shared" si="15"/>
        <v>5.2494000189704801E-3</v>
      </c>
      <c r="L87" s="199">
        <f t="shared" si="15"/>
        <v>5.8053141104546079E-3</v>
      </c>
      <c r="M87" s="199">
        <f t="shared" si="15"/>
        <v>5.605248229461797E-3</v>
      </c>
      <c r="N87" s="199">
        <f t="shared" si="15"/>
        <v>5.551387833854244E-3</v>
      </c>
      <c r="O87" s="199">
        <f t="shared" si="15"/>
        <v>5.7550835607994028E-3</v>
      </c>
      <c r="P87" s="199">
        <f t="shared" si="15"/>
        <v>5.3872851738629166E-3</v>
      </c>
      <c r="Q87" s="199">
        <f t="shared" si="15"/>
        <v>5.6003329438543397E-3</v>
      </c>
    </row>
    <row r="88" spans="1:17" x14ac:dyDescent="0.25">
      <c r="A88" s="142" t="s">
        <v>326</v>
      </c>
      <c r="B88" s="199">
        <f t="shared" ref="B88:Q88" si="16">IF(B$55=0,0,B$55/B$5)</f>
        <v>6.2924649088635638E-4</v>
      </c>
      <c r="C88" s="199">
        <f t="shared" si="16"/>
        <v>6.3711378747823466E-4</v>
      </c>
      <c r="D88" s="199">
        <f t="shared" si="16"/>
        <v>4.5520062464325135E-4</v>
      </c>
      <c r="E88" s="199">
        <f t="shared" si="16"/>
        <v>2.7827084342256069E-4</v>
      </c>
      <c r="F88" s="199">
        <f t="shared" si="16"/>
        <v>1.5345725682149679E-4</v>
      </c>
      <c r="G88" s="199">
        <f t="shared" si="16"/>
        <v>2.3183156562456419E-4</v>
      </c>
      <c r="H88" s="199">
        <f t="shared" si="16"/>
        <v>1.5360847580039752E-4</v>
      </c>
      <c r="I88" s="199">
        <f t="shared" si="16"/>
        <v>1.7266251092792279E-4</v>
      </c>
      <c r="J88" s="199">
        <f t="shared" si="16"/>
        <v>1.3218591721415833E-4</v>
      </c>
      <c r="K88" s="199">
        <f t="shared" si="16"/>
        <v>6.1565840501722716E-5</v>
      </c>
      <c r="L88" s="199">
        <f t="shared" si="16"/>
        <v>5.3504887288491244E-5</v>
      </c>
      <c r="M88" s="199">
        <f t="shared" si="16"/>
        <v>4.613501909494314E-5</v>
      </c>
      <c r="N88" s="199">
        <f t="shared" si="16"/>
        <v>4.2537528586256501E-5</v>
      </c>
      <c r="O88" s="199">
        <f t="shared" si="16"/>
        <v>7.9800993004704046E-5</v>
      </c>
      <c r="P88" s="199">
        <f t="shared" si="16"/>
        <v>7.6326553439398165E-5</v>
      </c>
      <c r="Q88" s="199">
        <f t="shared" si="16"/>
        <v>5.3587875126733124E-5</v>
      </c>
    </row>
    <row r="89" spans="1:17" x14ac:dyDescent="0.25">
      <c r="A89" s="142" t="s">
        <v>325</v>
      </c>
      <c r="B89" s="199">
        <f t="shared" ref="B89:Q89" si="17">IF(B$66=0,0,B$66/B$5)</f>
        <v>0</v>
      </c>
      <c r="C89" s="199">
        <f t="shared" si="17"/>
        <v>0</v>
      </c>
      <c r="D89" s="199">
        <f t="shared" si="17"/>
        <v>0</v>
      </c>
      <c r="E89" s="199">
        <f t="shared" si="17"/>
        <v>0</v>
      </c>
      <c r="F89" s="199">
        <f t="shared" si="17"/>
        <v>0</v>
      </c>
      <c r="G89" s="199">
        <f t="shared" si="17"/>
        <v>0</v>
      </c>
      <c r="H89" s="199">
        <f t="shared" si="17"/>
        <v>0</v>
      </c>
      <c r="I89" s="199">
        <f t="shared" si="17"/>
        <v>0</v>
      </c>
      <c r="J89" s="199">
        <f t="shared" si="17"/>
        <v>0</v>
      </c>
      <c r="K89" s="199">
        <f t="shared" si="17"/>
        <v>0</v>
      </c>
      <c r="L89" s="199">
        <f t="shared" si="17"/>
        <v>0</v>
      </c>
      <c r="M89" s="199">
        <f t="shared" si="17"/>
        <v>0</v>
      </c>
      <c r="N89" s="199">
        <f t="shared" si="17"/>
        <v>0</v>
      </c>
      <c r="O89" s="199">
        <f t="shared" si="17"/>
        <v>0</v>
      </c>
      <c r="P89" s="199">
        <f t="shared" si="17"/>
        <v>0</v>
      </c>
      <c r="Q89" s="199">
        <f t="shared" si="17"/>
        <v>0</v>
      </c>
    </row>
    <row r="90" spans="1:17" x14ac:dyDescent="0.25">
      <c r="A90" s="127" t="s">
        <v>320</v>
      </c>
      <c r="B90" s="200">
        <f t="shared" ref="B90:Q90" si="18">IF(B$67=0,0,B$67/B$5)</f>
        <v>0.30717491665664742</v>
      </c>
      <c r="C90" s="200">
        <f t="shared" si="18"/>
        <v>0.30210319578766814</v>
      </c>
      <c r="D90" s="200">
        <f t="shared" si="18"/>
        <v>0.30796598383885321</v>
      </c>
      <c r="E90" s="200">
        <f t="shared" si="18"/>
        <v>0.32896620923738346</v>
      </c>
      <c r="F90" s="200">
        <f t="shared" si="18"/>
        <v>0.34294306337133812</v>
      </c>
      <c r="G90" s="200">
        <f t="shared" si="18"/>
        <v>0.35847597942896609</v>
      </c>
      <c r="H90" s="200">
        <f t="shared" si="18"/>
        <v>0.34330059633372567</v>
      </c>
      <c r="I90" s="200">
        <f t="shared" si="18"/>
        <v>0.35069522093548411</v>
      </c>
      <c r="J90" s="200">
        <f t="shared" si="18"/>
        <v>0.33912558234003354</v>
      </c>
      <c r="K90" s="200">
        <f t="shared" si="18"/>
        <v>0.36535309831591661</v>
      </c>
      <c r="L90" s="200">
        <f t="shared" si="18"/>
        <v>0.35594502714242288</v>
      </c>
      <c r="M90" s="200">
        <f t="shared" si="18"/>
        <v>0.35197766184359452</v>
      </c>
      <c r="N90" s="200">
        <f t="shared" si="18"/>
        <v>0.35427491840079317</v>
      </c>
      <c r="O90" s="200">
        <f t="shared" si="18"/>
        <v>0.35420207271989218</v>
      </c>
      <c r="P90" s="200">
        <f t="shared" si="18"/>
        <v>0.35084895616924883</v>
      </c>
      <c r="Q90" s="200">
        <f t="shared" si="18"/>
        <v>0.35311383493273113</v>
      </c>
    </row>
    <row r="91" spans="1:17" x14ac:dyDescent="0.25">
      <c r="A91" s="72" t="s">
        <v>319</v>
      </c>
      <c r="B91" s="71">
        <f t="shared" ref="B91:Q91" si="19">IF(B$68=0,0,B$68/B$5)</f>
        <v>0</v>
      </c>
      <c r="C91" s="71">
        <f t="shared" si="19"/>
        <v>0</v>
      </c>
      <c r="D91" s="71">
        <f t="shared" si="19"/>
        <v>0</v>
      </c>
      <c r="E91" s="71">
        <f t="shared" si="19"/>
        <v>0</v>
      </c>
      <c r="F91" s="71">
        <f t="shared" si="19"/>
        <v>0</v>
      </c>
      <c r="G91" s="71">
        <f t="shared" si="19"/>
        <v>0</v>
      </c>
      <c r="H91" s="71">
        <f t="shared" si="19"/>
        <v>0</v>
      </c>
      <c r="I91" s="71">
        <f t="shared" si="19"/>
        <v>0</v>
      </c>
      <c r="J91" s="71">
        <f t="shared" si="19"/>
        <v>0</v>
      </c>
      <c r="K91" s="71">
        <f t="shared" si="19"/>
        <v>0</v>
      </c>
      <c r="L91" s="71">
        <f t="shared" si="19"/>
        <v>0</v>
      </c>
      <c r="M91" s="71">
        <f t="shared" si="19"/>
        <v>0</v>
      </c>
      <c r="N91" s="71">
        <f t="shared" si="19"/>
        <v>0</v>
      </c>
      <c r="O91" s="71">
        <f t="shared" si="19"/>
        <v>0</v>
      </c>
      <c r="P91" s="71">
        <f t="shared" si="19"/>
        <v>0</v>
      </c>
      <c r="Q91" s="71">
        <f t="shared" si="19"/>
        <v>0</v>
      </c>
    </row>
    <row r="93" spans="1:17" ht="12.75" x14ac:dyDescent="0.25">
      <c r="A93" s="266" t="s">
        <v>133</v>
      </c>
      <c r="B93" s="197"/>
      <c r="C93" s="197"/>
      <c r="D93" s="197"/>
      <c r="E93" s="197"/>
      <c r="F93" s="197"/>
      <c r="G93" s="197"/>
      <c r="H93" s="197"/>
      <c r="I93" s="197"/>
      <c r="J93" s="197"/>
      <c r="K93" s="197"/>
      <c r="L93" s="197"/>
      <c r="M93" s="197"/>
      <c r="N93" s="197"/>
      <c r="O93" s="197"/>
      <c r="P93" s="197"/>
      <c r="Q93" s="197"/>
    </row>
    <row r="95" spans="1:17" x14ac:dyDescent="0.25">
      <c r="A95" s="78" t="s">
        <v>3</v>
      </c>
      <c r="B95" s="230">
        <f>IF(B$5=0,0,B$5/OIS_fec!B$5)</f>
        <v>1.8187070034467472</v>
      </c>
      <c r="C95" s="230">
        <f>IF(C$5=0,0,C$5/OIS_fec!C$5)</f>
        <v>1.8181050452261789</v>
      </c>
      <c r="D95" s="230">
        <f>IF(D$5=0,0,D$5/OIS_fec!D$5)</f>
        <v>1.7545123506908873</v>
      </c>
      <c r="E95" s="230">
        <f>IF(E$5=0,0,E$5/OIS_fec!E$5)</f>
        <v>1.8351523920027313</v>
      </c>
      <c r="F95" s="230">
        <f>IF(F$5=0,0,F$5/OIS_fec!F$5)</f>
        <v>1.9006484495944851</v>
      </c>
      <c r="G95" s="230">
        <f>IF(G$5=0,0,G$5/OIS_fec!G$5)</f>
        <v>1.8847802945322896</v>
      </c>
      <c r="H95" s="230">
        <f>IF(H$5=0,0,H$5/OIS_fec!H$5)</f>
        <v>1.81688980091341</v>
      </c>
      <c r="I95" s="230">
        <f>IF(I$5=0,0,I$5/OIS_fec!I$5)</f>
        <v>1.7501152782178564</v>
      </c>
      <c r="J95" s="230">
        <f>IF(J$5=0,0,J$5/OIS_fec!J$5)</f>
        <v>1.8125722027256652</v>
      </c>
      <c r="K95" s="230">
        <f>IF(K$5=0,0,K$5/OIS_fec!K$5)</f>
        <v>1.6896587920255337</v>
      </c>
      <c r="L95" s="230">
        <f>IF(L$5=0,0,L$5/OIS_fec!L$5)</f>
        <v>1.5992683382120729</v>
      </c>
      <c r="M95" s="230">
        <f>IF(M$5=0,0,M$5/OIS_fec!M$5)</f>
        <v>1.6255134897318373</v>
      </c>
      <c r="N95" s="230">
        <f>IF(N$5=0,0,N$5/OIS_fec!N$5)</f>
        <v>1.6392579152848363</v>
      </c>
      <c r="O95" s="230">
        <f>IF(O$5=0,0,O$5/OIS_fec!O$5)</f>
        <v>1.6204166474413428</v>
      </c>
      <c r="P95" s="230">
        <f>IF(P$5=0,0,P$5/OIS_fec!P$5)</f>
        <v>1.6343532664919032</v>
      </c>
      <c r="Q95" s="230">
        <f>IF(Q$5=0,0,Q$5/OIS_fec!Q$5)</f>
        <v>1.6258078520712664</v>
      </c>
    </row>
    <row r="96" spans="1:17" x14ac:dyDescent="0.25">
      <c r="A96" s="132" t="s">
        <v>83</v>
      </c>
      <c r="B96" s="275">
        <f>IF(B$6=0,0,B$6/OIS_fec!B$6)</f>
        <v>0</v>
      </c>
      <c r="C96" s="275">
        <f>IF(C$6=0,0,C$6/OIS_fec!C$6)</f>
        <v>0</v>
      </c>
      <c r="D96" s="275">
        <f>IF(D$6=0,0,D$6/OIS_fec!D$6)</f>
        <v>0</v>
      </c>
      <c r="E96" s="275">
        <f>IF(E$6=0,0,E$6/OIS_fec!E$6)</f>
        <v>0</v>
      </c>
      <c r="F96" s="275">
        <f>IF(F$6=0,0,F$6/OIS_fec!F$6)</f>
        <v>0</v>
      </c>
      <c r="G96" s="275">
        <f>IF(G$6=0,0,G$6/OIS_fec!G$6)</f>
        <v>0</v>
      </c>
      <c r="H96" s="275">
        <f>IF(H$6=0,0,H$6/OIS_fec!H$6)</f>
        <v>0</v>
      </c>
      <c r="I96" s="275">
        <f>IF(I$6=0,0,I$6/OIS_fec!I$6)</f>
        <v>0</v>
      </c>
      <c r="J96" s="275">
        <f>IF(J$6=0,0,J$6/OIS_fec!J$6)</f>
        <v>0</v>
      </c>
      <c r="K96" s="275">
        <f>IF(K$6=0,0,K$6/OIS_fec!K$6)</f>
        <v>0</v>
      </c>
      <c r="L96" s="275">
        <f>IF(L$6=0,0,L$6/OIS_fec!L$6)</f>
        <v>0</v>
      </c>
      <c r="M96" s="275">
        <f>IF(M$6=0,0,M$6/OIS_fec!M$6)</f>
        <v>0</v>
      </c>
      <c r="N96" s="275">
        <f>IF(N$6=0,0,N$6/OIS_fec!N$6)</f>
        <v>0</v>
      </c>
      <c r="O96" s="275">
        <f>IF(O$6=0,0,O$6/OIS_fec!O$6)</f>
        <v>0</v>
      </c>
      <c r="P96" s="275">
        <f>IF(P$6=0,0,P$6/OIS_fec!P$6)</f>
        <v>0</v>
      </c>
      <c r="Q96" s="275">
        <f>IF(Q$6=0,0,Q$6/OIS_fec!Q$6)</f>
        <v>0</v>
      </c>
    </row>
    <row r="97" spans="1:17" x14ac:dyDescent="0.25">
      <c r="A97" s="76" t="s">
        <v>82</v>
      </c>
      <c r="B97" s="274">
        <f>IF(B$7=0,0,B$7/OIS_fec!B$7)</f>
        <v>0</v>
      </c>
      <c r="C97" s="274">
        <f>IF(C$7=0,0,C$7/OIS_fec!C$7)</f>
        <v>0</v>
      </c>
      <c r="D97" s="274">
        <f>IF(D$7=0,0,D$7/OIS_fec!D$7)</f>
        <v>0</v>
      </c>
      <c r="E97" s="274">
        <f>IF(E$7=0,0,E$7/OIS_fec!E$7)</f>
        <v>0</v>
      </c>
      <c r="F97" s="274">
        <f>IF(F$7=0,0,F$7/OIS_fec!F$7)</f>
        <v>0</v>
      </c>
      <c r="G97" s="274">
        <f>IF(G$7=0,0,G$7/OIS_fec!G$7)</f>
        <v>0</v>
      </c>
      <c r="H97" s="274">
        <f>IF(H$7=0,0,H$7/OIS_fec!H$7)</f>
        <v>0</v>
      </c>
      <c r="I97" s="274">
        <f>IF(I$7=0,0,I$7/OIS_fec!I$7)</f>
        <v>0</v>
      </c>
      <c r="J97" s="274">
        <f>IF(J$7=0,0,J$7/OIS_fec!J$7)</f>
        <v>0</v>
      </c>
      <c r="K97" s="274">
        <f>IF(K$7=0,0,K$7/OIS_fec!K$7)</f>
        <v>0</v>
      </c>
      <c r="L97" s="274">
        <f>IF(L$7=0,0,L$7/OIS_fec!L$7)</f>
        <v>0</v>
      </c>
      <c r="M97" s="274">
        <f>IF(M$7=0,0,M$7/OIS_fec!M$7)</f>
        <v>0</v>
      </c>
      <c r="N97" s="274">
        <f>IF(N$7=0,0,N$7/OIS_fec!N$7)</f>
        <v>0</v>
      </c>
      <c r="O97" s="274">
        <f>IF(O$7=0,0,O$7/OIS_fec!O$7)</f>
        <v>0</v>
      </c>
      <c r="P97" s="274">
        <f>IF(P$7=0,0,P$7/OIS_fec!P$7)</f>
        <v>0</v>
      </c>
      <c r="Q97" s="274">
        <f>IF(Q$7=0,0,Q$7/OIS_fec!Q$7)</f>
        <v>0</v>
      </c>
    </row>
    <row r="98" spans="1:17" x14ac:dyDescent="0.25">
      <c r="A98" s="76" t="s">
        <v>81</v>
      </c>
      <c r="B98" s="274">
        <f>IF(B$8=0,0,B$8/OIS_fec!B$8)</f>
        <v>0</v>
      </c>
      <c r="C98" s="274">
        <f>IF(C$8=0,0,C$8/OIS_fec!C$8)</f>
        <v>0</v>
      </c>
      <c r="D98" s="274">
        <f>IF(D$8=0,0,D$8/OIS_fec!D$8)</f>
        <v>0</v>
      </c>
      <c r="E98" s="274">
        <f>IF(E$8=0,0,E$8/OIS_fec!E$8)</f>
        <v>0</v>
      </c>
      <c r="F98" s="274">
        <f>IF(F$8=0,0,F$8/OIS_fec!F$8)</f>
        <v>0</v>
      </c>
      <c r="G98" s="274">
        <f>IF(G$8=0,0,G$8/OIS_fec!G$8)</f>
        <v>0</v>
      </c>
      <c r="H98" s="274">
        <f>IF(H$8=0,0,H$8/OIS_fec!H$8)</f>
        <v>0</v>
      </c>
      <c r="I98" s="274">
        <f>IF(I$8=0,0,I$8/OIS_fec!I$8)</f>
        <v>0</v>
      </c>
      <c r="J98" s="274">
        <f>IF(J$8=0,0,J$8/OIS_fec!J$8)</f>
        <v>0</v>
      </c>
      <c r="K98" s="274">
        <f>IF(K$8=0,0,K$8/OIS_fec!K$8)</f>
        <v>0</v>
      </c>
      <c r="L98" s="274">
        <f>IF(L$8=0,0,L$8/OIS_fec!L$8)</f>
        <v>0</v>
      </c>
      <c r="M98" s="274">
        <f>IF(M$8=0,0,M$8/OIS_fec!M$8)</f>
        <v>0</v>
      </c>
      <c r="N98" s="274">
        <f>IF(N$8=0,0,N$8/OIS_fec!N$8)</f>
        <v>0</v>
      </c>
      <c r="O98" s="274">
        <f>IF(O$8=0,0,O$8/OIS_fec!O$8)</f>
        <v>0</v>
      </c>
      <c r="P98" s="274">
        <f>IF(P$8=0,0,P$8/OIS_fec!P$8)</f>
        <v>0</v>
      </c>
      <c r="Q98" s="274">
        <f>IF(Q$8=0,0,Q$8/OIS_fec!Q$8)</f>
        <v>0</v>
      </c>
    </row>
    <row r="99" spans="1:17" x14ac:dyDescent="0.25">
      <c r="A99" s="76" t="s">
        <v>80</v>
      </c>
      <c r="B99" s="274">
        <f>IF(B$9=0,0,B$9/OIS_fec!B$9)</f>
        <v>0</v>
      </c>
      <c r="C99" s="274">
        <f>IF(C$9=0,0,C$9/OIS_fec!C$9)</f>
        <v>0</v>
      </c>
      <c r="D99" s="274">
        <f>IF(D$9=0,0,D$9/OIS_fec!D$9)</f>
        <v>0</v>
      </c>
      <c r="E99" s="274">
        <f>IF(E$9=0,0,E$9/OIS_fec!E$9)</f>
        <v>0</v>
      </c>
      <c r="F99" s="274">
        <f>IF(F$9=0,0,F$9/OIS_fec!F$9)</f>
        <v>0</v>
      </c>
      <c r="G99" s="274">
        <f>IF(G$9=0,0,G$9/OIS_fec!G$9)</f>
        <v>0</v>
      </c>
      <c r="H99" s="274">
        <f>IF(H$9=0,0,H$9/OIS_fec!H$9)</f>
        <v>0</v>
      </c>
      <c r="I99" s="274">
        <f>IF(I$9=0,0,I$9/OIS_fec!I$9)</f>
        <v>0</v>
      </c>
      <c r="J99" s="274">
        <f>IF(J$9=0,0,J$9/OIS_fec!J$9)</f>
        <v>0</v>
      </c>
      <c r="K99" s="274">
        <f>IF(K$9=0,0,K$9/OIS_fec!K$9)</f>
        <v>0</v>
      </c>
      <c r="L99" s="274">
        <f>IF(L$9=0,0,L$9/OIS_fec!L$9)</f>
        <v>0</v>
      </c>
      <c r="M99" s="274">
        <f>IF(M$9=0,0,M$9/OIS_fec!M$9)</f>
        <v>0</v>
      </c>
      <c r="N99" s="274">
        <f>IF(N$9=0,0,N$9/OIS_fec!N$9)</f>
        <v>0</v>
      </c>
      <c r="O99" s="274">
        <f>IF(O$9=0,0,O$9/OIS_fec!O$9)</f>
        <v>0</v>
      </c>
      <c r="P99" s="274">
        <f>IF(P$9=0,0,P$9/OIS_fec!P$9)</f>
        <v>0</v>
      </c>
      <c r="Q99" s="274">
        <f>IF(Q$9=0,0,Q$9/OIS_fec!Q$9)</f>
        <v>0</v>
      </c>
    </row>
    <row r="100" spans="1:17" x14ac:dyDescent="0.25">
      <c r="A100" s="129" t="s">
        <v>79</v>
      </c>
      <c r="B100" s="273">
        <f>IF(B$10=0,0,B$10/OIS_fec!B$10)</f>
        <v>1.7982250482207967</v>
      </c>
      <c r="C100" s="273">
        <f>IF(C$10=0,0,C$10/OIS_fec!C$10)</f>
        <v>1.7892336842689851</v>
      </c>
      <c r="D100" s="273">
        <f>IF(D$10=0,0,D$10/OIS_fec!D$10)</f>
        <v>1.7978924701438319</v>
      </c>
      <c r="E100" s="273">
        <f>IF(E$10=0,0,E$10/OIS_fec!E$10)</f>
        <v>1.8105753531516204</v>
      </c>
      <c r="F100" s="273">
        <f>IF(F$10=0,0,F$10/OIS_fec!F$10)</f>
        <v>1.8226539439990164</v>
      </c>
      <c r="G100" s="273">
        <f>IF(G$10=0,0,G$10/OIS_fec!G$10)</f>
        <v>1.7860053740634547</v>
      </c>
      <c r="H100" s="273">
        <f>IF(H$10=0,0,H$10/OIS_fec!H$10)</f>
        <v>1.7861657754402243</v>
      </c>
      <c r="I100" s="273">
        <f>IF(I$10=0,0,I$10/OIS_fec!I$10)</f>
        <v>1.7701422268744016</v>
      </c>
      <c r="J100" s="273">
        <f>IF(J$10=0,0,J$10/OIS_fec!J$10)</f>
        <v>1.774202257204353</v>
      </c>
      <c r="K100" s="273">
        <f>IF(K$10=0,0,K$10/OIS_fec!K$10)</f>
        <v>1.7836049824672038</v>
      </c>
      <c r="L100" s="273">
        <f>IF(L$10=0,0,L$10/OIS_fec!L$10)</f>
        <v>1.7725547470091454</v>
      </c>
      <c r="M100" s="273">
        <f>IF(M$10=0,0,M$10/OIS_fec!M$10)</f>
        <v>1.7717029087028251</v>
      </c>
      <c r="N100" s="273">
        <f>IF(N$10=0,0,N$10/OIS_fec!N$10)</f>
        <v>1.775228140469755</v>
      </c>
      <c r="O100" s="273">
        <f>IF(O$10=0,0,O$10/OIS_fec!O$10)</f>
        <v>1.7675856612771013</v>
      </c>
      <c r="P100" s="273">
        <f>IF(P$10=0,0,P$10/OIS_fec!P$10)</f>
        <v>1.7798958150198665</v>
      </c>
      <c r="Q100" s="273">
        <f>IF(Q$10=0,0,Q$10/OIS_fec!Q$10)</f>
        <v>1.7656209158885818</v>
      </c>
    </row>
    <row r="101" spans="1:17" x14ac:dyDescent="0.25">
      <c r="A101" s="127" t="s">
        <v>324</v>
      </c>
      <c r="B101" s="296">
        <f>IF(B$15=0,0,B$15/OIS_fec!B$15)</f>
        <v>0.97091406054224683</v>
      </c>
      <c r="C101" s="296">
        <f>IF(C$15=0,0,C$15/OIS_fec!C$15)</f>
        <v>1.0597671905413375</v>
      </c>
      <c r="D101" s="296">
        <f>IF(D$15=0,0,D$15/OIS_fec!D$15)</f>
        <v>0.78769018138858182</v>
      </c>
      <c r="E101" s="296">
        <f>IF(E$15=0,0,E$15/OIS_fec!E$15)</f>
        <v>0.51714232924671022</v>
      </c>
      <c r="F101" s="296">
        <f>IF(F$15=0,0,F$15/OIS_fec!F$15)</f>
        <v>0.34890823150005529</v>
      </c>
      <c r="G101" s="296">
        <f>IF(G$15=0,0,G$15/OIS_fec!G$15)</f>
        <v>0.47683668348129804</v>
      </c>
      <c r="H101" s="296">
        <f>IF(H$15=0,0,H$15/OIS_fec!H$15)</f>
        <v>0.40469999894838399</v>
      </c>
      <c r="I101" s="296">
        <f>IF(I$15=0,0,I$15/OIS_fec!I$15)</f>
        <v>0.55894964673963621</v>
      </c>
      <c r="J101" s="296">
        <f>IF(J$15=0,0,J$15/OIS_fec!J$15)</f>
        <v>0.50862866522986216</v>
      </c>
      <c r="K101" s="296">
        <f>IF(K$15=0,0,K$15/OIS_fec!K$15)</f>
        <v>0.30103065859107725</v>
      </c>
      <c r="L101" s="296">
        <f>IF(L$15=0,0,L$15/OIS_fec!L$15)</f>
        <v>0.26303862850033172</v>
      </c>
      <c r="M101" s="296">
        <f>IF(M$15=0,0,M$15/OIS_fec!M$15)</f>
        <v>0.22911638258127784</v>
      </c>
      <c r="N101" s="296">
        <f>IF(N$15=0,0,N$15/OIS_fec!N$15)</f>
        <v>0.27238411961089598</v>
      </c>
      <c r="O101" s="296">
        <f>IF(O$15=0,0,O$15/OIS_fec!O$15)</f>
        <v>0.27244757895009053</v>
      </c>
      <c r="P101" s="296">
        <f>IF(P$15=0,0,P$15/OIS_fec!P$15)</f>
        <v>0.36853244947787145</v>
      </c>
      <c r="Q101" s="296">
        <f>IF(Q$15=0,0,Q$15/OIS_fec!Q$15)</f>
        <v>0.32695181153671143</v>
      </c>
    </row>
    <row r="102" spans="1:17" x14ac:dyDescent="0.25">
      <c r="A102" s="127" t="s">
        <v>323</v>
      </c>
      <c r="B102" s="296">
        <f>IF(B$26=0,0,B$26/OIS_fec!B$26)</f>
        <v>2.6891230554684382</v>
      </c>
      <c r="C102" s="296">
        <f>IF(C$26=0,0,C$26/OIS_fec!C$26)</f>
        <v>2.6640693535716866</v>
      </c>
      <c r="D102" s="296">
        <f>IF(D$26=0,0,D$26/OIS_fec!D$26)</f>
        <v>2.6284508807596336</v>
      </c>
      <c r="E102" s="296">
        <f>IF(E$26=0,0,E$26/OIS_fec!E$26)</f>
        <v>2.7403320981945067</v>
      </c>
      <c r="F102" s="296">
        <f>IF(F$26=0,0,F$26/OIS_fec!F$26)</f>
        <v>2.8018484744093834</v>
      </c>
      <c r="G102" s="296">
        <f>IF(G$26=0,0,G$26/OIS_fec!G$26)</f>
        <v>2.7872402731716521</v>
      </c>
      <c r="H102" s="296">
        <f>IF(H$26=0,0,H$26/OIS_fec!H$26)</f>
        <v>2.6992767923378347</v>
      </c>
      <c r="I102" s="296">
        <f>IF(I$26=0,0,I$26/OIS_fec!I$26)</f>
        <v>2.6680915848324349</v>
      </c>
      <c r="J102" s="296">
        <f>IF(J$26=0,0,J$26/OIS_fec!J$26)</f>
        <v>2.6698600558239982</v>
      </c>
      <c r="K102" s="296">
        <f>IF(K$26=0,0,K$26/OIS_fec!K$26)</f>
        <v>2.6723103890970679</v>
      </c>
      <c r="L102" s="296">
        <f>IF(L$26=0,0,L$26/OIS_fec!L$26)</f>
        <v>2.6375787221779396</v>
      </c>
      <c r="M102" s="296">
        <f>IF(M$26=0,0,M$26/OIS_fec!M$26)</f>
        <v>2.6456650755968969</v>
      </c>
      <c r="N102" s="296">
        <f>IF(N$26=0,0,N$26/OIS_fec!N$26)</f>
        <v>2.6517095008067151</v>
      </c>
      <c r="O102" s="296">
        <f>IF(O$26=0,0,O$26/OIS_fec!O$26)</f>
        <v>2.6339932832817894</v>
      </c>
      <c r="P102" s="296">
        <f>IF(P$26=0,0,P$26/OIS_fec!P$26)</f>
        <v>2.6414438727865477</v>
      </c>
      <c r="Q102" s="296">
        <f>IF(Q$26=0,0,Q$26/OIS_fec!Q$26)</f>
        <v>2.6451254471510115</v>
      </c>
    </row>
    <row r="103" spans="1:17" x14ac:dyDescent="0.25">
      <c r="A103" s="127" t="s">
        <v>322</v>
      </c>
      <c r="B103" s="296">
        <f>IF(B$34=0,0,B$34/OIS_fec!B$34)</f>
        <v>1.8860119670441999</v>
      </c>
      <c r="C103" s="296">
        <f>IF(C$34=0,0,C$34/OIS_fec!C$34)</f>
        <v>1.8581452489789065</v>
      </c>
      <c r="D103" s="296">
        <f>IF(D$34=0,0,D$34/OIS_fec!D$34)</f>
        <v>1.6277185818810063</v>
      </c>
      <c r="E103" s="296">
        <f>IF(E$34=0,0,E$34/OIS_fec!E$34)</f>
        <v>1.4994236685154887</v>
      </c>
      <c r="F103" s="296">
        <f>IF(F$34=0,0,F$34/OIS_fec!F$34)</f>
        <v>1.3758781295125011</v>
      </c>
      <c r="G103" s="296">
        <f>IF(G$34=0,0,G$34/OIS_fec!G$34)</f>
        <v>1.4493137522015167</v>
      </c>
      <c r="H103" s="296">
        <f>IF(H$34=0,0,H$34/OIS_fec!H$34)</f>
        <v>1.3581906087430093</v>
      </c>
      <c r="I103" s="296">
        <f>IF(I$34=0,0,I$34/OIS_fec!I$34)</f>
        <v>1.3497344030207683</v>
      </c>
      <c r="J103" s="296">
        <f>IF(J$34=0,0,J$34/OIS_fec!J$34)</f>
        <v>1.2891152706761924</v>
      </c>
      <c r="K103" s="296">
        <f>IF(K$34=0,0,K$34/OIS_fec!K$34)</f>
        <v>1.2033413422171484</v>
      </c>
      <c r="L103" s="296">
        <f>IF(L$34=0,0,L$34/OIS_fec!L$34)</f>
        <v>1.1822779033919297</v>
      </c>
      <c r="M103" s="296">
        <f>IF(M$34=0,0,M$34/OIS_fec!M$34)</f>
        <v>1.1793302337058824</v>
      </c>
      <c r="N103" s="296">
        <f>IF(N$34=0,0,N$34/OIS_fec!N$34)</f>
        <v>1.1841720562882081</v>
      </c>
      <c r="O103" s="296">
        <f>IF(O$34=0,0,O$34/OIS_fec!O$34)</f>
        <v>1.2011726022964029</v>
      </c>
      <c r="P103" s="296">
        <f>IF(P$34=0,0,P$34/OIS_fec!P$34)</f>
        <v>1.193446189428905</v>
      </c>
      <c r="Q103" s="296">
        <f>IF(Q$34=0,0,Q$34/OIS_fec!Q$34)</f>
        <v>1.1694689274284129</v>
      </c>
    </row>
    <row r="104" spans="1:17" x14ac:dyDescent="0.25">
      <c r="A104" s="127" t="s">
        <v>321</v>
      </c>
      <c r="B104" s="296">
        <f>IF(B$53=0,0,B$53/OIS_fec!B$53)</f>
        <v>1.0512378199231114</v>
      </c>
      <c r="C104" s="296">
        <f>IF(C$53=0,0,C$53/OIS_fec!C$53)</f>
        <v>1.0484448064181313</v>
      </c>
      <c r="D104" s="296">
        <f>IF(D$53=0,0,D$53/OIS_fec!D$53)</f>
        <v>1.0180242102556347</v>
      </c>
      <c r="E104" s="296">
        <f>IF(E$53=0,0,E$53/OIS_fec!E$53)</f>
        <v>0.99193437120871164</v>
      </c>
      <c r="F104" s="296">
        <f>IF(F$53=0,0,F$53/OIS_fec!F$53)</f>
        <v>0.97096283739301237</v>
      </c>
      <c r="G104" s="296">
        <f>IF(G$53=0,0,G$53/OIS_fec!G$53)</f>
        <v>0.9587436558882646</v>
      </c>
      <c r="H104" s="296">
        <f>IF(H$53=0,0,H$53/OIS_fec!H$53)</f>
        <v>0.95764750817863153</v>
      </c>
      <c r="I104" s="296">
        <f>IF(I$53=0,0,I$53/OIS_fec!I$53)</f>
        <v>0.95269184893303505</v>
      </c>
      <c r="J104" s="296">
        <f>IF(J$53=0,0,J$53/OIS_fec!J$53)</f>
        <v>0.94711084042432869</v>
      </c>
      <c r="K104" s="296">
        <f>IF(K$53=0,0,K$53/OIS_fec!K$53)</f>
        <v>0.94900572651486637</v>
      </c>
      <c r="L104" s="296">
        <f>IF(L$53=0,0,L$53/OIS_fec!L$53)</f>
        <v>0.94655194139154419</v>
      </c>
      <c r="M104" s="296">
        <f>IF(M$53=0,0,M$53/OIS_fec!M$53)</f>
        <v>0.94296884752810173</v>
      </c>
      <c r="N104" s="296">
        <f>IF(N$53=0,0,N$53/OIS_fec!N$53)</f>
        <v>0.94522171542619826</v>
      </c>
      <c r="O104" s="296">
        <f>IF(O$53=0,0,O$53/OIS_fec!O$53)</f>
        <v>0.94843353070302006</v>
      </c>
      <c r="P104" s="296">
        <f>IF(P$53=0,0,P$53/OIS_fec!P$53)</f>
        <v>0.9506728746594123</v>
      </c>
      <c r="Q104" s="296">
        <f>IF(Q$53=0,0,Q$53/OIS_fec!Q$53)</f>
        <v>0.94576452607049111</v>
      </c>
    </row>
    <row r="105" spans="1:17" x14ac:dyDescent="0.25">
      <c r="A105" s="127" t="s">
        <v>320</v>
      </c>
      <c r="B105" s="296">
        <f>IF(B$67=0,0,B$67/OIS_fec!B$67)</f>
        <v>3.1024187999999997</v>
      </c>
      <c r="C105" s="296">
        <f>IF(C$67=0,0,C$67/OIS_fec!C$67)</f>
        <v>3.1024187999999997</v>
      </c>
      <c r="D105" s="296">
        <f>IF(D$67=0,0,D$67/OIS_fec!D$67)</f>
        <v>3.1024188000000001</v>
      </c>
      <c r="E105" s="296">
        <f>IF(E$67=0,0,E$67/OIS_fec!E$67)</f>
        <v>3.1024188000000001</v>
      </c>
      <c r="F105" s="296">
        <f>IF(F$67=0,0,F$67/OIS_fec!F$67)</f>
        <v>3.1024188000000006</v>
      </c>
      <c r="G105" s="296">
        <f>IF(G$67=0,0,G$67/OIS_fec!G$67)</f>
        <v>3.0886975515535333</v>
      </c>
      <c r="H105" s="296">
        <f>IF(H$67=0,0,H$67/OIS_fec!H$67)</f>
        <v>2.9965835673005712</v>
      </c>
      <c r="I105" s="296">
        <f>IF(I$67=0,0,I$67/OIS_fec!I$67)</f>
        <v>2.9800769515039018</v>
      </c>
      <c r="J105" s="296">
        <f>IF(J$67=0,0,J$67/OIS_fec!J$67)</f>
        <v>2.976827754605881</v>
      </c>
      <c r="K105" s="296">
        <f>IF(K$67=0,0,K$67/OIS_fec!K$67)</f>
        <v>2.9328610232174368</v>
      </c>
      <c r="L105" s="296">
        <f>IF(L$67=0,0,L$67/OIS_fec!L$67)</f>
        <v>2.9364895997992018</v>
      </c>
      <c r="M105" s="296">
        <f>IF(M$67=0,0,M$67/OIS_fec!M$67)</f>
        <v>2.9320390142439208</v>
      </c>
      <c r="N105" s="296">
        <f>IF(N$67=0,0,N$67/OIS_fec!N$67)</f>
        <v>2.9252411136450291</v>
      </c>
      <c r="O105" s="296">
        <f>IF(O$67=0,0,O$67/OIS_fec!O$67)</f>
        <v>2.9324599996233971</v>
      </c>
      <c r="P105" s="296">
        <f>IF(P$67=0,0,P$67/OIS_fec!P$67)</f>
        <v>2.9238081173287971</v>
      </c>
      <c r="Q105" s="296">
        <f>IF(Q$67=0,0,Q$67/OIS_fec!Q$67)</f>
        <v>2.9205403848158098</v>
      </c>
    </row>
    <row r="106" spans="1:17" x14ac:dyDescent="0.25">
      <c r="A106" s="72" t="s">
        <v>319</v>
      </c>
      <c r="B106" s="295">
        <f>IF(B$68=0,0,B$68/OIS_fec!B$68)</f>
        <v>0</v>
      </c>
      <c r="C106" s="295">
        <f>IF(C$68=0,0,C$68/OIS_fec!C$68)</f>
        <v>0</v>
      </c>
      <c r="D106" s="295">
        <f>IF(D$68=0,0,D$68/OIS_fec!D$68)</f>
        <v>0</v>
      </c>
      <c r="E106" s="295">
        <f>IF(E$68=0,0,E$68/OIS_fec!E$68)</f>
        <v>0</v>
      </c>
      <c r="F106" s="295">
        <f>IF(F$68=0,0,F$68/OIS_fec!F$68)</f>
        <v>0</v>
      </c>
      <c r="G106" s="295">
        <f>IF(G$68=0,0,G$68/OIS_fec!G$68)</f>
        <v>0</v>
      </c>
      <c r="H106" s="295">
        <f>IF(H$68=0,0,H$68/OIS_fec!H$68)</f>
        <v>0</v>
      </c>
      <c r="I106" s="295">
        <f>IF(I$68=0,0,I$68/OIS_fec!I$68)</f>
        <v>0</v>
      </c>
      <c r="J106" s="295">
        <f>IF(J$68=0,0,J$68/OIS_fec!J$68)</f>
        <v>0</v>
      </c>
      <c r="K106" s="295">
        <f>IF(K$68=0,0,K$68/OIS_fec!K$68)</f>
        <v>0</v>
      </c>
      <c r="L106" s="295">
        <f>IF(L$68=0,0,L$68/OIS_fec!L$68)</f>
        <v>0</v>
      </c>
      <c r="M106" s="295">
        <f>IF(M$68=0,0,M$68/OIS_fec!M$68)</f>
        <v>0</v>
      </c>
      <c r="N106" s="295">
        <f>IF(N$68=0,0,N$68/OIS_fec!N$68)</f>
        <v>0</v>
      </c>
      <c r="O106" s="295">
        <f>IF(O$68=0,0,O$68/OIS_fec!O$68)</f>
        <v>0</v>
      </c>
      <c r="P106" s="295">
        <f>IF(P$68=0,0,P$68/OIS_fec!P$68)</f>
        <v>0</v>
      </c>
      <c r="Q106" s="295">
        <f>IF(Q$68=0,0,Q$68/OIS_fec!Q$68)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49</vt:i4>
      </vt:variant>
    </vt:vector>
  </HeadingPairs>
  <TitlesOfParts>
    <vt:vector size="99" baseType="lpstr">
      <vt:lpstr>cover</vt:lpstr>
      <vt:lpstr>index</vt:lpstr>
      <vt:lpstr>Ind_Summary</vt:lpstr>
      <vt:lpstr>Ind_Summary_fec</vt:lpstr>
      <vt:lpstr>Ind_Summary_ued</vt:lpstr>
      <vt:lpstr>Ind_Summary_emi</vt:lpstr>
      <vt:lpstr>ISI</vt:lpstr>
      <vt:lpstr>ISI_fec</vt:lpstr>
      <vt:lpstr>ISI_ued</vt:lpstr>
      <vt:lpstr>ISI_emi</vt:lpstr>
      <vt:lpstr>NFM</vt:lpstr>
      <vt:lpstr>NFM_fec</vt:lpstr>
      <vt:lpstr>NFM_ued</vt:lpstr>
      <vt:lpstr>NFM_emi</vt:lpstr>
      <vt:lpstr>CHI</vt:lpstr>
      <vt:lpstr>CHI_fec</vt:lpstr>
      <vt:lpstr>CHI_ued</vt:lpstr>
      <vt:lpstr>CHI_emi</vt:lpstr>
      <vt:lpstr>NMM</vt:lpstr>
      <vt:lpstr>NMM_fec</vt:lpstr>
      <vt:lpstr>NMM_ued</vt:lpstr>
      <vt:lpstr>NMM_emi</vt:lpstr>
      <vt:lpstr>PPA</vt:lpstr>
      <vt:lpstr>PPA_fec</vt:lpstr>
      <vt:lpstr>PPA_ued</vt:lpstr>
      <vt:lpstr>PPA_emi</vt:lpstr>
      <vt:lpstr>FBT</vt:lpstr>
      <vt:lpstr>FBT_fec</vt:lpstr>
      <vt:lpstr>FBT_ued</vt:lpstr>
      <vt:lpstr>FBT_emi</vt:lpstr>
      <vt:lpstr>TRE</vt:lpstr>
      <vt:lpstr>TRE_fec</vt:lpstr>
      <vt:lpstr>TRE_ued</vt:lpstr>
      <vt:lpstr>TRE_emi</vt:lpstr>
      <vt:lpstr>MAE</vt:lpstr>
      <vt:lpstr>MAE_fec</vt:lpstr>
      <vt:lpstr>MAE_ued</vt:lpstr>
      <vt:lpstr>MAE_emi</vt:lpstr>
      <vt:lpstr>TEL</vt:lpstr>
      <vt:lpstr>TEL_fec</vt:lpstr>
      <vt:lpstr>TEL_ued</vt:lpstr>
      <vt:lpstr>TEL_emi</vt:lpstr>
      <vt:lpstr>WWP</vt:lpstr>
      <vt:lpstr>WWP_fec</vt:lpstr>
      <vt:lpstr>WWP_ued</vt:lpstr>
      <vt:lpstr>WWP_emi</vt:lpstr>
      <vt:lpstr>OIS</vt:lpstr>
      <vt:lpstr>OIS_fec</vt:lpstr>
      <vt:lpstr>OIS_ued</vt:lpstr>
      <vt:lpstr>OIS_emi</vt:lpstr>
      <vt:lpstr>Ind_Summary!Print_Area</vt:lpstr>
      <vt:lpstr>CHI!Print_Titles</vt:lpstr>
      <vt:lpstr>CHI_emi!Print_Titles</vt:lpstr>
      <vt:lpstr>CHI_fec!Print_Titles</vt:lpstr>
      <vt:lpstr>CHI_ued!Print_Titles</vt:lpstr>
      <vt:lpstr>FBT!Print_Titles</vt:lpstr>
      <vt:lpstr>FBT_emi!Print_Titles</vt:lpstr>
      <vt:lpstr>FBT_fec!Print_Titles</vt:lpstr>
      <vt:lpstr>FBT_ued!Print_Titles</vt:lpstr>
      <vt:lpstr>Ind_Summary!Print_Titles</vt:lpstr>
      <vt:lpstr>Ind_Summary_emi!Print_Titles</vt:lpstr>
      <vt:lpstr>Ind_Summary_fec!Print_Titles</vt:lpstr>
      <vt:lpstr>Ind_Summary_ued!Print_Titles</vt:lpstr>
      <vt:lpstr>ISI!Print_Titles</vt:lpstr>
      <vt:lpstr>ISI_emi!Print_Titles</vt:lpstr>
      <vt:lpstr>ISI_fec!Print_Titles</vt:lpstr>
      <vt:lpstr>ISI_ued!Print_Titles</vt:lpstr>
      <vt:lpstr>MAE!Print_Titles</vt:lpstr>
      <vt:lpstr>MAE_emi!Print_Titles</vt:lpstr>
      <vt:lpstr>MAE_fec!Print_Titles</vt:lpstr>
      <vt:lpstr>MAE_ued!Print_Titles</vt:lpstr>
      <vt:lpstr>NFM!Print_Titles</vt:lpstr>
      <vt:lpstr>NFM_emi!Print_Titles</vt:lpstr>
      <vt:lpstr>NFM_fec!Print_Titles</vt:lpstr>
      <vt:lpstr>NFM_ued!Print_Titles</vt:lpstr>
      <vt:lpstr>NMM!Print_Titles</vt:lpstr>
      <vt:lpstr>NMM_emi!Print_Titles</vt:lpstr>
      <vt:lpstr>NMM_fec!Print_Titles</vt:lpstr>
      <vt:lpstr>NMM_ued!Print_Titles</vt:lpstr>
      <vt:lpstr>OIS!Print_Titles</vt:lpstr>
      <vt:lpstr>OIS_emi!Print_Titles</vt:lpstr>
      <vt:lpstr>OIS_fec!Print_Titles</vt:lpstr>
      <vt:lpstr>OIS_ued!Print_Titles</vt:lpstr>
      <vt:lpstr>PPA!Print_Titles</vt:lpstr>
      <vt:lpstr>PPA_emi!Print_Titles</vt:lpstr>
      <vt:lpstr>PPA_fec!Print_Titles</vt:lpstr>
      <vt:lpstr>PPA_ued!Print_Titles</vt:lpstr>
      <vt:lpstr>TEL!Print_Titles</vt:lpstr>
      <vt:lpstr>TEL_emi!Print_Titles</vt:lpstr>
      <vt:lpstr>TEL_fec!Print_Titles</vt:lpstr>
      <vt:lpstr>TEL_ued!Print_Titles</vt:lpstr>
      <vt:lpstr>TRE!Print_Titles</vt:lpstr>
      <vt:lpstr>TRE_emi!Print_Titles</vt:lpstr>
      <vt:lpstr>TRE_fec!Print_Titles</vt:lpstr>
      <vt:lpstr>TRE_ued!Print_Titles</vt:lpstr>
      <vt:lpstr>WWP!Print_Titles</vt:lpstr>
      <vt:lpstr>WWP_emi!Print_Titles</vt:lpstr>
      <vt:lpstr>WWP_fec!Print_Titles</vt:lpstr>
      <vt:lpstr>WWP_ued!Print_Titles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creator>JRC C.6</dc:creator>
  <cp:lastModifiedBy>ROZSAI Mate (JRC-SEVILLA)</cp:lastModifiedBy>
  <dcterms:created xsi:type="dcterms:W3CDTF">2018-07-16T15:34:49Z</dcterms:created>
  <dcterms:modified xsi:type="dcterms:W3CDTF">2018-07-16T15:34:49Z</dcterms:modified>
</cp:coreProperties>
</file>